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0.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1.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Roberto\Desktop\"/>
    </mc:Choice>
  </mc:AlternateContent>
  <xr:revisionPtr revIDLastSave="0" documentId="13_ncr:1_{CEE2B1B6-383C-4A99-B0E8-7664F6E93D36}" xr6:coauthVersionLast="47" xr6:coauthVersionMax="47" xr10:uidLastSave="{00000000-0000-0000-0000-000000000000}"/>
  <bookViews>
    <workbookView xWindow="-120" yWindow="-120" windowWidth="29040" windowHeight="15720" xr2:uid="{2F942487-9665-463E-86DB-A157094EC322}"/>
  </bookViews>
  <sheets>
    <sheet name="Resumen" sheetId="5" r:id="rId1"/>
    <sheet name="Diario" sheetId="1" r:id="rId2"/>
    <sheet name="Semanal" sheetId="3" r:id="rId3"/>
    <sheet name="Mensual" sheetId="2" r:id="rId4"/>
    <sheet name="Tweets" sheetId="4" r:id="rId5"/>
    <sheet name="Engagement" sheetId="8" r:id="rId6"/>
    <sheet name="Categorias" sheetId="6" r:id="rId7"/>
    <sheet name="Tipo de publicación" sheetId="9" r:id="rId8"/>
    <sheet name="Tipo de contenido" sheetId="10" r:id="rId9"/>
    <sheet name="Intencionalidad" sheetId="11" r:id="rId10"/>
    <sheet name="Tono emocional" sheetId="12" r:id="rId11"/>
    <sheet name="Formato" sheetId="13" r:id="rId12"/>
  </sheets>
  <definedNames>
    <definedName name="_xlcn.WorksheetConnection_BitcoinMaestrocopiaversion1.xlsxDiario1" hidden="1">Diario[]</definedName>
    <definedName name="_xlcn.WorksheetConnection_BitcoinMaestrocopiaversion1.xlsxTabla41" hidden="1">Tabla4[]</definedName>
    <definedName name="_xlcn.WorksheetConnection_BitcoinMaestrocopiaversion1.xlsxTweets1" hidden="1">Tweets[]</definedName>
    <definedName name="CierreBTC">Diario!$E$1:$E$2009</definedName>
    <definedName name="CierresBTC">Diario!$E$1:$E$2009</definedName>
    <definedName name="Fecha" localSheetId="5">Diario[[#All],[Fecha]]</definedName>
    <definedName name="Fecha" localSheetId="11">Diario[[#All],[Fecha]]</definedName>
    <definedName name="Fecha" localSheetId="9">Diario[[#All],[Fecha]]</definedName>
    <definedName name="Fecha" localSheetId="8">Diario[[#All],[Fecha]]</definedName>
    <definedName name="Fecha" localSheetId="7">Diario[[#All],[Fecha]]</definedName>
    <definedName name="Fecha" localSheetId="10">Diario[[#All],[Fecha]]</definedName>
    <definedName name="Fecha">Diario[[#All],[Fecha]]</definedName>
    <definedName name="FechasBTC">Diario!$A$1:$A$2009</definedName>
  </definedNames>
  <calcPr calcId="191029"/>
  <pivotCaches>
    <pivotCache cacheId="2" r:id="rId13"/>
    <pivotCache cacheId="3"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weets" name="Tweets" connection="WorksheetConnection_Bitcoin Maestro - copia (version 1).xlsx!Tweets"/>
          <x15:modelTable id="Tabla4" name="Tabla4" connection="WorksheetConnection_Bitcoin Maestro - copia (version 1).xlsx!Tabla4"/>
          <x15:modelTable id="Diario" name="Diario" connection="WorksheetConnection_Bitcoin Maestro - copia (version 1).xlsx!Diari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01" i="4" l="1"/>
  <c r="X201" i="4"/>
  <c r="W201" i="4"/>
  <c r="W201" i="4" a="1"/>
  <c r="V201" i="4"/>
  <c r="V201" i="4" a="1"/>
  <c r="U201" i="4"/>
  <c r="T201" i="4"/>
  <c r="T201" i="4" a="1"/>
  <c r="S201" i="4"/>
  <c r="S201" i="4" a="1"/>
  <c r="R201" i="4"/>
  <c r="Q201" i="4"/>
  <c r="P201" i="4"/>
  <c r="O201" i="4"/>
  <c r="F201" i="4"/>
  <c r="Y200" i="4"/>
  <c r="X200" i="4"/>
  <c r="W200" i="4"/>
  <c r="W200" i="4" a="1"/>
  <c r="V200" i="4"/>
  <c r="V200" i="4" a="1"/>
  <c r="U200" i="4"/>
  <c r="T200" i="4"/>
  <c r="T200" i="4" a="1"/>
  <c r="S200" i="4"/>
  <c r="S200" i="4" a="1"/>
  <c r="R200" i="4"/>
  <c r="Q200" i="4"/>
  <c r="P200" i="4"/>
  <c r="O200" i="4"/>
  <c r="F200" i="4"/>
  <c r="Y199" i="4"/>
  <c r="X199" i="4"/>
  <c r="W199" i="4"/>
  <c r="W199" i="4" a="1"/>
  <c r="V199" i="4"/>
  <c r="V199" i="4" a="1"/>
  <c r="U199" i="4"/>
  <c r="T199" i="4"/>
  <c r="T199" i="4" a="1"/>
  <c r="S199" i="4"/>
  <c r="S199" i="4" a="1"/>
  <c r="R199" i="4"/>
  <c r="Q199" i="4"/>
  <c r="P199" i="4"/>
  <c r="O199" i="4"/>
  <c r="F199" i="4"/>
  <c r="Y198" i="4"/>
  <c r="X198" i="4"/>
  <c r="W198" i="4"/>
  <c r="W198" i="4" a="1"/>
  <c r="V198" i="4"/>
  <c r="V198" i="4" a="1"/>
  <c r="U198" i="4"/>
  <c r="T198" i="4"/>
  <c r="T198" i="4" a="1"/>
  <c r="S198" i="4"/>
  <c r="S198" i="4" a="1"/>
  <c r="R198" i="4"/>
  <c r="Q198" i="4"/>
  <c r="P198" i="4"/>
  <c r="O198" i="4"/>
  <c r="F198" i="4"/>
  <c r="Y197" i="4"/>
  <c r="X197" i="4"/>
  <c r="W197" i="4"/>
  <c r="W197" i="4" a="1"/>
  <c r="V197" i="4"/>
  <c r="V197" i="4" a="1"/>
  <c r="U197" i="4"/>
  <c r="T197" i="4"/>
  <c r="T197" i="4" a="1"/>
  <c r="S197" i="4"/>
  <c r="S197" i="4" a="1"/>
  <c r="R197" i="4"/>
  <c r="Q197" i="4"/>
  <c r="P197" i="4"/>
  <c r="O197" i="4"/>
  <c r="F197" i="4"/>
  <c r="Y196" i="4"/>
  <c r="X196" i="4"/>
  <c r="W196" i="4"/>
  <c r="W196" i="4" a="1"/>
  <c r="V196" i="4"/>
  <c r="V196" i="4" a="1"/>
  <c r="U196" i="4"/>
  <c r="T196" i="4"/>
  <c r="T196" i="4" a="1"/>
  <c r="S196" i="4"/>
  <c r="S196" i="4" a="1"/>
  <c r="R196" i="4"/>
  <c r="Q196" i="4"/>
  <c r="P196" i="4"/>
  <c r="O196" i="4"/>
  <c r="F196" i="4"/>
  <c r="Y195" i="4"/>
  <c r="X195" i="4"/>
  <c r="W195" i="4"/>
  <c r="W195" i="4" a="1"/>
  <c r="V195" i="4"/>
  <c r="V195" i="4" a="1"/>
  <c r="U195" i="4"/>
  <c r="T195" i="4"/>
  <c r="T195" i="4" a="1"/>
  <c r="S195" i="4"/>
  <c r="S195" i="4" a="1"/>
  <c r="R195" i="4"/>
  <c r="Q195" i="4"/>
  <c r="P195" i="4"/>
  <c r="O195" i="4"/>
  <c r="F195" i="4"/>
  <c r="Y194" i="4"/>
  <c r="X194" i="4"/>
  <c r="W194" i="4"/>
  <c r="W194" i="4" a="1"/>
  <c r="V194" i="4"/>
  <c r="V194" i="4" a="1"/>
  <c r="U194" i="4"/>
  <c r="T194" i="4"/>
  <c r="T194" i="4" a="1"/>
  <c r="S194" i="4"/>
  <c r="S194" i="4" a="1"/>
  <c r="R194" i="4"/>
  <c r="Q194" i="4"/>
  <c r="P194" i="4"/>
  <c r="O194" i="4"/>
  <c r="F194" i="4"/>
  <c r="Y193" i="4"/>
  <c r="X193" i="4"/>
  <c r="W193" i="4"/>
  <c r="W193" i="4" a="1"/>
  <c r="V193" i="4"/>
  <c r="V193" i="4" a="1"/>
  <c r="U193" i="4"/>
  <c r="T193" i="4"/>
  <c r="T193" i="4" a="1"/>
  <c r="S193" i="4"/>
  <c r="S193" i="4" a="1"/>
  <c r="R193" i="4"/>
  <c r="Q193" i="4"/>
  <c r="P193" i="4"/>
  <c r="O193" i="4"/>
  <c r="F193" i="4"/>
  <c r="Y192" i="4"/>
  <c r="X192" i="4"/>
  <c r="W192" i="4"/>
  <c r="W192" i="4" a="1"/>
  <c r="V192" i="4"/>
  <c r="V192" i="4" a="1"/>
  <c r="U192" i="4"/>
  <c r="T192" i="4"/>
  <c r="T192" i="4" a="1"/>
  <c r="S192" i="4"/>
  <c r="S192" i="4" a="1"/>
  <c r="R192" i="4"/>
  <c r="Q192" i="4"/>
  <c r="P192" i="4"/>
  <c r="O192" i="4"/>
  <c r="G192" i="4"/>
  <c r="F192" i="4"/>
  <c r="Y191" i="4"/>
  <c r="X191" i="4"/>
  <c r="W191" i="4"/>
  <c r="W191" i="4" a="1"/>
  <c r="V191" i="4"/>
  <c r="V191" i="4" a="1"/>
  <c r="U191" i="4"/>
  <c r="T191" i="4"/>
  <c r="T191" i="4" a="1"/>
  <c r="S191" i="4"/>
  <c r="S191" i="4" a="1"/>
  <c r="R191" i="4"/>
  <c r="Q191" i="4"/>
  <c r="P191" i="4"/>
  <c r="O191" i="4"/>
  <c r="G191" i="4"/>
  <c r="F191" i="4"/>
  <c r="Y190" i="4"/>
  <c r="X190" i="4"/>
  <c r="W190" i="4"/>
  <c r="W190" i="4" a="1"/>
  <c r="V190" i="4"/>
  <c r="V190" i="4" a="1"/>
  <c r="U190" i="4"/>
  <c r="T190" i="4"/>
  <c r="T190" i="4" a="1"/>
  <c r="S190" i="4"/>
  <c r="S190" i="4" a="1"/>
  <c r="R190" i="4"/>
  <c r="Q190" i="4"/>
  <c r="P190" i="4"/>
  <c r="O190" i="4"/>
  <c r="G190" i="4"/>
  <c r="F190" i="4"/>
  <c r="Y189" i="4"/>
  <c r="X189" i="4"/>
  <c r="W189" i="4"/>
  <c r="W189" i="4" a="1"/>
  <c r="V189" i="4"/>
  <c r="V189" i="4" a="1"/>
  <c r="U189" i="4"/>
  <c r="T189" i="4"/>
  <c r="T189" i="4" a="1"/>
  <c r="S189" i="4"/>
  <c r="S189" i="4" a="1"/>
  <c r="R189" i="4"/>
  <c r="Q189" i="4"/>
  <c r="P189" i="4"/>
  <c r="O189" i="4"/>
  <c r="G189" i="4"/>
  <c r="F189" i="4"/>
  <c r="Y188" i="4"/>
  <c r="X188" i="4"/>
  <c r="W188" i="4"/>
  <c r="W188" i="4" a="1"/>
  <c r="V188" i="4"/>
  <c r="V188" i="4" a="1"/>
  <c r="U188" i="4"/>
  <c r="T188" i="4"/>
  <c r="T188" i="4" a="1"/>
  <c r="S188" i="4"/>
  <c r="S188" i="4" a="1"/>
  <c r="R188" i="4"/>
  <c r="Q188" i="4"/>
  <c r="P188" i="4"/>
  <c r="O188" i="4"/>
  <c r="G188" i="4"/>
  <c r="F188" i="4"/>
  <c r="Y187" i="4"/>
  <c r="X187" i="4"/>
  <c r="W187" i="4"/>
  <c r="W187" i="4" a="1"/>
  <c r="V187" i="4"/>
  <c r="V187" i="4" a="1"/>
  <c r="U187" i="4"/>
  <c r="T187" i="4"/>
  <c r="T187" i="4" a="1"/>
  <c r="S187" i="4"/>
  <c r="S187" i="4" a="1"/>
  <c r="R187" i="4"/>
  <c r="Q187" i="4"/>
  <c r="P187" i="4"/>
  <c r="O187" i="4"/>
  <c r="G187" i="4"/>
  <c r="F187" i="4"/>
  <c r="Y186" i="4"/>
  <c r="X186" i="4"/>
  <c r="W186" i="4"/>
  <c r="W186" i="4" a="1"/>
  <c r="V186" i="4"/>
  <c r="V186" i="4" a="1"/>
  <c r="U186" i="4"/>
  <c r="T186" i="4"/>
  <c r="T186" i="4" a="1"/>
  <c r="S186" i="4"/>
  <c r="S186" i="4" a="1"/>
  <c r="R186" i="4"/>
  <c r="Q186" i="4"/>
  <c r="P186" i="4"/>
  <c r="O186" i="4"/>
  <c r="G186" i="4"/>
  <c r="F186" i="4"/>
  <c r="Y185" i="4"/>
  <c r="X185" i="4"/>
  <c r="W185" i="4"/>
  <c r="W185" i="4" a="1"/>
  <c r="V185" i="4"/>
  <c r="V185" i="4" a="1"/>
  <c r="U185" i="4"/>
  <c r="T185" i="4"/>
  <c r="T185" i="4" a="1"/>
  <c r="S185" i="4"/>
  <c r="S185" i="4" a="1"/>
  <c r="R185" i="4"/>
  <c r="Q185" i="4"/>
  <c r="P185" i="4"/>
  <c r="O185" i="4"/>
  <c r="G185" i="4"/>
  <c r="F185" i="4"/>
  <c r="Y184" i="4"/>
  <c r="X184" i="4"/>
  <c r="W184" i="4"/>
  <c r="W184" i="4" a="1"/>
  <c r="V184" i="4"/>
  <c r="V184" i="4" a="1"/>
  <c r="U184" i="4"/>
  <c r="T184" i="4"/>
  <c r="T184" i="4" a="1"/>
  <c r="S184" i="4"/>
  <c r="S184" i="4" a="1"/>
  <c r="R184" i="4"/>
  <c r="Q184" i="4"/>
  <c r="P184" i="4"/>
  <c r="O184" i="4"/>
  <c r="G184" i="4"/>
  <c r="F184" i="4"/>
  <c r="Y183" i="4"/>
  <c r="X183" i="4"/>
  <c r="W183" i="4"/>
  <c r="W183" i="4" a="1"/>
  <c r="V183" i="4"/>
  <c r="V183" i="4" a="1"/>
  <c r="U183" i="4"/>
  <c r="T183" i="4"/>
  <c r="T183" i="4" a="1"/>
  <c r="S183" i="4"/>
  <c r="S183" i="4" a="1"/>
  <c r="R183" i="4"/>
  <c r="Q183" i="4"/>
  <c r="P183" i="4"/>
  <c r="O183" i="4"/>
  <c r="G183" i="4"/>
  <c r="F183" i="4"/>
  <c r="Y182" i="4"/>
  <c r="X182" i="4"/>
  <c r="W182" i="4"/>
  <c r="W182" i="4" a="1"/>
  <c r="V182" i="4"/>
  <c r="V182" i="4" a="1"/>
  <c r="U182" i="4"/>
  <c r="T182" i="4"/>
  <c r="T182" i="4" a="1"/>
  <c r="S182" i="4"/>
  <c r="S182" i="4" a="1"/>
  <c r="R182" i="4"/>
  <c r="Q182" i="4"/>
  <c r="P182" i="4"/>
  <c r="O182" i="4"/>
  <c r="G182" i="4"/>
  <c r="F182" i="4"/>
  <c r="Y181" i="4"/>
  <c r="X181" i="4"/>
  <c r="W181" i="4"/>
  <c r="W181" i="4" a="1"/>
  <c r="V181" i="4"/>
  <c r="V181" i="4" a="1"/>
  <c r="U181" i="4"/>
  <c r="T181" i="4"/>
  <c r="T181" i="4" a="1"/>
  <c r="S181" i="4"/>
  <c r="S181" i="4" a="1"/>
  <c r="R181" i="4"/>
  <c r="Q181" i="4"/>
  <c r="P181" i="4"/>
  <c r="O181" i="4"/>
  <c r="G181" i="4"/>
  <c r="F181" i="4"/>
  <c r="Y180" i="4"/>
  <c r="X180" i="4"/>
  <c r="W180" i="4"/>
  <c r="W180" i="4" a="1"/>
  <c r="V180" i="4"/>
  <c r="V180" i="4" a="1"/>
  <c r="U180" i="4"/>
  <c r="T180" i="4"/>
  <c r="T180" i="4" a="1"/>
  <c r="S180" i="4"/>
  <c r="S180" i="4" a="1"/>
  <c r="R180" i="4"/>
  <c r="Q180" i="4"/>
  <c r="P180" i="4"/>
  <c r="O180" i="4"/>
  <c r="G180" i="4"/>
  <c r="F180" i="4"/>
  <c r="Y179" i="4"/>
  <c r="X179" i="4"/>
  <c r="W179" i="4"/>
  <c r="W179" i="4" a="1"/>
  <c r="V179" i="4"/>
  <c r="V179" i="4" a="1"/>
  <c r="U179" i="4"/>
  <c r="T179" i="4"/>
  <c r="T179" i="4" a="1"/>
  <c r="S179" i="4"/>
  <c r="S179" i="4" a="1"/>
  <c r="R179" i="4"/>
  <c r="Q179" i="4"/>
  <c r="P179" i="4"/>
  <c r="O179" i="4"/>
  <c r="G179" i="4"/>
  <c r="F179" i="4"/>
  <c r="Y178" i="4"/>
  <c r="X178" i="4"/>
  <c r="W178" i="4"/>
  <c r="W178" i="4" a="1"/>
  <c r="V178" i="4"/>
  <c r="V178" i="4" a="1"/>
  <c r="U178" i="4"/>
  <c r="T178" i="4"/>
  <c r="T178" i="4" a="1"/>
  <c r="S178" i="4"/>
  <c r="S178" i="4" a="1"/>
  <c r="R178" i="4"/>
  <c r="Q178" i="4"/>
  <c r="P178" i="4"/>
  <c r="O178" i="4"/>
  <c r="G178" i="4"/>
  <c r="F178" i="4"/>
  <c r="Y177" i="4"/>
  <c r="X177" i="4"/>
  <c r="W177" i="4"/>
  <c r="W177" i="4" a="1"/>
  <c r="V177" i="4"/>
  <c r="V177" i="4" a="1"/>
  <c r="U177" i="4"/>
  <c r="T177" i="4"/>
  <c r="T177" i="4" a="1"/>
  <c r="S177" i="4"/>
  <c r="S177" i="4" a="1"/>
  <c r="R177" i="4"/>
  <c r="Q177" i="4"/>
  <c r="P177" i="4"/>
  <c r="O177" i="4"/>
  <c r="G177" i="4"/>
  <c r="F177" i="4"/>
  <c r="Y176" i="4"/>
  <c r="X176" i="4"/>
  <c r="W176" i="4"/>
  <c r="W176" i="4" a="1"/>
  <c r="V176" i="4"/>
  <c r="V176" i="4" a="1"/>
  <c r="U176" i="4"/>
  <c r="T176" i="4"/>
  <c r="T176" i="4" a="1"/>
  <c r="S176" i="4"/>
  <c r="S176" i="4" a="1"/>
  <c r="R176" i="4"/>
  <c r="Q176" i="4"/>
  <c r="P176" i="4"/>
  <c r="O176" i="4"/>
  <c r="G176" i="4"/>
  <c r="F176" i="4"/>
  <c r="Y175" i="4"/>
  <c r="X175" i="4"/>
  <c r="W175" i="4"/>
  <c r="W175" i="4" a="1"/>
  <c r="V175" i="4"/>
  <c r="V175" i="4" a="1"/>
  <c r="U175" i="4"/>
  <c r="T175" i="4"/>
  <c r="T175" i="4" a="1"/>
  <c r="S175" i="4"/>
  <c r="S175" i="4" a="1"/>
  <c r="R175" i="4"/>
  <c r="Q175" i="4"/>
  <c r="P175" i="4"/>
  <c r="O175" i="4"/>
  <c r="G175" i="4"/>
  <c r="F175" i="4"/>
  <c r="Y174" i="4"/>
  <c r="X174" i="4"/>
  <c r="W174" i="4"/>
  <c r="W174" i="4" a="1"/>
  <c r="V174" i="4"/>
  <c r="V174" i="4" a="1"/>
  <c r="U174" i="4"/>
  <c r="T174" i="4"/>
  <c r="T174" i="4" a="1"/>
  <c r="S174" i="4"/>
  <c r="S174" i="4" a="1"/>
  <c r="R174" i="4"/>
  <c r="Q174" i="4"/>
  <c r="P174" i="4"/>
  <c r="O174" i="4"/>
  <c r="G174" i="4"/>
  <c r="F174" i="4"/>
  <c r="Y173" i="4"/>
  <c r="X173" i="4"/>
  <c r="W173" i="4"/>
  <c r="W173" i="4" a="1"/>
  <c r="V173" i="4"/>
  <c r="V173" i="4" a="1"/>
  <c r="U173" i="4"/>
  <c r="T173" i="4"/>
  <c r="T173" i="4" a="1"/>
  <c r="S173" i="4"/>
  <c r="S173" i="4" a="1"/>
  <c r="R173" i="4"/>
  <c r="Q173" i="4"/>
  <c r="P173" i="4"/>
  <c r="O173" i="4"/>
  <c r="G173" i="4"/>
  <c r="F173" i="4"/>
  <c r="Y172" i="4"/>
  <c r="X172" i="4"/>
  <c r="W172" i="4"/>
  <c r="W172" i="4" a="1"/>
  <c r="V172" i="4"/>
  <c r="V172" i="4" a="1"/>
  <c r="U172" i="4"/>
  <c r="T172" i="4"/>
  <c r="T172" i="4" a="1"/>
  <c r="S172" i="4"/>
  <c r="S172" i="4" a="1"/>
  <c r="R172" i="4"/>
  <c r="Q172" i="4"/>
  <c r="P172" i="4"/>
  <c r="O172" i="4"/>
  <c r="G172" i="4"/>
  <c r="F172" i="4"/>
  <c r="Y171" i="4"/>
  <c r="X171" i="4"/>
  <c r="W171" i="4"/>
  <c r="W171" i="4" a="1"/>
  <c r="V171" i="4"/>
  <c r="V171" i="4" a="1"/>
  <c r="U171" i="4"/>
  <c r="T171" i="4"/>
  <c r="T171" i="4" a="1"/>
  <c r="S171" i="4"/>
  <c r="S171" i="4" a="1"/>
  <c r="R171" i="4"/>
  <c r="Q171" i="4"/>
  <c r="P171" i="4"/>
  <c r="O171" i="4"/>
  <c r="G171" i="4"/>
  <c r="F171" i="4"/>
  <c r="Y170" i="4"/>
  <c r="X170" i="4"/>
  <c r="W170" i="4"/>
  <c r="W170" i="4" a="1"/>
  <c r="V170" i="4"/>
  <c r="V170" i="4" a="1"/>
  <c r="U170" i="4"/>
  <c r="T170" i="4"/>
  <c r="T170" i="4" a="1"/>
  <c r="S170" i="4"/>
  <c r="S170" i="4" a="1"/>
  <c r="R170" i="4"/>
  <c r="Q170" i="4"/>
  <c r="P170" i="4"/>
  <c r="O170" i="4"/>
  <c r="G170" i="4"/>
  <c r="F170" i="4"/>
  <c r="Y169" i="4"/>
  <c r="X169" i="4"/>
  <c r="W169" i="4"/>
  <c r="W169" i="4" a="1"/>
  <c r="V169" i="4"/>
  <c r="V169" i="4" a="1"/>
  <c r="U169" i="4"/>
  <c r="T169" i="4"/>
  <c r="T169" i="4" a="1"/>
  <c r="S169" i="4"/>
  <c r="S169" i="4" a="1"/>
  <c r="R169" i="4"/>
  <c r="Q169" i="4"/>
  <c r="P169" i="4"/>
  <c r="O169" i="4"/>
  <c r="G169" i="4"/>
  <c r="F169" i="4"/>
  <c r="Y168" i="4"/>
  <c r="X168" i="4"/>
  <c r="W168" i="4"/>
  <c r="W168" i="4" a="1"/>
  <c r="V168" i="4"/>
  <c r="V168" i="4" a="1"/>
  <c r="U168" i="4"/>
  <c r="T168" i="4"/>
  <c r="T168" i="4" a="1"/>
  <c r="S168" i="4"/>
  <c r="S168" i="4" a="1"/>
  <c r="R168" i="4"/>
  <c r="Q168" i="4"/>
  <c r="P168" i="4"/>
  <c r="O168" i="4"/>
  <c r="G168" i="4"/>
  <c r="F168" i="4"/>
  <c r="Y167" i="4"/>
  <c r="X167" i="4"/>
  <c r="W167" i="4"/>
  <c r="W167" i="4" a="1"/>
  <c r="V167" i="4"/>
  <c r="V167" i="4" a="1"/>
  <c r="U167" i="4"/>
  <c r="T167" i="4"/>
  <c r="T167" i="4" a="1"/>
  <c r="S167" i="4"/>
  <c r="S167" i="4" a="1"/>
  <c r="R167" i="4"/>
  <c r="Q167" i="4"/>
  <c r="P167" i="4"/>
  <c r="O167" i="4"/>
  <c r="G167" i="4"/>
  <c r="F167" i="4"/>
  <c r="Y166" i="4"/>
  <c r="X166" i="4"/>
  <c r="W166" i="4"/>
  <c r="W166" i="4" a="1"/>
  <c r="V166" i="4"/>
  <c r="V166" i="4" a="1"/>
  <c r="U166" i="4"/>
  <c r="T166" i="4"/>
  <c r="T166" i="4" a="1"/>
  <c r="S166" i="4"/>
  <c r="S166" i="4" a="1"/>
  <c r="R166" i="4"/>
  <c r="Q166" i="4"/>
  <c r="P166" i="4"/>
  <c r="O166" i="4"/>
  <c r="G166" i="4"/>
  <c r="F166" i="4"/>
  <c r="Y165" i="4"/>
  <c r="X165" i="4"/>
  <c r="W165" i="4"/>
  <c r="W165" i="4" a="1"/>
  <c r="V165" i="4"/>
  <c r="V165" i="4" a="1"/>
  <c r="U165" i="4"/>
  <c r="T165" i="4"/>
  <c r="T165" i="4" a="1"/>
  <c r="S165" i="4"/>
  <c r="S165" i="4" a="1"/>
  <c r="R165" i="4"/>
  <c r="Q165" i="4"/>
  <c r="P165" i="4"/>
  <c r="O165" i="4"/>
  <c r="G165" i="4"/>
  <c r="F165" i="4"/>
  <c r="Y164" i="4"/>
  <c r="X164" i="4"/>
  <c r="W164" i="4"/>
  <c r="W164" i="4" a="1"/>
  <c r="V164" i="4"/>
  <c r="V164" i="4" a="1"/>
  <c r="U164" i="4"/>
  <c r="T164" i="4"/>
  <c r="T164" i="4" a="1"/>
  <c r="S164" i="4"/>
  <c r="S164" i="4" a="1"/>
  <c r="R164" i="4"/>
  <c r="Q164" i="4"/>
  <c r="P164" i="4"/>
  <c r="O164" i="4"/>
  <c r="G164" i="4"/>
  <c r="F164" i="4"/>
  <c r="Y163" i="4"/>
  <c r="X163" i="4"/>
  <c r="W163" i="4"/>
  <c r="W163" i="4" a="1"/>
  <c r="V163" i="4"/>
  <c r="V163" i="4" a="1"/>
  <c r="U163" i="4"/>
  <c r="T163" i="4"/>
  <c r="T163" i="4" a="1"/>
  <c r="S163" i="4"/>
  <c r="S163" i="4" a="1"/>
  <c r="R163" i="4"/>
  <c r="Q163" i="4"/>
  <c r="P163" i="4"/>
  <c r="O163" i="4"/>
  <c r="G163" i="4"/>
  <c r="F163" i="4"/>
  <c r="Y162" i="4"/>
  <c r="X162" i="4"/>
  <c r="W162" i="4"/>
  <c r="W162" i="4" a="1"/>
  <c r="V162" i="4"/>
  <c r="V162" i="4" a="1"/>
  <c r="U162" i="4"/>
  <c r="T162" i="4"/>
  <c r="T162" i="4" a="1"/>
  <c r="S162" i="4"/>
  <c r="S162" i="4" a="1"/>
  <c r="R162" i="4"/>
  <c r="Q162" i="4"/>
  <c r="P162" i="4"/>
  <c r="O162" i="4"/>
  <c r="G162" i="4"/>
  <c r="F162" i="4"/>
  <c r="Y161" i="4"/>
  <c r="X161" i="4"/>
  <c r="W161" i="4"/>
  <c r="W161" i="4" a="1"/>
  <c r="V161" i="4"/>
  <c r="V161" i="4" a="1"/>
  <c r="U161" i="4"/>
  <c r="T161" i="4"/>
  <c r="T161" i="4" a="1"/>
  <c r="S161" i="4"/>
  <c r="S161" i="4" a="1"/>
  <c r="R161" i="4"/>
  <c r="Q161" i="4"/>
  <c r="P161" i="4"/>
  <c r="O161" i="4"/>
  <c r="G161" i="4"/>
  <c r="F161" i="4"/>
  <c r="Y160" i="4"/>
  <c r="X160" i="4"/>
  <c r="W160" i="4"/>
  <c r="W160" i="4" a="1"/>
  <c r="V160" i="4"/>
  <c r="V160" i="4" a="1"/>
  <c r="U160" i="4"/>
  <c r="T160" i="4"/>
  <c r="T160" i="4" a="1"/>
  <c r="S160" i="4"/>
  <c r="S160" i="4" a="1"/>
  <c r="R160" i="4"/>
  <c r="Q160" i="4"/>
  <c r="P160" i="4"/>
  <c r="O160" i="4"/>
  <c r="G160" i="4"/>
  <c r="F160" i="4"/>
  <c r="Y159" i="4"/>
  <c r="X159" i="4"/>
  <c r="W159" i="4"/>
  <c r="W159" i="4" a="1"/>
  <c r="V159" i="4"/>
  <c r="V159" i="4" a="1"/>
  <c r="U159" i="4"/>
  <c r="T159" i="4"/>
  <c r="T159" i="4" a="1"/>
  <c r="S159" i="4"/>
  <c r="S159" i="4" a="1"/>
  <c r="R159" i="4"/>
  <c r="Q159" i="4"/>
  <c r="P159" i="4"/>
  <c r="O159" i="4"/>
  <c r="G159" i="4"/>
  <c r="F159" i="4"/>
  <c r="Y158" i="4"/>
  <c r="X158" i="4"/>
  <c r="W158" i="4"/>
  <c r="W158" i="4" a="1"/>
  <c r="V158" i="4"/>
  <c r="V158" i="4" a="1"/>
  <c r="U158" i="4"/>
  <c r="T158" i="4"/>
  <c r="T158" i="4" a="1"/>
  <c r="S158" i="4"/>
  <c r="S158" i="4" a="1"/>
  <c r="R158" i="4"/>
  <c r="Q158" i="4"/>
  <c r="P158" i="4"/>
  <c r="O158" i="4"/>
  <c r="G158" i="4"/>
  <c r="F158" i="4"/>
  <c r="Y157" i="4"/>
  <c r="X157" i="4"/>
  <c r="W157" i="4"/>
  <c r="W157" i="4" a="1"/>
  <c r="V157" i="4"/>
  <c r="V157" i="4" a="1"/>
  <c r="U157" i="4"/>
  <c r="T157" i="4"/>
  <c r="T157" i="4" a="1"/>
  <c r="S157" i="4"/>
  <c r="S157" i="4" a="1"/>
  <c r="R157" i="4"/>
  <c r="Q157" i="4"/>
  <c r="P157" i="4"/>
  <c r="O157" i="4"/>
  <c r="G157" i="4"/>
  <c r="F157" i="4"/>
  <c r="Y156" i="4"/>
  <c r="X156" i="4"/>
  <c r="W156" i="4"/>
  <c r="W156" i="4" a="1"/>
  <c r="V156" i="4"/>
  <c r="V156" i="4" a="1"/>
  <c r="U156" i="4"/>
  <c r="T156" i="4"/>
  <c r="T156" i="4" a="1"/>
  <c r="S156" i="4"/>
  <c r="S156" i="4" a="1"/>
  <c r="R156" i="4"/>
  <c r="Q156" i="4"/>
  <c r="P156" i="4"/>
  <c r="O156" i="4"/>
  <c r="G156" i="4"/>
  <c r="F156" i="4"/>
  <c r="Y155" i="4"/>
  <c r="X155" i="4"/>
  <c r="W155" i="4"/>
  <c r="W155" i="4" a="1"/>
  <c r="V155" i="4"/>
  <c r="V155" i="4" a="1"/>
  <c r="U155" i="4"/>
  <c r="T155" i="4"/>
  <c r="T155" i="4" a="1"/>
  <c r="S155" i="4"/>
  <c r="S155" i="4" a="1"/>
  <c r="R155" i="4"/>
  <c r="Q155" i="4"/>
  <c r="P155" i="4"/>
  <c r="O155" i="4"/>
  <c r="G155" i="4"/>
  <c r="F155" i="4"/>
  <c r="Y154" i="4"/>
  <c r="X154" i="4"/>
  <c r="W154" i="4"/>
  <c r="W154" i="4" a="1"/>
  <c r="V154" i="4"/>
  <c r="V154" i="4" a="1"/>
  <c r="U154" i="4"/>
  <c r="T154" i="4"/>
  <c r="T154" i="4" a="1"/>
  <c r="S154" i="4"/>
  <c r="S154" i="4" a="1"/>
  <c r="R154" i="4"/>
  <c r="Q154" i="4"/>
  <c r="P154" i="4"/>
  <c r="O154" i="4"/>
  <c r="G154" i="4"/>
  <c r="F154" i="4"/>
  <c r="Y153" i="4"/>
  <c r="X153" i="4"/>
  <c r="W153" i="4"/>
  <c r="W153" i="4" a="1"/>
  <c r="V153" i="4"/>
  <c r="V153" i="4" a="1"/>
  <c r="U153" i="4"/>
  <c r="T153" i="4"/>
  <c r="T153" i="4" a="1"/>
  <c r="S153" i="4"/>
  <c r="S153" i="4" a="1"/>
  <c r="R153" i="4"/>
  <c r="Q153" i="4"/>
  <c r="P153" i="4"/>
  <c r="O153" i="4"/>
  <c r="G153" i="4"/>
  <c r="F153" i="4"/>
  <c r="Y152" i="4"/>
  <c r="X152" i="4"/>
  <c r="W152" i="4"/>
  <c r="W152" i="4" a="1"/>
  <c r="V152" i="4"/>
  <c r="V152" i="4" a="1"/>
  <c r="U152" i="4"/>
  <c r="T152" i="4"/>
  <c r="T152" i="4" a="1"/>
  <c r="S152" i="4"/>
  <c r="S152" i="4" a="1"/>
  <c r="R152" i="4"/>
  <c r="Q152" i="4"/>
  <c r="P152" i="4"/>
  <c r="O152" i="4"/>
  <c r="G152" i="4"/>
  <c r="F152" i="4"/>
  <c r="Y151" i="4"/>
  <c r="X151" i="4"/>
  <c r="W151" i="4"/>
  <c r="W151" i="4" a="1"/>
  <c r="V151" i="4"/>
  <c r="V151" i="4" a="1"/>
  <c r="U151" i="4"/>
  <c r="T151" i="4"/>
  <c r="T151" i="4" a="1"/>
  <c r="S151" i="4"/>
  <c r="S151" i="4" a="1"/>
  <c r="R151" i="4"/>
  <c r="Q151" i="4"/>
  <c r="P151" i="4"/>
  <c r="O151" i="4"/>
  <c r="G151" i="4"/>
  <c r="F151" i="4"/>
  <c r="Y150" i="4"/>
  <c r="X150" i="4"/>
  <c r="W150" i="4"/>
  <c r="W150" i="4" a="1"/>
  <c r="V150" i="4"/>
  <c r="V150" i="4" a="1"/>
  <c r="U150" i="4"/>
  <c r="T150" i="4"/>
  <c r="T150" i="4" a="1"/>
  <c r="S150" i="4"/>
  <c r="S150" i="4" a="1"/>
  <c r="R150" i="4"/>
  <c r="Q150" i="4"/>
  <c r="P150" i="4"/>
  <c r="O150" i="4"/>
  <c r="G150" i="4"/>
  <c r="F150" i="4"/>
  <c r="Y149" i="4"/>
  <c r="X149" i="4"/>
  <c r="W149" i="4"/>
  <c r="W149" i="4" a="1"/>
  <c r="V149" i="4"/>
  <c r="V149" i="4" a="1"/>
  <c r="U149" i="4"/>
  <c r="T149" i="4"/>
  <c r="T149" i="4" a="1"/>
  <c r="S149" i="4"/>
  <c r="S149" i="4" a="1"/>
  <c r="R149" i="4"/>
  <c r="Q149" i="4"/>
  <c r="P149" i="4"/>
  <c r="O149" i="4"/>
  <c r="G149" i="4"/>
  <c r="F149" i="4"/>
  <c r="Y148" i="4"/>
  <c r="X148" i="4"/>
  <c r="W148" i="4"/>
  <c r="W148" i="4" a="1"/>
  <c r="V148" i="4"/>
  <c r="V148" i="4" a="1"/>
  <c r="U148" i="4"/>
  <c r="T148" i="4"/>
  <c r="T148" i="4" a="1"/>
  <c r="S148" i="4"/>
  <c r="S148" i="4" a="1"/>
  <c r="R148" i="4"/>
  <c r="Q148" i="4"/>
  <c r="P148" i="4"/>
  <c r="O148" i="4"/>
  <c r="G148" i="4"/>
  <c r="F148" i="4"/>
  <c r="Y147" i="4"/>
  <c r="X147" i="4"/>
  <c r="W147" i="4"/>
  <c r="W147" i="4" a="1"/>
  <c r="V147" i="4"/>
  <c r="V147" i="4" a="1"/>
  <c r="U147" i="4"/>
  <c r="T147" i="4"/>
  <c r="T147" i="4" a="1"/>
  <c r="S147" i="4"/>
  <c r="S147" i="4" a="1"/>
  <c r="R147" i="4"/>
  <c r="Q147" i="4"/>
  <c r="P147" i="4"/>
  <c r="O147" i="4"/>
  <c r="G147" i="4"/>
  <c r="F147" i="4"/>
  <c r="Y146" i="4"/>
  <c r="X146" i="4"/>
  <c r="W146" i="4"/>
  <c r="W146" i="4" a="1"/>
  <c r="V146" i="4"/>
  <c r="V146" i="4" a="1"/>
  <c r="U146" i="4"/>
  <c r="T146" i="4"/>
  <c r="T146" i="4" a="1"/>
  <c r="S146" i="4"/>
  <c r="S146" i="4" a="1"/>
  <c r="R146" i="4"/>
  <c r="Q146" i="4"/>
  <c r="P146" i="4"/>
  <c r="O146" i="4"/>
  <c r="G146" i="4"/>
  <c r="F146" i="4"/>
  <c r="Y145" i="4"/>
  <c r="X145" i="4"/>
  <c r="W145" i="4"/>
  <c r="W145" i="4" a="1"/>
  <c r="V145" i="4"/>
  <c r="V145" i="4" a="1"/>
  <c r="U145" i="4"/>
  <c r="T145" i="4"/>
  <c r="T145" i="4" a="1"/>
  <c r="S145" i="4"/>
  <c r="S145" i="4" a="1"/>
  <c r="R145" i="4"/>
  <c r="Q145" i="4"/>
  <c r="P145" i="4"/>
  <c r="O145" i="4"/>
  <c r="G145" i="4"/>
  <c r="F145" i="4"/>
  <c r="Y144" i="4"/>
  <c r="X144" i="4"/>
  <c r="W144" i="4"/>
  <c r="W144" i="4" a="1"/>
  <c r="V144" i="4"/>
  <c r="V144" i="4" a="1"/>
  <c r="U144" i="4"/>
  <c r="T144" i="4"/>
  <c r="T144" i="4" a="1"/>
  <c r="S144" i="4"/>
  <c r="S144" i="4" a="1"/>
  <c r="R144" i="4"/>
  <c r="Q144" i="4"/>
  <c r="P144" i="4"/>
  <c r="O144" i="4"/>
  <c r="G144" i="4"/>
  <c r="F144" i="4"/>
  <c r="Y143" i="4"/>
  <c r="X143" i="4"/>
  <c r="W143" i="4"/>
  <c r="W143" i="4" a="1"/>
  <c r="V143" i="4"/>
  <c r="V143" i="4" a="1"/>
  <c r="U143" i="4"/>
  <c r="T143" i="4"/>
  <c r="T143" i="4" a="1"/>
  <c r="S143" i="4"/>
  <c r="S143" i="4" a="1"/>
  <c r="R143" i="4"/>
  <c r="Q143" i="4"/>
  <c r="P143" i="4"/>
  <c r="O143" i="4"/>
  <c r="G143" i="4"/>
  <c r="F143" i="4"/>
  <c r="Y142" i="4"/>
  <c r="X142" i="4"/>
  <c r="W142" i="4"/>
  <c r="W142" i="4" a="1"/>
  <c r="V142" i="4"/>
  <c r="V142" i="4" a="1"/>
  <c r="U142" i="4"/>
  <c r="T142" i="4"/>
  <c r="T142" i="4" a="1"/>
  <c r="S142" i="4"/>
  <c r="S142" i="4" a="1"/>
  <c r="R142" i="4"/>
  <c r="Q142" i="4"/>
  <c r="P142" i="4"/>
  <c r="O142" i="4"/>
  <c r="G142" i="4"/>
  <c r="F142" i="4"/>
  <c r="Y141" i="4"/>
  <c r="X141" i="4"/>
  <c r="W141" i="4"/>
  <c r="W141" i="4" a="1"/>
  <c r="V141" i="4"/>
  <c r="V141" i="4" a="1"/>
  <c r="U141" i="4"/>
  <c r="T141" i="4"/>
  <c r="T141" i="4" a="1"/>
  <c r="S141" i="4"/>
  <c r="S141" i="4" a="1"/>
  <c r="R141" i="4"/>
  <c r="Q141" i="4"/>
  <c r="P141" i="4"/>
  <c r="O141" i="4"/>
  <c r="G141" i="4"/>
  <c r="F141" i="4"/>
  <c r="Y140" i="4"/>
  <c r="X140" i="4"/>
  <c r="W140" i="4"/>
  <c r="W140" i="4" a="1"/>
  <c r="V140" i="4"/>
  <c r="V140" i="4" a="1"/>
  <c r="U140" i="4"/>
  <c r="T140" i="4"/>
  <c r="T140" i="4" a="1"/>
  <c r="S140" i="4"/>
  <c r="S140" i="4" a="1"/>
  <c r="R140" i="4"/>
  <c r="Q140" i="4"/>
  <c r="P140" i="4"/>
  <c r="O140" i="4"/>
  <c r="G140" i="4"/>
  <c r="F140" i="4"/>
  <c r="Y139" i="4"/>
  <c r="X139" i="4"/>
  <c r="W139" i="4"/>
  <c r="W139" i="4" a="1"/>
  <c r="V139" i="4"/>
  <c r="V139" i="4" a="1"/>
  <c r="U139" i="4"/>
  <c r="T139" i="4"/>
  <c r="T139" i="4" a="1"/>
  <c r="S139" i="4"/>
  <c r="S139" i="4" a="1"/>
  <c r="R139" i="4"/>
  <c r="Q139" i="4"/>
  <c r="P139" i="4"/>
  <c r="O139" i="4"/>
  <c r="G139" i="4"/>
  <c r="F139" i="4"/>
  <c r="Y138" i="4"/>
  <c r="X138" i="4"/>
  <c r="W138" i="4"/>
  <c r="W138" i="4" a="1"/>
  <c r="V138" i="4"/>
  <c r="V138" i="4" a="1"/>
  <c r="U138" i="4"/>
  <c r="T138" i="4"/>
  <c r="T138" i="4" a="1"/>
  <c r="S138" i="4"/>
  <c r="S138" i="4" a="1"/>
  <c r="R138" i="4"/>
  <c r="Q138" i="4"/>
  <c r="P138" i="4"/>
  <c r="O138" i="4"/>
  <c r="G138" i="4"/>
  <c r="F138" i="4"/>
  <c r="Y137" i="4"/>
  <c r="X137" i="4"/>
  <c r="W137" i="4"/>
  <c r="W137" i="4" a="1"/>
  <c r="V137" i="4"/>
  <c r="V137" i="4" a="1"/>
  <c r="U137" i="4"/>
  <c r="T137" i="4"/>
  <c r="T137" i="4" a="1"/>
  <c r="S137" i="4"/>
  <c r="S137" i="4" a="1"/>
  <c r="R137" i="4"/>
  <c r="Q137" i="4"/>
  <c r="P137" i="4"/>
  <c r="O137" i="4"/>
  <c r="G137" i="4"/>
  <c r="F137" i="4"/>
  <c r="Y136" i="4"/>
  <c r="X136" i="4"/>
  <c r="W136" i="4"/>
  <c r="W136" i="4" a="1"/>
  <c r="V136" i="4"/>
  <c r="V136" i="4" a="1"/>
  <c r="U136" i="4"/>
  <c r="T136" i="4"/>
  <c r="T136" i="4" a="1"/>
  <c r="S136" i="4"/>
  <c r="S136" i="4" a="1"/>
  <c r="R136" i="4"/>
  <c r="Q136" i="4"/>
  <c r="P136" i="4"/>
  <c r="O136" i="4"/>
  <c r="G136" i="4"/>
  <c r="F136" i="4"/>
  <c r="Y135" i="4"/>
  <c r="X135" i="4"/>
  <c r="W135" i="4"/>
  <c r="W135" i="4" a="1"/>
  <c r="V135" i="4"/>
  <c r="V135" i="4" a="1"/>
  <c r="U135" i="4"/>
  <c r="T135" i="4"/>
  <c r="T135" i="4" a="1"/>
  <c r="S135" i="4"/>
  <c r="S135" i="4" a="1"/>
  <c r="R135" i="4"/>
  <c r="Q135" i="4"/>
  <c r="P135" i="4"/>
  <c r="O135" i="4"/>
  <c r="G135" i="4"/>
  <c r="F135" i="4"/>
  <c r="Y134" i="4"/>
  <c r="X134" i="4"/>
  <c r="W134" i="4"/>
  <c r="W134" i="4" a="1"/>
  <c r="V134" i="4"/>
  <c r="V134" i="4" a="1"/>
  <c r="U134" i="4"/>
  <c r="T134" i="4"/>
  <c r="T134" i="4" a="1"/>
  <c r="S134" i="4"/>
  <c r="S134" i="4" a="1"/>
  <c r="R134" i="4"/>
  <c r="Q134" i="4"/>
  <c r="P134" i="4"/>
  <c r="O134" i="4"/>
  <c r="G134" i="4"/>
  <c r="F134" i="4"/>
  <c r="Y133" i="4"/>
  <c r="X133" i="4"/>
  <c r="W133" i="4"/>
  <c r="W133" i="4" a="1"/>
  <c r="V133" i="4"/>
  <c r="V133" i="4" a="1"/>
  <c r="U133" i="4"/>
  <c r="T133" i="4"/>
  <c r="T133" i="4" a="1"/>
  <c r="S133" i="4"/>
  <c r="S133" i="4" a="1"/>
  <c r="R133" i="4"/>
  <c r="Q133" i="4"/>
  <c r="P133" i="4"/>
  <c r="O133" i="4"/>
  <c r="G133" i="4"/>
  <c r="F133" i="4"/>
  <c r="Y132" i="4"/>
  <c r="X132" i="4"/>
  <c r="W132" i="4"/>
  <c r="W132" i="4" a="1"/>
  <c r="V132" i="4"/>
  <c r="V132" i="4" a="1"/>
  <c r="U132" i="4"/>
  <c r="T132" i="4"/>
  <c r="T132" i="4" a="1"/>
  <c r="S132" i="4"/>
  <c r="S132" i="4" a="1"/>
  <c r="R132" i="4"/>
  <c r="Q132" i="4"/>
  <c r="P132" i="4"/>
  <c r="O132" i="4"/>
  <c r="G132" i="4"/>
  <c r="F132" i="4"/>
  <c r="Y131" i="4"/>
  <c r="X131" i="4"/>
  <c r="W131" i="4"/>
  <c r="W131" i="4" a="1"/>
  <c r="V131" i="4"/>
  <c r="V131" i="4" a="1"/>
  <c r="U131" i="4"/>
  <c r="T131" i="4"/>
  <c r="T131" i="4" a="1"/>
  <c r="S131" i="4"/>
  <c r="S131" i="4" a="1"/>
  <c r="R131" i="4"/>
  <c r="Q131" i="4"/>
  <c r="P131" i="4"/>
  <c r="O131" i="4"/>
  <c r="G131" i="4"/>
  <c r="F131" i="4"/>
  <c r="Y130" i="4"/>
  <c r="X130" i="4"/>
  <c r="W130" i="4"/>
  <c r="W130" i="4" a="1"/>
  <c r="V130" i="4"/>
  <c r="V130" i="4" a="1"/>
  <c r="U130" i="4"/>
  <c r="T130" i="4"/>
  <c r="T130" i="4" a="1"/>
  <c r="S130" i="4"/>
  <c r="S130" i="4" a="1"/>
  <c r="R130" i="4"/>
  <c r="Q130" i="4"/>
  <c r="P130" i="4"/>
  <c r="O130" i="4"/>
  <c r="G130" i="4"/>
  <c r="F130" i="4"/>
  <c r="Y129" i="4"/>
  <c r="X129" i="4"/>
  <c r="W129" i="4"/>
  <c r="W129" i="4" a="1"/>
  <c r="V129" i="4"/>
  <c r="V129" i="4" a="1"/>
  <c r="U129" i="4"/>
  <c r="T129" i="4"/>
  <c r="T129" i="4" a="1"/>
  <c r="S129" i="4"/>
  <c r="S129" i="4" a="1"/>
  <c r="R129" i="4"/>
  <c r="Q129" i="4"/>
  <c r="P129" i="4"/>
  <c r="O129" i="4"/>
  <c r="G129" i="4"/>
  <c r="F129" i="4"/>
  <c r="Y128" i="4"/>
  <c r="X128" i="4"/>
  <c r="W128" i="4"/>
  <c r="W128" i="4" a="1"/>
  <c r="V128" i="4"/>
  <c r="V128" i="4" a="1"/>
  <c r="U128" i="4"/>
  <c r="T128" i="4"/>
  <c r="T128" i="4" a="1"/>
  <c r="S128" i="4"/>
  <c r="S128" i="4" a="1"/>
  <c r="R128" i="4"/>
  <c r="Q128" i="4"/>
  <c r="P128" i="4"/>
  <c r="O128" i="4"/>
  <c r="G128" i="4"/>
  <c r="F128" i="4"/>
  <c r="Y127" i="4"/>
  <c r="X127" i="4"/>
  <c r="W127" i="4"/>
  <c r="W127" i="4" a="1"/>
  <c r="V127" i="4"/>
  <c r="V127" i="4" a="1"/>
  <c r="U127" i="4"/>
  <c r="T127" i="4"/>
  <c r="T127" i="4" a="1"/>
  <c r="S127" i="4"/>
  <c r="S127" i="4" a="1"/>
  <c r="R127" i="4"/>
  <c r="Q127" i="4"/>
  <c r="P127" i="4"/>
  <c r="O127" i="4"/>
  <c r="G127" i="4"/>
  <c r="F127" i="4"/>
  <c r="Y126" i="4"/>
  <c r="X126" i="4"/>
  <c r="W126" i="4"/>
  <c r="W126" i="4" a="1"/>
  <c r="V126" i="4"/>
  <c r="V126" i="4" a="1"/>
  <c r="U126" i="4"/>
  <c r="T126" i="4"/>
  <c r="T126" i="4" a="1"/>
  <c r="S126" i="4"/>
  <c r="S126" i="4" a="1"/>
  <c r="R126" i="4"/>
  <c r="Q126" i="4"/>
  <c r="P126" i="4"/>
  <c r="O126" i="4"/>
  <c r="G126" i="4"/>
  <c r="F126" i="4"/>
  <c r="Y125" i="4"/>
  <c r="X125" i="4"/>
  <c r="W125" i="4"/>
  <c r="W125" i="4" a="1"/>
  <c r="V125" i="4"/>
  <c r="V125" i="4" a="1"/>
  <c r="U125" i="4"/>
  <c r="T125" i="4"/>
  <c r="T125" i="4" a="1"/>
  <c r="S125" i="4"/>
  <c r="S125" i="4" a="1"/>
  <c r="R125" i="4"/>
  <c r="Q125" i="4"/>
  <c r="P125" i="4"/>
  <c r="O125" i="4"/>
  <c r="G125" i="4"/>
  <c r="F125" i="4"/>
  <c r="Y124" i="4"/>
  <c r="X124" i="4"/>
  <c r="W124" i="4"/>
  <c r="W124" i="4" a="1"/>
  <c r="V124" i="4"/>
  <c r="V124" i="4" a="1"/>
  <c r="U124" i="4"/>
  <c r="T124" i="4"/>
  <c r="T124" i="4" a="1"/>
  <c r="S124" i="4"/>
  <c r="S124" i="4" a="1"/>
  <c r="R124" i="4"/>
  <c r="Q124" i="4"/>
  <c r="P124" i="4"/>
  <c r="O124" i="4"/>
  <c r="G124" i="4"/>
  <c r="F124" i="4"/>
  <c r="Y123" i="4"/>
  <c r="X123" i="4"/>
  <c r="W123" i="4"/>
  <c r="W123" i="4" a="1"/>
  <c r="V123" i="4"/>
  <c r="V123" i="4" a="1"/>
  <c r="U123" i="4"/>
  <c r="T123" i="4"/>
  <c r="T123" i="4" a="1"/>
  <c r="S123" i="4"/>
  <c r="S123" i="4" a="1"/>
  <c r="R123" i="4"/>
  <c r="Q123" i="4"/>
  <c r="P123" i="4"/>
  <c r="O123" i="4"/>
  <c r="G123" i="4"/>
  <c r="F123" i="4"/>
  <c r="Y122" i="4"/>
  <c r="X122" i="4"/>
  <c r="W122" i="4"/>
  <c r="W122" i="4" a="1"/>
  <c r="V122" i="4"/>
  <c r="V122" i="4" a="1"/>
  <c r="U122" i="4"/>
  <c r="T122" i="4"/>
  <c r="T122" i="4" a="1"/>
  <c r="S122" i="4"/>
  <c r="S122" i="4" a="1"/>
  <c r="R122" i="4"/>
  <c r="Q122" i="4"/>
  <c r="P122" i="4"/>
  <c r="O122" i="4"/>
  <c r="G122" i="4"/>
  <c r="F122" i="4"/>
  <c r="Y121" i="4"/>
  <c r="X121" i="4"/>
  <c r="W121" i="4"/>
  <c r="W121" i="4" a="1"/>
  <c r="V121" i="4"/>
  <c r="V121" i="4" a="1"/>
  <c r="U121" i="4"/>
  <c r="T121" i="4"/>
  <c r="T121" i="4" a="1"/>
  <c r="S121" i="4"/>
  <c r="S121" i="4" a="1"/>
  <c r="R121" i="4"/>
  <c r="Q121" i="4"/>
  <c r="P121" i="4"/>
  <c r="O121" i="4"/>
  <c r="G121" i="4"/>
  <c r="F121" i="4"/>
  <c r="Y120" i="4"/>
  <c r="X120" i="4"/>
  <c r="W120" i="4"/>
  <c r="W120" i="4" a="1"/>
  <c r="V120" i="4"/>
  <c r="V120" i="4" a="1"/>
  <c r="U120" i="4"/>
  <c r="T120" i="4"/>
  <c r="T120" i="4" a="1"/>
  <c r="S120" i="4"/>
  <c r="S120" i="4" a="1"/>
  <c r="R120" i="4"/>
  <c r="Q120" i="4"/>
  <c r="P120" i="4"/>
  <c r="O120" i="4"/>
  <c r="G120" i="4"/>
  <c r="F120" i="4"/>
  <c r="Y119" i="4"/>
  <c r="X119" i="4"/>
  <c r="W119" i="4"/>
  <c r="W119" i="4" a="1"/>
  <c r="V119" i="4"/>
  <c r="V119" i="4" a="1"/>
  <c r="U119" i="4"/>
  <c r="T119" i="4"/>
  <c r="T119" i="4" a="1"/>
  <c r="S119" i="4"/>
  <c r="S119" i="4" a="1"/>
  <c r="R119" i="4"/>
  <c r="Q119" i="4"/>
  <c r="P119" i="4"/>
  <c r="O119" i="4"/>
  <c r="G119" i="4"/>
  <c r="F119" i="4"/>
  <c r="Y118" i="4"/>
  <c r="X118" i="4"/>
  <c r="W118" i="4"/>
  <c r="W118" i="4" a="1"/>
  <c r="V118" i="4"/>
  <c r="V118" i="4" a="1"/>
  <c r="U118" i="4"/>
  <c r="T118" i="4"/>
  <c r="T118" i="4" a="1"/>
  <c r="S118" i="4"/>
  <c r="S118" i="4" a="1"/>
  <c r="R118" i="4"/>
  <c r="Q118" i="4"/>
  <c r="P118" i="4"/>
  <c r="O118" i="4"/>
  <c r="G118" i="4"/>
  <c r="F118" i="4"/>
  <c r="Y117" i="4"/>
  <c r="X117" i="4"/>
  <c r="W117" i="4"/>
  <c r="W117" i="4" a="1"/>
  <c r="V117" i="4"/>
  <c r="V117" i="4" a="1"/>
  <c r="U117" i="4"/>
  <c r="T117" i="4"/>
  <c r="T117" i="4" a="1"/>
  <c r="S117" i="4"/>
  <c r="S117" i="4" a="1"/>
  <c r="R117" i="4"/>
  <c r="Q117" i="4"/>
  <c r="P117" i="4"/>
  <c r="O117" i="4"/>
  <c r="G117" i="4"/>
  <c r="F117" i="4"/>
  <c r="Y116" i="4"/>
  <c r="X116" i="4"/>
  <c r="W116" i="4"/>
  <c r="W116" i="4" a="1"/>
  <c r="V116" i="4"/>
  <c r="V116" i="4" a="1"/>
  <c r="U116" i="4"/>
  <c r="T116" i="4"/>
  <c r="T116" i="4" a="1"/>
  <c r="S116" i="4"/>
  <c r="S116" i="4" a="1"/>
  <c r="R116" i="4"/>
  <c r="Q116" i="4"/>
  <c r="P116" i="4"/>
  <c r="O116" i="4"/>
  <c r="G116" i="4"/>
  <c r="F116" i="4"/>
  <c r="Y115" i="4"/>
  <c r="X115" i="4"/>
  <c r="W115" i="4"/>
  <c r="W115" i="4" a="1"/>
  <c r="V115" i="4"/>
  <c r="V115" i="4" a="1"/>
  <c r="U115" i="4"/>
  <c r="T115" i="4"/>
  <c r="T115" i="4" a="1"/>
  <c r="S115" i="4"/>
  <c r="S115" i="4" a="1"/>
  <c r="R115" i="4"/>
  <c r="Q115" i="4"/>
  <c r="P115" i="4"/>
  <c r="O115" i="4"/>
  <c r="G115" i="4"/>
  <c r="F115" i="4"/>
  <c r="Y114" i="4"/>
  <c r="X114" i="4"/>
  <c r="W114" i="4"/>
  <c r="W114" i="4" a="1"/>
  <c r="V114" i="4"/>
  <c r="V114" i="4" a="1"/>
  <c r="U114" i="4"/>
  <c r="T114" i="4"/>
  <c r="T114" i="4" a="1"/>
  <c r="S114" i="4"/>
  <c r="S114" i="4" a="1"/>
  <c r="R114" i="4"/>
  <c r="Q114" i="4"/>
  <c r="P114" i="4"/>
  <c r="O114" i="4"/>
  <c r="G114" i="4"/>
  <c r="F114" i="4"/>
  <c r="Y113" i="4"/>
  <c r="X113" i="4"/>
  <c r="W113" i="4"/>
  <c r="W113" i="4" a="1"/>
  <c r="V113" i="4"/>
  <c r="V113" i="4" a="1"/>
  <c r="U113" i="4"/>
  <c r="T113" i="4"/>
  <c r="T113" i="4" a="1"/>
  <c r="S113" i="4"/>
  <c r="S113" i="4" a="1"/>
  <c r="R113" i="4"/>
  <c r="Q113" i="4"/>
  <c r="P113" i="4"/>
  <c r="O113" i="4"/>
  <c r="G113" i="4"/>
  <c r="F113" i="4"/>
  <c r="Y112" i="4"/>
  <c r="X112" i="4"/>
  <c r="W112" i="4"/>
  <c r="W112" i="4" a="1"/>
  <c r="V112" i="4"/>
  <c r="V112" i="4" a="1"/>
  <c r="U112" i="4"/>
  <c r="T112" i="4"/>
  <c r="T112" i="4" a="1"/>
  <c r="S112" i="4"/>
  <c r="S112" i="4" a="1"/>
  <c r="R112" i="4"/>
  <c r="Q112" i="4"/>
  <c r="P112" i="4"/>
  <c r="O112" i="4"/>
  <c r="G112" i="4"/>
  <c r="F112" i="4"/>
  <c r="Y111" i="4"/>
  <c r="X111" i="4"/>
  <c r="W111" i="4"/>
  <c r="W111" i="4" a="1"/>
  <c r="V111" i="4"/>
  <c r="V111" i="4" a="1"/>
  <c r="U111" i="4"/>
  <c r="T111" i="4"/>
  <c r="T111" i="4" a="1"/>
  <c r="S111" i="4"/>
  <c r="S111" i="4" a="1"/>
  <c r="R111" i="4"/>
  <c r="Q111" i="4"/>
  <c r="P111" i="4"/>
  <c r="O111" i="4"/>
  <c r="G111" i="4"/>
  <c r="F111" i="4"/>
  <c r="Y110" i="4"/>
  <c r="X110" i="4"/>
  <c r="W110" i="4"/>
  <c r="W110" i="4" a="1"/>
  <c r="V110" i="4"/>
  <c r="V110" i="4" a="1"/>
  <c r="U110" i="4"/>
  <c r="T110" i="4"/>
  <c r="T110" i="4" a="1"/>
  <c r="S110" i="4"/>
  <c r="S110" i="4" a="1"/>
  <c r="R110" i="4"/>
  <c r="Q110" i="4"/>
  <c r="P110" i="4"/>
  <c r="O110" i="4"/>
  <c r="G110" i="4"/>
  <c r="F110" i="4"/>
  <c r="Y109" i="4"/>
  <c r="X109" i="4"/>
  <c r="W109" i="4"/>
  <c r="W109" i="4" a="1"/>
  <c r="V109" i="4"/>
  <c r="V109" i="4" a="1"/>
  <c r="U109" i="4"/>
  <c r="T109" i="4"/>
  <c r="T109" i="4" a="1"/>
  <c r="S109" i="4"/>
  <c r="S109" i="4" a="1"/>
  <c r="R109" i="4"/>
  <c r="Q109" i="4"/>
  <c r="P109" i="4"/>
  <c r="O109" i="4"/>
  <c r="G109" i="4"/>
  <c r="F109" i="4"/>
  <c r="Y108" i="4"/>
  <c r="X108" i="4"/>
  <c r="W108" i="4"/>
  <c r="W108" i="4" a="1"/>
  <c r="V108" i="4"/>
  <c r="V108" i="4" a="1"/>
  <c r="U108" i="4"/>
  <c r="T108" i="4"/>
  <c r="T108" i="4" a="1"/>
  <c r="S108" i="4"/>
  <c r="S108" i="4" a="1"/>
  <c r="R108" i="4"/>
  <c r="Q108" i="4"/>
  <c r="P108" i="4"/>
  <c r="O108" i="4"/>
  <c r="G108" i="4"/>
  <c r="F108" i="4"/>
  <c r="Y107" i="4"/>
  <c r="X107" i="4"/>
  <c r="W107" i="4"/>
  <c r="W107" i="4" a="1"/>
  <c r="V107" i="4"/>
  <c r="V107" i="4" a="1"/>
  <c r="U107" i="4"/>
  <c r="T107" i="4"/>
  <c r="T107" i="4" a="1"/>
  <c r="S107" i="4"/>
  <c r="S107" i="4" a="1"/>
  <c r="R107" i="4"/>
  <c r="Q107" i="4"/>
  <c r="P107" i="4"/>
  <c r="O107" i="4"/>
  <c r="G107" i="4"/>
  <c r="F107" i="4"/>
  <c r="Y106" i="4"/>
  <c r="X106" i="4"/>
  <c r="W106" i="4"/>
  <c r="W106" i="4" a="1"/>
  <c r="V106" i="4"/>
  <c r="V106" i="4" a="1"/>
  <c r="U106" i="4"/>
  <c r="T106" i="4"/>
  <c r="T106" i="4" a="1"/>
  <c r="S106" i="4"/>
  <c r="S106" i="4" a="1"/>
  <c r="R106" i="4"/>
  <c r="Q106" i="4"/>
  <c r="P106" i="4"/>
  <c r="O106" i="4"/>
  <c r="G106" i="4"/>
  <c r="F106" i="4"/>
  <c r="Y105" i="4"/>
  <c r="X105" i="4"/>
  <c r="W105" i="4"/>
  <c r="W105" i="4" a="1"/>
  <c r="V105" i="4"/>
  <c r="V105" i="4" a="1"/>
  <c r="U105" i="4"/>
  <c r="T105" i="4"/>
  <c r="T105" i="4" a="1"/>
  <c r="S105" i="4"/>
  <c r="S105" i="4" a="1"/>
  <c r="R105" i="4"/>
  <c r="Q105" i="4"/>
  <c r="P105" i="4"/>
  <c r="O105" i="4"/>
  <c r="G105" i="4"/>
  <c r="F105" i="4"/>
  <c r="Y104" i="4"/>
  <c r="X104" i="4"/>
  <c r="W104" i="4"/>
  <c r="W104" i="4" a="1"/>
  <c r="V104" i="4"/>
  <c r="V104" i="4" a="1"/>
  <c r="U104" i="4"/>
  <c r="T104" i="4"/>
  <c r="T104" i="4" a="1"/>
  <c r="S104" i="4"/>
  <c r="S104" i="4" a="1"/>
  <c r="R104" i="4"/>
  <c r="Q104" i="4"/>
  <c r="P104" i="4"/>
  <c r="O104" i="4"/>
  <c r="G104" i="4"/>
  <c r="F104" i="4"/>
  <c r="Y103" i="4"/>
  <c r="X103" i="4"/>
  <c r="W103" i="4"/>
  <c r="W103" i="4" a="1"/>
  <c r="V103" i="4"/>
  <c r="V103" i="4" a="1"/>
  <c r="U103" i="4"/>
  <c r="T103" i="4"/>
  <c r="T103" i="4" a="1"/>
  <c r="S103" i="4"/>
  <c r="S103" i="4" a="1"/>
  <c r="R103" i="4"/>
  <c r="Q103" i="4"/>
  <c r="P103" i="4"/>
  <c r="O103" i="4"/>
  <c r="G103" i="4"/>
  <c r="F103" i="4"/>
  <c r="Y102" i="4"/>
  <c r="X102" i="4"/>
  <c r="W102" i="4"/>
  <c r="W102" i="4" a="1"/>
  <c r="V102" i="4"/>
  <c r="V102" i="4" a="1"/>
  <c r="U102" i="4"/>
  <c r="T102" i="4"/>
  <c r="T102" i="4" a="1"/>
  <c r="S102" i="4"/>
  <c r="S102" i="4" a="1"/>
  <c r="R102" i="4"/>
  <c r="Q102" i="4"/>
  <c r="P102" i="4"/>
  <c r="O102" i="4"/>
  <c r="G102" i="4"/>
  <c r="F102" i="4"/>
  <c r="Y101" i="4"/>
  <c r="X101" i="4"/>
  <c r="W101" i="4"/>
  <c r="W101" i="4" a="1"/>
  <c r="V101" i="4"/>
  <c r="V101" i="4" a="1"/>
  <c r="U101" i="4"/>
  <c r="T101" i="4"/>
  <c r="T101" i="4" a="1"/>
  <c r="S101" i="4"/>
  <c r="S101" i="4" a="1"/>
  <c r="R101" i="4"/>
  <c r="Q101" i="4"/>
  <c r="P101" i="4"/>
  <c r="O101" i="4"/>
  <c r="G101" i="4"/>
  <c r="F101" i="4"/>
  <c r="Y100" i="4"/>
  <c r="X100" i="4"/>
  <c r="W100" i="4"/>
  <c r="W100" i="4" a="1"/>
  <c r="V100" i="4"/>
  <c r="V100" i="4" a="1"/>
  <c r="U100" i="4"/>
  <c r="T100" i="4"/>
  <c r="T100" i="4" a="1"/>
  <c r="S100" i="4"/>
  <c r="S100" i="4" a="1"/>
  <c r="R100" i="4"/>
  <c r="Q100" i="4"/>
  <c r="P100" i="4"/>
  <c r="O100" i="4"/>
  <c r="G100" i="4"/>
  <c r="F100" i="4"/>
  <c r="Y99" i="4"/>
  <c r="X99" i="4"/>
  <c r="W99" i="4"/>
  <c r="W99" i="4" a="1"/>
  <c r="V99" i="4"/>
  <c r="V99" i="4" a="1"/>
  <c r="U99" i="4"/>
  <c r="T99" i="4"/>
  <c r="T99" i="4" a="1"/>
  <c r="S99" i="4"/>
  <c r="S99" i="4" a="1"/>
  <c r="R99" i="4"/>
  <c r="Q99" i="4"/>
  <c r="P99" i="4"/>
  <c r="O99" i="4"/>
  <c r="G99" i="4"/>
  <c r="F99" i="4"/>
  <c r="Y98" i="4"/>
  <c r="X98" i="4"/>
  <c r="W98" i="4"/>
  <c r="W98" i="4" a="1"/>
  <c r="V98" i="4"/>
  <c r="V98" i="4" a="1"/>
  <c r="U98" i="4"/>
  <c r="T98" i="4"/>
  <c r="T98" i="4" a="1"/>
  <c r="S98" i="4"/>
  <c r="S98" i="4" a="1"/>
  <c r="R98" i="4"/>
  <c r="Q98" i="4"/>
  <c r="P98" i="4"/>
  <c r="O98" i="4"/>
  <c r="G98" i="4"/>
  <c r="F98" i="4"/>
  <c r="Y97" i="4"/>
  <c r="X97" i="4"/>
  <c r="W97" i="4"/>
  <c r="W97" i="4" a="1"/>
  <c r="V97" i="4"/>
  <c r="V97" i="4" a="1"/>
  <c r="U97" i="4"/>
  <c r="T97" i="4"/>
  <c r="T97" i="4" a="1"/>
  <c r="S97" i="4"/>
  <c r="S97" i="4" a="1"/>
  <c r="R97" i="4"/>
  <c r="Q97" i="4"/>
  <c r="P97" i="4"/>
  <c r="O97" i="4"/>
  <c r="G97" i="4"/>
  <c r="F97" i="4"/>
  <c r="Y96" i="4"/>
  <c r="X96" i="4"/>
  <c r="W96" i="4"/>
  <c r="W96" i="4" a="1"/>
  <c r="V96" i="4"/>
  <c r="V96" i="4" a="1"/>
  <c r="U96" i="4"/>
  <c r="T96" i="4"/>
  <c r="T96" i="4" a="1"/>
  <c r="S96" i="4"/>
  <c r="S96" i="4" a="1"/>
  <c r="R96" i="4"/>
  <c r="Q96" i="4"/>
  <c r="P96" i="4"/>
  <c r="O96" i="4"/>
  <c r="G96" i="4"/>
  <c r="F96" i="4"/>
  <c r="Y95" i="4"/>
  <c r="X95" i="4"/>
  <c r="W95" i="4"/>
  <c r="W95" i="4" a="1"/>
  <c r="V95" i="4"/>
  <c r="V95" i="4" a="1"/>
  <c r="U95" i="4"/>
  <c r="T95" i="4"/>
  <c r="T95" i="4" a="1"/>
  <c r="S95" i="4"/>
  <c r="S95" i="4" a="1"/>
  <c r="R95" i="4"/>
  <c r="Q95" i="4"/>
  <c r="P95" i="4"/>
  <c r="O95" i="4"/>
  <c r="G95" i="4"/>
  <c r="F95" i="4"/>
  <c r="Y94" i="4"/>
  <c r="X94" i="4"/>
  <c r="W94" i="4"/>
  <c r="W94" i="4" a="1"/>
  <c r="V94" i="4"/>
  <c r="V94" i="4" a="1"/>
  <c r="U94" i="4"/>
  <c r="T94" i="4"/>
  <c r="T94" i="4" a="1"/>
  <c r="S94" i="4"/>
  <c r="S94" i="4" a="1"/>
  <c r="R94" i="4"/>
  <c r="Q94" i="4"/>
  <c r="P94" i="4"/>
  <c r="O94" i="4"/>
  <c r="G94" i="4"/>
  <c r="F94" i="4"/>
  <c r="Y93" i="4"/>
  <c r="X93" i="4"/>
  <c r="W93" i="4"/>
  <c r="W93" i="4" a="1"/>
  <c r="V93" i="4"/>
  <c r="V93" i="4" a="1"/>
  <c r="U93" i="4"/>
  <c r="T93" i="4"/>
  <c r="T93" i="4" a="1"/>
  <c r="S93" i="4"/>
  <c r="S93" i="4" a="1"/>
  <c r="R93" i="4"/>
  <c r="Q93" i="4"/>
  <c r="P93" i="4"/>
  <c r="O93" i="4"/>
  <c r="G93" i="4"/>
  <c r="F93" i="4"/>
  <c r="Y92" i="4"/>
  <c r="X92" i="4"/>
  <c r="W92" i="4"/>
  <c r="W92" i="4" a="1"/>
  <c r="V92" i="4"/>
  <c r="V92" i="4" a="1"/>
  <c r="U92" i="4"/>
  <c r="T92" i="4"/>
  <c r="T92" i="4" a="1"/>
  <c r="S92" i="4"/>
  <c r="S92" i="4" a="1"/>
  <c r="R92" i="4"/>
  <c r="Q92" i="4"/>
  <c r="P92" i="4"/>
  <c r="O92" i="4"/>
  <c r="G92" i="4"/>
  <c r="F92" i="4"/>
  <c r="Y91" i="4"/>
  <c r="X91" i="4"/>
  <c r="W91" i="4"/>
  <c r="W91" i="4" a="1"/>
  <c r="V91" i="4"/>
  <c r="V91" i="4" a="1"/>
  <c r="U91" i="4"/>
  <c r="T91" i="4"/>
  <c r="T91" i="4" a="1"/>
  <c r="S91" i="4"/>
  <c r="S91" i="4" a="1"/>
  <c r="R91" i="4"/>
  <c r="Q91" i="4"/>
  <c r="P91" i="4"/>
  <c r="O91" i="4"/>
  <c r="G91" i="4"/>
  <c r="F91" i="4"/>
  <c r="Y90" i="4"/>
  <c r="X90" i="4"/>
  <c r="W90" i="4"/>
  <c r="W90" i="4" a="1"/>
  <c r="V90" i="4"/>
  <c r="V90" i="4" a="1"/>
  <c r="U90" i="4"/>
  <c r="T90" i="4"/>
  <c r="T90" i="4" a="1"/>
  <c r="S90" i="4"/>
  <c r="S90" i="4" a="1"/>
  <c r="R90" i="4"/>
  <c r="Q90" i="4"/>
  <c r="P90" i="4"/>
  <c r="O90" i="4"/>
  <c r="G90" i="4"/>
  <c r="F90" i="4"/>
  <c r="Y89" i="4"/>
  <c r="X89" i="4"/>
  <c r="W89" i="4"/>
  <c r="W89" i="4" a="1"/>
  <c r="V89" i="4"/>
  <c r="V89" i="4" a="1"/>
  <c r="U89" i="4"/>
  <c r="T89" i="4"/>
  <c r="T89" i="4" a="1"/>
  <c r="S89" i="4"/>
  <c r="S89" i="4" a="1"/>
  <c r="R89" i="4"/>
  <c r="Q89" i="4"/>
  <c r="P89" i="4"/>
  <c r="O89" i="4"/>
  <c r="G89" i="4"/>
  <c r="F89" i="4"/>
  <c r="Y88" i="4"/>
  <c r="X88" i="4"/>
  <c r="W88" i="4"/>
  <c r="W88" i="4" a="1"/>
  <c r="V88" i="4"/>
  <c r="V88" i="4" a="1"/>
  <c r="U88" i="4"/>
  <c r="T88" i="4"/>
  <c r="T88" i="4" a="1"/>
  <c r="S88" i="4"/>
  <c r="S88" i="4" a="1"/>
  <c r="R88" i="4"/>
  <c r="Q88" i="4"/>
  <c r="P88" i="4"/>
  <c r="O88" i="4"/>
  <c r="G88" i="4"/>
  <c r="F88" i="4"/>
  <c r="Y87" i="4"/>
  <c r="X87" i="4"/>
  <c r="W87" i="4"/>
  <c r="W87" i="4" a="1"/>
  <c r="V87" i="4"/>
  <c r="V87" i="4" a="1"/>
  <c r="U87" i="4"/>
  <c r="T87" i="4"/>
  <c r="T87" i="4" a="1"/>
  <c r="S87" i="4"/>
  <c r="S87" i="4" a="1"/>
  <c r="R87" i="4"/>
  <c r="Q87" i="4"/>
  <c r="P87" i="4"/>
  <c r="O87" i="4"/>
  <c r="G87" i="4"/>
  <c r="F87" i="4"/>
  <c r="Y86" i="4"/>
  <c r="X86" i="4"/>
  <c r="W86" i="4"/>
  <c r="W86" i="4" a="1"/>
  <c r="V86" i="4"/>
  <c r="V86" i="4" a="1"/>
  <c r="U86" i="4"/>
  <c r="T86" i="4"/>
  <c r="T86" i="4" a="1"/>
  <c r="S86" i="4"/>
  <c r="S86" i="4" a="1"/>
  <c r="R86" i="4"/>
  <c r="Q86" i="4"/>
  <c r="P86" i="4"/>
  <c r="O86" i="4"/>
  <c r="G86" i="4"/>
  <c r="F86" i="4"/>
  <c r="Y85" i="4"/>
  <c r="X85" i="4"/>
  <c r="W85" i="4"/>
  <c r="W85" i="4" a="1"/>
  <c r="V85" i="4"/>
  <c r="V85" i="4" a="1"/>
  <c r="U85" i="4"/>
  <c r="T85" i="4"/>
  <c r="T85" i="4" a="1"/>
  <c r="S85" i="4"/>
  <c r="S85" i="4" a="1"/>
  <c r="R85" i="4"/>
  <c r="Q85" i="4"/>
  <c r="P85" i="4"/>
  <c r="O85" i="4"/>
  <c r="G85" i="4"/>
  <c r="F85" i="4"/>
  <c r="Y84" i="4"/>
  <c r="X84" i="4"/>
  <c r="W84" i="4"/>
  <c r="W84" i="4" a="1"/>
  <c r="V84" i="4"/>
  <c r="V84" i="4" a="1"/>
  <c r="U84" i="4"/>
  <c r="T84" i="4"/>
  <c r="T84" i="4" a="1"/>
  <c r="S84" i="4"/>
  <c r="S84" i="4" a="1"/>
  <c r="R84" i="4"/>
  <c r="Q84" i="4"/>
  <c r="P84" i="4"/>
  <c r="O84" i="4"/>
  <c r="G84" i="4"/>
  <c r="F84" i="4"/>
  <c r="Y83" i="4"/>
  <c r="X83" i="4"/>
  <c r="W83" i="4"/>
  <c r="W83" i="4" a="1"/>
  <c r="V83" i="4"/>
  <c r="V83" i="4" a="1"/>
  <c r="U83" i="4"/>
  <c r="T83" i="4"/>
  <c r="T83" i="4" a="1"/>
  <c r="S83" i="4"/>
  <c r="S83" i="4" a="1"/>
  <c r="R83" i="4"/>
  <c r="Q83" i="4"/>
  <c r="P83" i="4"/>
  <c r="O83" i="4"/>
  <c r="G83" i="4"/>
  <c r="F83" i="4"/>
  <c r="Y82" i="4"/>
  <c r="X82" i="4"/>
  <c r="W82" i="4"/>
  <c r="W82" i="4" a="1"/>
  <c r="V82" i="4"/>
  <c r="V82" i="4" a="1"/>
  <c r="U82" i="4"/>
  <c r="T82" i="4"/>
  <c r="T82" i="4" a="1"/>
  <c r="S82" i="4"/>
  <c r="S82" i="4" a="1"/>
  <c r="R82" i="4"/>
  <c r="Q82" i="4"/>
  <c r="P82" i="4"/>
  <c r="O82" i="4"/>
  <c r="G82" i="4"/>
  <c r="F82" i="4"/>
  <c r="Y81" i="4"/>
  <c r="X81" i="4"/>
  <c r="W81" i="4"/>
  <c r="W81" i="4" a="1"/>
  <c r="V81" i="4"/>
  <c r="V81" i="4" a="1"/>
  <c r="U81" i="4"/>
  <c r="T81" i="4"/>
  <c r="T81" i="4" a="1"/>
  <c r="S81" i="4"/>
  <c r="S81" i="4" a="1"/>
  <c r="R81" i="4"/>
  <c r="Q81" i="4"/>
  <c r="P81" i="4"/>
  <c r="O81" i="4"/>
  <c r="G81" i="4"/>
  <c r="F81" i="4"/>
  <c r="Y80" i="4"/>
  <c r="X80" i="4"/>
  <c r="W80" i="4"/>
  <c r="W80" i="4" a="1"/>
  <c r="V80" i="4"/>
  <c r="V80" i="4" a="1"/>
  <c r="U80" i="4"/>
  <c r="T80" i="4"/>
  <c r="T80" i="4" a="1"/>
  <c r="S80" i="4"/>
  <c r="S80" i="4" a="1"/>
  <c r="R80" i="4"/>
  <c r="Q80" i="4"/>
  <c r="P80" i="4"/>
  <c r="O80" i="4"/>
  <c r="G80" i="4"/>
  <c r="F80" i="4"/>
  <c r="Y79" i="4"/>
  <c r="X79" i="4"/>
  <c r="W79" i="4"/>
  <c r="W79" i="4" a="1"/>
  <c r="V79" i="4"/>
  <c r="V79" i="4" a="1"/>
  <c r="U79" i="4"/>
  <c r="T79" i="4"/>
  <c r="T79" i="4" a="1"/>
  <c r="S79" i="4"/>
  <c r="S79" i="4" a="1"/>
  <c r="R79" i="4"/>
  <c r="Q79" i="4"/>
  <c r="P79" i="4"/>
  <c r="O79" i="4"/>
  <c r="G79" i="4"/>
  <c r="F79" i="4"/>
  <c r="Y78" i="4"/>
  <c r="X78" i="4"/>
  <c r="W78" i="4"/>
  <c r="W78" i="4" a="1"/>
  <c r="V78" i="4"/>
  <c r="V78" i="4" a="1"/>
  <c r="U78" i="4"/>
  <c r="T78" i="4"/>
  <c r="T78" i="4" a="1"/>
  <c r="S78" i="4"/>
  <c r="S78" i="4" a="1"/>
  <c r="R78" i="4"/>
  <c r="Q78" i="4"/>
  <c r="P78" i="4"/>
  <c r="O78" i="4"/>
  <c r="G78" i="4"/>
  <c r="F78" i="4"/>
  <c r="Y77" i="4"/>
  <c r="X77" i="4"/>
  <c r="W77" i="4"/>
  <c r="W77" i="4" a="1"/>
  <c r="V77" i="4"/>
  <c r="V77" i="4" a="1"/>
  <c r="U77" i="4"/>
  <c r="T77" i="4"/>
  <c r="T77" i="4" a="1"/>
  <c r="S77" i="4"/>
  <c r="S77" i="4" a="1"/>
  <c r="R77" i="4"/>
  <c r="Q77" i="4"/>
  <c r="P77" i="4"/>
  <c r="O77" i="4"/>
  <c r="G77" i="4"/>
  <c r="F77" i="4"/>
  <c r="Y76" i="4"/>
  <c r="X76" i="4"/>
  <c r="W76" i="4"/>
  <c r="W76" i="4" a="1"/>
  <c r="V76" i="4"/>
  <c r="V76" i="4" a="1"/>
  <c r="U76" i="4"/>
  <c r="T76" i="4"/>
  <c r="T76" i="4" a="1"/>
  <c r="S76" i="4"/>
  <c r="S76" i="4" a="1"/>
  <c r="R76" i="4"/>
  <c r="Q76" i="4"/>
  <c r="P76" i="4"/>
  <c r="O76" i="4"/>
  <c r="G76" i="4"/>
  <c r="F76" i="4"/>
  <c r="Y75" i="4"/>
  <c r="X75" i="4"/>
  <c r="W75" i="4"/>
  <c r="W75" i="4" a="1"/>
  <c r="V75" i="4"/>
  <c r="V75" i="4" a="1"/>
  <c r="U75" i="4"/>
  <c r="T75" i="4"/>
  <c r="T75" i="4" a="1"/>
  <c r="S75" i="4"/>
  <c r="S75" i="4" a="1"/>
  <c r="R75" i="4"/>
  <c r="Q75" i="4"/>
  <c r="P75" i="4"/>
  <c r="O75" i="4"/>
  <c r="G75" i="4"/>
  <c r="F75" i="4"/>
  <c r="Y74" i="4"/>
  <c r="X74" i="4"/>
  <c r="W74" i="4"/>
  <c r="W74" i="4" a="1"/>
  <c r="V74" i="4"/>
  <c r="V74" i="4" a="1"/>
  <c r="U74" i="4"/>
  <c r="T74" i="4"/>
  <c r="T74" i="4" a="1"/>
  <c r="S74" i="4"/>
  <c r="S74" i="4" a="1"/>
  <c r="R74" i="4"/>
  <c r="Q74" i="4"/>
  <c r="P74" i="4"/>
  <c r="O74" i="4"/>
  <c r="G74" i="4"/>
  <c r="F74" i="4"/>
  <c r="Y73" i="4"/>
  <c r="X73" i="4"/>
  <c r="W73" i="4"/>
  <c r="W73" i="4" a="1"/>
  <c r="V73" i="4"/>
  <c r="V73" i="4" a="1"/>
  <c r="U73" i="4"/>
  <c r="T73" i="4"/>
  <c r="T73" i="4" a="1"/>
  <c r="S73" i="4"/>
  <c r="S73" i="4" a="1"/>
  <c r="R73" i="4"/>
  <c r="Q73" i="4"/>
  <c r="P73" i="4"/>
  <c r="O73" i="4"/>
  <c r="G73" i="4"/>
  <c r="F73" i="4"/>
  <c r="Y72" i="4"/>
  <c r="X72" i="4"/>
  <c r="W72" i="4"/>
  <c r="W72" i="4" a="1"/>
  <c r="V72" i="4"/>
  <c r="V72" i="4" a="1"/>
  <c r="U72" i="4"/>
  <c r="T72" i="4"/>
  <c r="T72" i="4" a="1"/>
  <c r="S72" i="4"/>
  <c r="S72" i="4" a="1"/>
  <c r="R72" i="4"/>
  <c r="Q72" i="4"/>
  <c r="P72" i="4"/>
  <c r="O72" i="4"/>
  <c r="G72" i="4"/>
  <c r="F72" i="4"/>
  <c r="Y71" i="4"/>
  <c r="X71" i="4"/>
  <c r="W71" i="4"/>
  <c r="W71" i="4" a="1"/>
  <c r="V71" i="4"/>
  <c r="V71" i="4" a="1"/>
  <c r="U71" i="4"/>
  <c r="T71" i="4"/>
  <c r="T71" i="4" a="1"/>
  <c r="S71" i="4"/>
  <c r="S71" i="4" a="1"/>
  <c r="R71" i="4"/>
  <c r="Q71" i="4"/>
  <c r="P71" i="4"/>
  <c r="O71" i="4"/>
  <c r="G71" i="4"/>
  <c r="F71" i="4"/>
  <c r="Y70" i="4"/>
  <c r="X70" i="4"/>
  <c r="W70" i="4"/>
  <c r="W70" i="4" a="1"/>
  <c r="V70" i="4"/>
  <c r="V70" i="4" a="1"/>
  <c r="U70" i="4"/>
  <c r="T70" i="4"/>
  <c r="T70" i="4" a="1"/>
  <c r="S70" i="4"/>
  <c r="S70" i="4" a="1"/>
  <c r="R70" i="4"/>
  <c r="Q70" i="4"/>
  <c r="P70" i="4"/>
  <c r="O70" i="4"/>
  <c r="G70" i="4"/>
  <c r="F70" i="4"/>
  <c r="Y69" i="4"/>
  <c r="X69" i="4"/>
  <c r="W69" i="4"/>
  <c r="W69" i="4" a="1"/>
  <c r="V69" i="4"/>
  <c r="V69" i="4" a="1"/>
  <c r="U69" i="4"/>
  <c r="T69" i="4"/>
  <c r="T69" i="4" a="1"/>
  <c r="S69" i="4"/>
  <c r="S69" i="4" a="1"/>
  <c r="R69" i="4"/>
  <c r="Q69" i="4"/>
  <c r="P69" i="4"/>
  <c r="O69" i="4"/>
  <c r="G69" i="4"/>
  <c r="F69" i="4"/>
  <c r="Y68" i="4"/>
  <c r="X68" i="4"/>
  <c r="W68" i="4"/>
  <c r="W68" i="4" a="1"/>
  <c r="V68" i="4"/>
  <c r="V68" i="4" a="1"/>
  <c r="U68" i="4"/>
  <c r="T68" i="4"/>
  <c r="T68" i="4" a="1"/>
  <c r="S68" i="4"/>
  <c r="S68" i="4" a="1"/>
  <c r="R68" i="4"/>
  <c r="Q68" i="4"/>
  <c r="P68" i="4"/>
  <c r="O68" i="4"/>
  <c r="G68" i="4"/>
  <c r="F68" i="4"/>
  <c r="Y67" i="4"/>
  <c r="X67" i="4"/>
  <c r="W67" i="4"/>
  <c r="W67" i="4" a="1"/>
  <c r="V67" i="4"/>
  <c r="V67" i="4" a="1"/>
  <c r="U67" i="4"/>
  <c r="T67" i="4"/>
  <c r="T67" i="4" a="1"/>
  <c r="S67" i="4"/>
  <c r="S67" i="4" a="1"/>
  <c r="R67" i="4"/>
  <c r="Q67" i="4"/>
  <c r="P67" i="4"/>
  <c r="O67" i="4"/>
  <c r="G67" i="4"/>
  <c r="F67" i="4"/>
  <c r="Y66" i="4"/>
  <c r="X66" i="4"/>
  <c r="W66" i="4"/>
  <c r="W66" i="4" a="1"/>
  <c r="V66" i="4"/>
  <c r="V66" i="4" a="1"/>
  <c r="U66" i="4"/>
  <c r="T66" i="4"/>
  <c r="T66" i="4" a="1"/>
  <c r="S66" i="4"/>
  <c r="S66" i="4" a="1"/>
  <c r="R66" i="4"/>
  <c r="Q66" i="4"/>
  <c r="P66" i="4"/>
  <c r="O66" i="4"/>
  <c r="G66" i="4"/>
  <c r="F66" i="4"/>
  <c r="Y65" i="4"/>
  <c r="X65" i="4"/>
  <c r="W65" i="4"/>
  <c r="W65" i="4" a="1"/>
  <c r="V65" i="4"/>
  <c r="V65" i="4" a="1"/>
  <c r="U65" i="4"/>
  <c r="T65" i="4"/>
  <c r="T65" i="4" a="1"/>
  <c r="S65" i="4"/>
  <c r="S65" i="4" a="1"/>
  <c r="R65" i="4"/>
  <c r="Q65" i="4"/>
  <c r="P65" i="4"/>
  <c r="O65" i="4"/>
  <c r="G65" i="4"/>
  <c r="F65" i="4"/>
  <c r="Y64" i="4"/>
  <c r="X64" i="4"/>
  <c r="W64" i="4"/>
  <c r="W64" i="4" a="1"/>
  <c r="V64" i="4"/>
  <c r="V64" i="4" a="1"/>
  <c r="U64" i="4"/>
  <c r="T64" i="4"/>
  <c r="T64" i="4" a="1"/>
  <c r="S64" i="4"/>
  <c r="S64" i="4" a="1"/>
  <c r="R64" i="4"/>
  <c r="Q64" i="4"/>
  <c r="P64" i="4"/>
  <c r="O64" i="4"/>
  <c r="G64" i="4"/>
  <c r="F64" i="4"/>
  <c r="Y63" i="4"/>
  <c r="X63" i="4"/>
  <c r="W63" i="4"/>
  <c r="W63" i="4" a="1"/>
  <c r="V63" i="4"/>
  <c r="V63" i="4" a="1"/>
  <c r="U63" i="4"/>
  <c r="T63" i="4"/>
  <c r="T63" i="4" a="1"/>
  <c r="S63" i="4"/>
  <c r="S63" i="4" a="1"/>
  <c r="R63" i="4"/>
  <c r="Q63" i="4"/>
  <c r="P63" i="4"/>
  <c r="O63" i="4"/>
  <c r="G63" i="4"/>
  <c r="F63" i="4"/>
  <c r="Y62" i="4"/>
  <c r="X62" i="4"/>
  <c r="W62" i="4"/>
  <c r="W62" i="4" a="1"/>
  <c r="V62" i="4"/>
  <c r="V62" i="4" a="1"/>
  <c r="U62" i="4"/>
  <c r="T62" i="4"/>
  <c r="T62" i="4" a="1"/>
  <c r="S62" i="4"/>
  <c r="S62" i="4" a="1"/>
  <c r="R62" i="4"/>
  <c r="Q62" i="4"/>
  <c r="P62" i="4"/>
  <c r="O62" i="4"/>
  <c r="G62" i="4"/>
  <c r="F62" i="4"/>
  <c r="Y61" i="4"/>
  <c r="X61" i="4"/>
  <c r="W61" i="4"/>
  <c r="W61" i="4" a="1"/>
  <c r="V61" i="4"/>
  <c r="V61" i="4" a="1"/>
  <c r="U61" i="4"/>
  <c r="T61" i="4"/>
  <c r="T61" i="4" a="1"/>
  <c r="S61" i="4"/>
  <c r="S61" i="4" a="1"/>
  <c r="R61" i="4"/>
  <c r="Q61" i="4"/>
  <c r="P61" i="4"/>
  <c r="O61" i="4"/>
  <c r="G61" i="4"/>
  <c r="F61" i="4"/>
  <c r="Y60" i="4"/>
  <c r="X60" i="4"/>
  <c r="W60" i="4"/>
  <c r="W60" i="4" a="1"/>
  <c r="V60" i="4"/>
  <c r="V60" i="4" a="1"/>
  <c r="U60" i="4"/>
  <c r="T60" i="4"/>
  <c r="T60" i="4" a="1"/>
  <c r="S60" i="4"/>
  <c r="S60" i="4" a="1"/>
  <c r="R60" i="4"/>
  <c r="Q60" i="4"/>
  <c r="P60" i="4"/>
  <c r="O60" i="4"/>
  <c r="G60" i="4"/>
  <c r="F60" i="4"/>
  <c r="Y59" i="4"/>
  <c r="X59" i="4"/>
  <c r="W59" i="4"/>
  <c r="W59" i="4" a="1"/>
  <c r="V59" i="4"/>
  <c r="V59" i="4" a="1"/>
  <c r="U59" i="4"/>
  <c r="T59" i="4"/>
  <c r="T59" i="4" a="1"/>
  <c r="S59" i="4"/>
  <c r="S59" i="4" a="1"/>
  <c r="R59" i="4"/>
  <c r="Q59" i="4"/>
  <c r="P59" i="4"/>
  <c r="O59" i="4"/>
  <c r="G59" i="4"/>
  <c r="F59" i="4"/>
  <c r="Y58" i="4"/>
  <c r="X58" i="4"/>
  <c r="W58" i="4"/>
  <c r="W58" i="4" a="1"/>
  <c r="V58" i="4"/>
  <c r="V58" i="4" a="1"/>
  <c r="U58" i="4"/>
  <c r="T58" i="4"/>
  <c r="T58" i="4" a="1"/>
  <c r="S58" i="4"/>
  <c r="S58" i="4" a="1"/>
  <c r="R58" i="4"/>
  <c r="Q58" i="4"/>
  <c r="P58" i="4"/>
  <c r="O58" i="4"/>
  <c r="G58" i="4"/>
  <c r="F58" i="4"/>
  <c r="Y57" i="4"/>
  <c r="X57" i="4"/>
  <c r="W57" i="4"/>
  <c r="W57" i="4" a="1"/>
  <c r="V57" i="4"/>
  <c r="V57" i="4" a="1"/>
  <c r="U57" i="4"/>
  <c r="T57" i="4"/>
  <c r="T57" i="4" a="1"/>
  <c r="S57" i="4"/>
  <c r="S57" i="4" a="1"/>
  <c r="R57" i="4"/>
  <c r="Q57" i="4"/>
  <c r="P57" i="4"/>
  <c r="O57" i="4"/>
  <c r="G57" i="4"/>
  <c r="F57" i="4"/>
  <c r="Y56" i="4"/>
  <c r="X56" i="4"/>
  <c r="W56" i="4"/>
  <c r="W56" i="4" a="1"/>
  <c r="V56" i="4"/>
  <c r="V56" i="4" a="1"/>
  <c r="U56" i="4"/>
  <c r="T56" i="4"/>
  <c r="T56" i="4" a="1"/>
  <c r="S56" i="4"/>
  <c r="S56" i="4" a="1"/>
  <c r="R56" i="4"/>
  <c r="Q56" i="4"/>
  <c r="P56" i="4"/>
  <c r="O56" i="4"/>
  <c r="G56" i="4"/>
  <c r="F56" i="4"/>
  <c r="Y55" i="4"/>
  <c r="X55" i="4"/>
  <c r="W55" i="4"/>
  <c r="W55" i="4" a="1"/>
  <c r="V55" i="4"/>
  <c r="V55" i="4" a="1"/>
  <c r="U55" i="4"/>
  <c r="T55" i="4"/>
  <c r="T55" i="4" a="1"/>
  <c r="S55" i="4"/>
  <c r="S55" i="4" a="1"/>
  <c r="R55" i="4"/>
  <c r="Q55" i="4"/>
  <c r="P55" i="4"/>
  <c r="O55" i="4"/>
  <c r="G55" i="4"/>
  <c r="F55" i="4"/>
  <c r="Y54" i="4"/>
  <c r="X54" i="4"/>
  <c r="W54" i="4"/>
  <c r="W54" i="4" a="1"/>
  <c r="V54" i="4"/>
  <c r="V54" i="4" a="1"/>
  <c r="U54" i="4"/>
  <c r="T54" i="4"/>
  <c r="T54" i="4" a="1"/>
  <c r="S54" i="4"/>
  <c r="S54" i="4" a="1"/>
  <c r="R54" i="4"/>
  <c r="Q54" i="4"/>
  <c r="P54" i="4"/>
  <c r="O54" i="4"/>
  <c r="G54" i="4"/>
  <c r="F54" i="4"/>
  <c r="Y53" i="4"/>
  <c r="X53" i="4"/>
  <c r="W53" i="4"/>
  <c r="W53" i="4" a="1"/>
  <c r="V53" i="4"/>
  <c r="V53" i="4" a="1"/>
  <c r="U53" i="4"/>
  <c r="T53" i="4"/>
  <c r="T53" i="4" a="1"/>
  <c r="S53" i="4"/>
  <c r="S53" i="4" a="1"/>
  <c r="R53" i="4"/>
  <c r="Q53" i="4"/>
  <c r="P53" i="4"/>
  <c r="O53" i="4"/>
  <c r="G53" i="4"/>
  <c r="F53" i="4"/>
  <c r="Y52" i="4"/>
  <c r="X52" i="4"/>
  <c r="W52" i="4"/>
  <c r="W52" i="4" a="1"/>
  <c r="V52" i="4"/>
  <c r="V52" i="4" a="1"/>
  <c r="U52" i="4"/>
  <c r="T52" i="4"/>
  <c r="T52" i="4" a="1"/>
  <c r="S52" i="4"/>
  <c r="S52" i="4" a="1"/>
  <c r="R52" i="4"/>
  <c r="Q52" i="4"/>
  <c r="P52" i="4"/>
  <c r="O52" i="4"/>
  <c r="G52" i="4"/>
  <c r="F52" i="4"/>
  <c r="Y51" i="4"/>
  <c r="X51" i="4"/>
  <c r="W51" i="4"/>
  <c r="W51" i="4" a="1"/>
  <c r="V51" i="4"/>
  <c r="V51" i="4" a="1"/>
  <c r="U51" i="4"/>
  <c r="T51" i="4"/>
  <c r="T51" i="4" a="1"/>
  <c r="S51" i="4"/>
  <c r="S51" i="4" a="1"/>
  <c r="R51" i="4"/>
  <c r="Q51" i="4"/>
  <c r="P51" i="4"/>
  <c r="O51" i="4"/>
  <c r="G51" i="4"/>
  <c r="F51" i="4"/>
  <c r="Y50" i="4"/>
  <c r="X50" i="4"/>
  <c r="W50" i="4"/>
  <c r="W50" i="4" a="1"/>
  <c r="V50" i="4"/>
  <c r="V50" i="4" a="1"/>
  <c r="U50" i="4"/>
  <c r="T50" i="4"/>
  <c r="T50" i="4" a="1"/>
  <c r="S50" i="4"/>
  <c r="S50" i="4" a="1"/>
  <c r="R50" i="4"/>
  <c r="Q50" i="4"/>
  <c r="P50" i="4"/>
  <c r="O50" i="4"/>
  <c r="G50" i="4"/>
  <c r="F50" i="4"/>
  <c r="Y49" i="4"/>
  <c r="X49" i="4"/>
  <c r="W49" i="4"/>
  <c r="W49" i="4" a="1"/>
  <c r="V49" i="4"/>
  <c r="V49" i="4" a="1"/>
  <c r="U49" i="4"/>
  <c r="T49" i="4"/>
  <c r="T49" i="4" a="1"/>
  <c r="S49" i="4"/>
  <c r="S49" i="4" a="1"/>
  <c r="R49" i="4"/>
  <c r="Q49" i="4"/>
  <c r="P49" i="4"/>
  <c r="O49" i="4"/>
  <c r="G49" i="4"/>
  <c r="F49" i="4"/>
  <c r="Y48" i="4"/>
  <c r="X48" i="4"/>
  <c r="W48" i="4"/>
  <c r="W48" i="4" a="1"/>
  <c r="V48" i="4"/>
  <c r="V48" i="4" a="1"/>
  <c r="U48" i="4"/>
  <c r="T48" i="4"/>
  <c r="T48" i="4" a="1"/>
  <c r="S48" i="4"/>
  <c r="S48" i="4" a="1"/>
  <c r="R48" i="4"/>
  <c r="Q48" i="4"/>
  <c r="P48" i="4"/>
  <c r="O48" i="4"/>
  <c r="G48" i="4"/>
  <c r="F48" i="4"/>
  <c r="Y47" i="4"/>
  <c r="X47" i="4"/>
  <c r="W47" i="4"/>
  <c r="W47" i="4" a="1"/>
  <c r="V47" i="4"/>
  <c r="V47" i="4" a="1"/>
  <c r="U47" i="4"/>
  <c r="T47" i="4"/>
  <c r="T47" i="4" a="1"/>
  <c r="S47" i="4"/>
  <c r="S47" i="4" a="1"/>
  <c r="R47" i="4"/>
  <c r="Q47" i="4"/>
  <c r="P47" i="4"/>
  <c r="O47" i="4"/>
  <c r="G47" i="4"/>
  <c r="F47" i="4"/>
  <c r="Y46" i="4"/>
  <c r="X46" i="4"/>
  <c r="W46" i="4"/>
  <c r="W46" i="4" a="1"/>
  <c r="V46" i="4"/>
  <c r="V46" i="4" a="1"/>
  <c r="U46" i="4"/>
  <c r="T46" i="4"/>
  <c r="T46" i="4" a="1"/>
  <c r="S46" i="4"/>
  <c r="S46" i="4" a="1"/>
  <c r="R46" i="4"/>
  <c r="Q46" i="4"/>
  <c r="P46" i="4"/>
  <c r="O46" i="4"/>
  <c r="G46" i="4"/>
  <c r="F46" i="4"/>
  <c r="Y45" i="4"/>
  <c r="X45" i="4"/>
  <c r="W45" i="4"/>
  <c r="W45" i="4" a="1"/>
  <c r="V45" i="4"/>
  <c r="V45" i="4" a="1"/>
  <c r="U45" i="4"/>
  <c r="T45" i="4"/>
  <c r="T45" i="4" a="1"/>
  <c r="S45" i="4"/>
  <c r="S45" i="4" a="1"/>
  <c r="R45" i="4"/>
  <c r="Q45" i="4"/>
  <c r="P45" i="4"/>
  <c r="O45" i="4"/>
  <c r="G45" i="4"/>
  <c r="F45" i="4"/>
  <c r="Y44" i="4"/>
  <c r="X44" i="4"/>
  <c r="W44" i="4"/>
  <c r="W44" i="4" a="1"/>
  <c r="V44" i="4"/>
  <c r="V44" i="4" a="1"/>
  <c r="U44" i="4"/>
  <c r="T44" i="4"/>
  <c r="T44" i="4" a="1"/>
  <c r="S44" i="4"/>
  <c r="S44" i="4" a="1"/>
  <c r="R44" i="4"/>
  <c r="Q44" i="4"/>
  <c r="P44" i="4"/>
  <c r="O44" i="4"/>
  <c r="G44" i="4"/>
  <c r="F44" i="4"/>
  <c r="Y43" i="4"/>
  <c r="X43" i="4"/>
  <c r="W43" i="4"/>
  <c r="W43" i="4" a="1"/>
  <c r="V43" i="4"/>
  <c r="V43" i="4" a="1"/>
  <c r="U43" i="4"/>
  <c r="T43" i="4"/>
  <c r="T43" i="4" a="1"/>
  <c r="S43" i="4"/>
  <c r="S43" i="4" a="1"/>
  <c r="R43" i="4"/>
  <c r="Q43" i="4"/>
  <c r="P43" i="4"/>
  <c r="O43" i="4"/>
  <c r="G43" i="4"/>
  <c r="F43" i="4"/>
  <c r="Y42" i="4"/>
  <c r="X42" i="4"/>
  <c r="W42" i="4"/>
  <c r="W42" i="4" a="1"/>
  <c r="V42" i="4"/>
  <c r="V42" i="4" a="1"/>
  <c r="U42" i="4"/>
  <c r="T42" i="4"/>
  <c r="T42" i="4" a="1"/>
  <c r="S42" i="4"/>
  <c r="S42" i="4" a="1"/>
  <c r="R42" i="4"/>
  <c r="Q42" i="4"/>
  <c r="P42" i="4"/>
  <c r="O42" i="4"/>
  <c r="G42" i="4"/>
  <c r="F42" i="4"/>
  <c r="Y41" i="4"/>
  <c r="X41" i="4"/>
  <c r="W41" i="4"/>
  <c r="W41" i="4" a="1"/>
  <c r="V41" i="4"/>
  <c r="V41" i="4" a="1"/>
  <c r="U41" i="4"/>
  <c r="T41" i="4"/>
  <c r="T41" i="4" a="1"/>
  <c r="S41" i="4"/>
  <c r="S41" i="4" a="1"/>
  <c r="R41" i="4"/>
  <c r="Q41" i="4"/>
  <c r="P41" i="4"/>
  <c r="O41" i="4"/>
  <c r="G41" i="4"/>
  <c r="F41" i="4"/>
  <c r="Y40" i="4"/>
  <c r="X40" i="4"/>
  <c r="W40" i="4"/>
  <c r="W40" i="4" a="1"/>
  <c r="V40" i="4"/>
  <c r="V40" i="4" a="1"/>
  <c r="U40" i="4"/>
  <c r="T40" i="4"/>
  <c r="T40" i="4" a="1"/>
  <c r="S40" i="4"/>
  <c r="S40" i="4" a="1"/>
  <c r="R40" i="4"/>
  <c r="Q40" i="4"/>
  <c r="P40" i="4"/>
  <c r="O40" i="4"/>
  <c r="G40" i="4"/>
  <c r="F40" i="4"/>
  <c r="Y39" i="4"/>
  <c r="X39" i="4"/>
  <c r="W39" i="4"/>
  <c r="W39" i="4" a="1"/>
  <c r="V39" i="4"/>
  <c r="V39" i="4" a="1"/>
  <c r="U39" i="4"/>
  <c r="T39" i="4"/>
  <c r="T39" i="4" a="1"/>
  <c r="S39" i="4"/>
  <c r="S39" i="4" a="1"/>
  <c r="R39" i="4"/>
  <c r="Q39" i="4"/>
  <c r="P39" i="4"/>
  <c r="O39" i="4"/>
  <c r="G39" i="4"/>
  <c r="F39" i="4"/>
  <c r="Y38" i="4"/>
  <c r="X38" i="4"/>
  <c r="W38" i="4"/>
  <c r="W38" i="4" a="1"/>
  <c r="V38" i="4"/>
  <c r="V38" i="4" a="1"/>
  <c r="U38" i="4"/>
  <c r="T38" i="4"/>
  <c r="T38" i="4" a="1"/>
  <c r="S38" i="4"/>
  <c r="S38" i="4" a="1"/>
  <c r="R38" i="4"/>
  <c r="Q38" i="4"/>
  <c r="P38" i="4"/>
  <c r="O38" i="4"/>
  <c r="G38" i="4"/>
  <c r="F38" i="4"/>
  <c r="Y37" i="4"/>
  <c r="X37" i="4"/>
  <c r="W37" i="4"/>
  <c r="W37" i="4" a="1"/>
  <c r="V37" i="4"/>
  <c r="V37" i="4" a="1"/>
  <c r="U37" i="4"/>
  <c r="T37" i="4"/>
  <c r="T37" i="4" a="1"/>
  <c r="S37" i="4"/>
  <c r="S37" i="4" a="1"/>
  <c r="R37" i="4"/>
  <c r="Q37" i="4"/>
  <c r="P37" i="4"/>
  <c r="O37" i="4"/>
  <c r="G37" i="4"/>
  <c r="F37" i="4"/>
  <c r="Y36" i="4"/>
  <c r="X36" i="4"/>
  <c r="W36" i="4"/>
  <c r="W36" i="4" a="1"/>
  <c r="V36" i="4"/>
  <c r="V36" i="4" a="1"/>
  <c r="U36" i="4"/>
  <c r="T36" i="4"/>
  <c r="T36" i="4" a="1"/>
  <c r="S36" i="4"/>
  <c r="S36" i="4" a="1"/>
  <c r="R36" i="4"/>
  <c r="Q36" i="4"/>
  <c r="P36" i="4"/>
  <c r="O36" i="4"/>
  <c r="G36" i="4"/>
  <c r="F36" i="4"/>
  <c r="Y35" i="4"/>
  <c r="X35" i="4"/>
  <c r="W35" i="4"/>
  <c r="W35" i="4" a="1"/>
  <c r="V35" i="4"/>
  <c r="V35" i="4" a="1"/>
  <c r="U35" i="4"/>
  <c r="T35" i="4"/>
  <c r="T35" i="4" a="1"/>
  <c r="S35" i="4"/>
  <c r="S35" i="4" a="1"/>
  <c r="R35" i="4"/>
  <c r="Q35" i="4"/>
  <c r="P35" i="4"/>
  <c r="O35" i="4"/>
  <c r="G35" i="4"/>
  <c r="F35" i="4"/>
  <c r="Y34" i="4"/>
  <c r="X34" i="4"/>
  <c r="W34" i="4"/>
  <c r="W34" i="4" a="1"/>
  <c r="V34" i="4"/>
  <c r="V34" i="4" a="1"/>
  <c r="U34" i="4"/>
  <c r="T34" i="4"/>
  <c r="T34" i="4" a="1"/>
  <c r="S34" i="4"/>
  <c r="S34" i="4" a="1"/>
  <c r="R34" i="4"/>
  <c r="Q34" i="4"/>
  <c r="P34" i="4"/>
  <c r="O34" i="4"/>
  <c r="G34" i="4"/>
  <c r="F34" i="4"/>
  <c r="Y33" i="4"/>
  <c r="X33" i="4"/>
  <c r="W33" i="4"/>
  <c r="W33" i="4" a="1"/>
  <c r="V33" i="4"/>
  <c r="V33" i="4" a="1"/>
  <c r="U33" i="4"/>
  <c r="T33" i="4"/>
  <c r="T33" i="4" a="1"/>
  <c r="S33" i="4"/>
  <c r="S33" i="4" a="1"/>
  <c r="R33" i="4"/>
  <c r="Q33" i="4"/>
  <c r="P33" i="4"/>
  <c r="O33" i="4"/>
  <c r="G33" i="4"/>
  <c r="F33" i="4"/>
  <c r="Y32" i="4"/>
  <c r="X32" i="4"/>
  <c r="W32" i="4"/>
  <c r="W32" i="4" a="1"/>
  <c r="V32" i="4"/>
  <c r="V32" i="4" a="1"/>
  <c r="U32" i="4"/>
  <c r="T32" i="4"/>
  <c r="T32" i="4" a="1"/>
  <c r="S32" i="4"/>
  <c r="S32" i="4" a="1"/>
  <c r="R32" i="4"/>
  <c r="Q32" i="4"/>
  <c r="P32" i="4"/>
  <c r="O32" i="4"/>
  <c r="G32" i="4"/>
  <c r="F32" i="4"/>
  <c r="Y31" i="4"/>
  <c r="X31" i="4"/>
  <c r="W31" i="4"/>
  <c r="W31" i="4" a="1"/>
  <c r="V31" i="4"/>
  <c r="V31" i="4" a="1"/>
  <c r="U31" i="4"/>
  <c r="T31" i="4"/>
  <c r="T31" i="4" a="1"/>
  <c r="S31" i="4"/>
  <c r="S31" i="4" a="1"/>
  <c r="R31" i="4"/>
  <c r="Q31" i="4"/>
  <c r="P31" i="4"/>
  <c r="O31" i="4"/>
  <c r="G31" i="4"/>
  <c r="F31" i="4"/>
  <c r="Y30" i="4"/>
  <c r="X30" i="4"/>
  <c r="W30" i="4"/>
  <c r="W30" i="4" a="1"/>
  <c r="V30" i="4"/>
  <c r="V30" i="4" a="1"/>
  <c r="U30" i="4"/>
  <c r="T30" i="4"/>
  <c r="T30" i="4" a="1"/>
  <c r="S30" i="4"/>
  <c r="S30" i="4" a="1"/>
  <c r="R30" i="4"/>
  <c r="Q30" i="4"/>
  <c r="P30" i="4"/>
  <c r="O30" i="4"/>
  <c r="G30" i="4"/>
  <c r="F30" i="4"/>
  <c r="Y29" i="4"/>
  <c r="X29" i="4"/>
  <c r="W29" i="4"/>
  <c r="W29" i="4" a="1"/>
  <c r="V29" i="4"/>
  <c r="V29" i="4" a="1"/>
  <c r="U29" i="4"/>
  <c r="T29" i="4"/>
  <c r="T29" i="4" a="1"/>
  <c r="S29" i="4"/>
  <c r="S29" i="4" a="1"/>
  <c r="R29" i="4"/>
  <c r="Q29" i="4"/>
  <c r="P29" i="4"/>
  <c r="O29" i="4"/>
  <c r="G29" i="4"/>
  <c r="F29" i="4"/>
  <c r="Y28" i="4"/>
  <c r="X28" i="4"/>
  <c r="W28" i="4"/>
  <c r="W28" i="4" a="1"/>
  <c r="V28" i="4"/>
  <c r="V28" i="4" a="1"/>
  <c r="U28" i="4"/>
  <c r="T28" i="4"/>
  <c r="T28" i="4" a="1"/>
  <c r="S28" i="4"/>
  <c r="S28" i="4" a="1"/>
  <c r="R28" i="4"/>
  <c r="Q28" i="4"/>
  <c r="P28" i="4"/>
  <c r="O28" i="4"/>
  <c r="G28" i="4"/>
  <c r="F28" i="4"/>
  <c r="Y27" i="4"/>
  <c r="X27" i="4"/>
  <c r="W27" i="4"/>
  <c r="W27" i="4" a="1"/>
  <c r="V27" i="4"/>
  <c r="V27" i="4" a="1"/>
  <c r="U27" i="4"/>
  <c r="T27" i="4"/>
  <c r="T27" i="4" a="1"/>
  <c r="S27" i="4"/>
  <c r="S27" i="4" a="1"/>
  <c r="R27" i="4"/>
  <c r="Q27" i="4"/>
  <c r="P27" i="4"/>
  <c r="O27" i="4"/>
  <c r="G27" i="4"/>
  <c r="F27" i="4"/>
  <c r="Y26" i="4"/>
  <c r="X26" i="4"/>
  <c r="W26" i="4"/>
  <c r="W26" i="4" a="1"/>
  <c r="V26" i="4"/>
  <c r="V26" i="4" a="1"/>
  <c r="U26" i="4"/>
  <c r="T26" i="4"/>
  <c r="T26" i="4" a="1"/>
  <c r="S26" i="4"/>
  <c r="S26" i="4" a="1"/>
  <c r="R26" i="4"/>
  <c r="Q26" i="4"/>
  <c r="P26" i="4"/>
  <c r="O26" i="4"/>
  <c r="G26" i="4"/>
  <c r="F26" i="4"/>
  <c r="Y25" i="4"/>
  <c r="X25" i="4"/>
  <c r="W25" i="4"/>
  <c r="W25" i="4" a="1"/>
  <c r="V25" i="4"/>
  <c r="V25" i="4" a="1"/>
  <c r="U25" i="4"/>
  <c r="T25" i="4"/>
  <c r="T25" i="4" a="1"/>
  <c r="S25" i="4"/>
  <c r="S25" i="4" a="1"/>
  <c r="R25" i="4"/>
  <c r="Q25" i="4"/>
  <c r="P25" i="4"/>
  <c r="O25" i="4"/>
  <c r="G25" i="4"/>
  <c r="F25" i="4"/>
  <c r="Y24" i="4"/>
  <c r="X24" i="4"/>
  <c r="W24" i="4"/>
  <c r="W24" i="4" a="1"/>
  <c r="V24" i="4"/>
  <c r="V24" i="4" a="1"/>
  <c r="U24" i="4"/>
  <c r="T24" i="4"/>
  <c r="T24" i="4" a="1"/>
  <c r="S24" i="4"/>
  <c r="S24" i="4" a="1"/>
  <c r="R24" i="4"/>
  <c r="Q24" i="4"/>
  <c r="P24" i="4"/>
  <c r="O24" i="4"/>
  <c r="G24" i="4"/>
  <c r="F24" i="4"/>
  <c r="Y23" i="4"/>
  <c r="X23" i="4"/>
  <c r="W23" i="4"/>
  <c r="W23" i="4" a="1"/>
  <c r="V23" i="4"/>
  <c r="V23" i="4" a="1"/>
  <c r="U23" i="4"/>
  <c r="T23" i="4"/>
  <c r="T23" i="4" a="1"/>
  <c r="S23" i="4"/>
  <c r="S23" i="4" a="1"/>
  <c r="R23" i="4"/>
  <c r="Q23" i="4"/>
  <c r="P23" i="4"/>
  <c r="O23" i="4"/>
  <c r="G23" i="4"/>
  <c r="F23" i="4"/>
  <c r="Y22" i="4"/>
  <c r="X22" i="4"/>
  <c r="W22" i="4"/>
  <c r="W22" i="4" a="1"/>
  <c r="V22" i="4"/>
  <c r="V22" i="4" a="1"/>
  <c r="U22" i="4"/>
  <c r="T22" i="4"/>
  <c r="T22" i="4" a="1"/>
  <c r="S22" i="4"/>
  <c r="S22" i="4" a="1"/>
  <c r="R22" i="4"/>
  <c r="Q22" i="4"/>
  <c r="P22" i="4"/>
  <c r="O22" i="4"/>
  <c r="G22" i="4"/>
  <c r="F22" i="4"/>
  <c r="Y21" i="4"/>
  <c r="X21" i="4"/>
  <c r="W21" i="4"/>
  <c r="W21" i="4" a="1"/>
  <c r="V21" i="4"/>
  <c r="V21" i="4" a="1"/>
  <c r="U21" i="4"/>
  <c r="T21" i="4"/>
  <c r="T21" i="4" a="1"/>
  <c r="S21" i="4"/>
  <c r="S21" i="4" a="1"/>
  <c r="R21" i="4"/>
  <c r="Q21" i="4"/>
  <c r="P21" i="4"/>
  <c r="O21" i="4"/>
  <c r="G21" i="4"/>
  <c r="F21" i="4"/>
  <c r="Y20" i="4"/>
  <c r="X20" i="4"/>
  <c r="W20" i="4"/>
  <c r="W20" i="4" a="1"/>
  <c r="V20" i="4"/>
  <c r="V20" i="4" a="1"/>
  <c r="U20" i="4"/>
  <c r="T20" i="4"/>
  <c r="T20" i="4" a="1"/>
  <c r="S20" i="4"/>
  <c r="S20" i="4" a="1"/>
  <c r="R20" i="4"/>
  <c r="Q20" i="4"/>
  <c r="P20" i="4"/>
  <c r="O20" i="4"/>
  <c r="G20" i="4"/>
  <c r="F20" i="4"/>
  <c r="Y19" i="4"/>
  <c r="X19" i="4"/>
  <c r="W19" i="4"/>
  <c r="W19" i="4" a="1"/>
  <c r="V19" i="4"/>
  <c r="V19" i="4" a="1"/>
  <c r="U19" i="4"/>
  <c r="T19" i="4"/>
  <c r="T19" i="4" a="1"/>
  <c r="S19" i="4"/>
  <c r="S19" i="4" a="1"/>
  <c r="R19" i="4"/>
  <c r="Q19" i="4"/>
  <c r="P19" i="4"/>
  <c r="O19" i="4"/>
  <c r="G19" i="4"/>
  <c r="F19" i="4"/>
  <c r="Y18" i="4"/>
  <c r="X18" i="4"/>
  <c r="W18" i="4"/>
  <c r="W18" i="4" a="1"/>
  <c r="V18" i="4"/>
  <c r="V18" i="4" a="1"/>
  <c r="U18" i="4"/>
  <c r="T18" i="4"/>
  <c r="T18" i="4" a="1"/>
  <c r="S18" i="4"/>
  <c r="S18" i="4" a="1"/>
  <c r="R18" i="4"/>
  <c r="Q18" i="4"/>
  <c r="P18" i="4"/>
  <c r="O18" i="4"/>
  <c r="G18" i="4"/>
  <c r="F18" i="4"/>
  <c r="Y17" i="4"/>
  <c r="X17" i="4"/>
  <c r="W17" i="4"/>
  <c r="W17" i="4" a="1"/>
  <c r="V17" i="4"/>
  <c r="V17" i="4" a="1"/>
  <c r="U17" i="4"/>
  <c r="T17" i="4"/>
  <c r="T17" i="4" a="1"/>
  <c r="S17" i="4"/>
  <c r="S17" i="4" a="1"/>
  <c r="R17" i="4"/>
  <c r="Q17" i="4"/>
  <c r="P17" i="4"/>
  <c r="O17" i="4"/>
  <c r="G17" i="4"/>
  <c r="F17" i="4"/>
  <c r="Y16" i="4"/>
  <c r="X16" i="4"/>
  <c r="W16" i="4"/>
  <c r="W16" i="4" a="1"/>
  <c r="V16" i="4"/>
  <c r="V16" i="4" a="1"/>
  <c r="U16" i="4"/>
  <c r="T16" i="4"/>
  <c r="T16" i="4" a="1"/>
  <c r="S16" i="4"/>
  <c r="S16" i="4" a="1"/>
  <c r="R16" i="4"/>
  <c r="Q16" i="4"/>
  <c r="P16" i="4"/>
  <c r="O16" i="4"/>
  <c r="G16" i="4"/>
  <c r="F16" i="4"/>
  <c r="Y15" i="4"/>
  <c r="X15" i="4"/>
  <c r="W15" i="4"/>
  <c r="W15" i="4" a="1"/>
  <c r="V15" i="4"/>
  <c r="V15" i="4" a="1"/>
  <c r="U15" i="4"/>
  <c r="T15" i="4"/>
  <c r="T15" i="4" a="1"/>
  <c r="S15" i="4"/>
  <c r="S15" i="4" a="1"/>
  <c r="R15" i="4"/>
  <c r="Q15" i="4"/>
  <c r="P15" i="4"/>
  <c r="O15" i="4"/>
  <c r="G15" i="4"/>
  <c r="F15" i="4"/>
  <c r="Y14" i="4"/>
  <c r="X14" i="4"/>
  <c r="W14" i="4"/>
  <c r="W14" i="4" a="1"/>
  <c r="V14" i="4"/>
  <c r="V14" i="4" a="1"/>
  <c r="U14" i="4"/>
  <c r="T14" i="4"/>
  <c r="T14" i="4" a="1"/>
  <c r="S14" i="4"/>
  <c r="S14" i="4" a="1"/>
  <c r="R14" i="4"/>
  <c r="Q14" i="4"/>
  <c r="P14" i="4"/>
  <c r="O14" i="4"/>
  <c r="G14" i="4"/>
  <c r="F14" i="4"/>
  <c r="Y13" i="4"/>
  <c r="X13" i="4"/>
  <c r="W13" i="4"/>
  <c r="W13" i="4" a="1"/>
  <c r="V13" i="4"/>
  <c r="V13" i="4" a="1"/>
  <c r="U13" i="4"/>
  <c r="T13" i="4"/>
  <c r="T13" i="4" a="1"/>
  <c r="S13" i="4"/>
  <c r="S13" i="4" a="1"/>
  <c r="R13" i="4"/>
  <c r="Q13" i="4"/>
  <c r="P13" i="4"/>
  <c r="O13" i="4"/>
  <c r="G13" i="4"/>
  <c r="F13" i="4"/>
  <c r="Y12" i="4"/>
  <c r="X12" i="4"/>
  <c r="W12" i="4"/>
  <c r="W12" i="4" a="1"/>
  <c r="V12" i="4"/>
  <c r="V12" i="4" a="1"/>
  <c r="U12" i="4"/>
  <c r="T12" i="4"/>
  <c r="T12" i="4" a="1"/>
  <c r="S12" i="4"/>
  <c r="S12" i="4" a="1"/>
  <c r="R12" i="4"/>
  <c r="Q12" i="4"/>
  <c r="P12" i="4"/>
  <c r="O12" i="4"/>
  <c r="G12" i="4"/>
  <c r="F12" i="4"/>
  <c r="Y11" i="4"/>
  <c r="X11" i="4"/>
  <c r="W11" i="4"/>
  <c r="W11" i="4" a="1"/>
  <c r="V11" i="4"/>
  <c r="V11" i="4" a="1"/>
  <c r="U11" i="4"/>
  <c r="T11" i="4"/>
  <c r="T11" i="4" a="1"/>
  <c r="S11" i="4"/>
  <c r="S11" i="4" a="1"/>
  <c r="R11" i="4"/>
  <c r="Q11" i="4"/>
  <c r="P11" i="4"/>
  <c r="O11" i="4"/>
  <c r="G11" i="4"/>
  <c r="F11" i="4"/>
  <c r="Y10" i="4"/>
  <c r="X10" i="4"/>
  <c r="W10" i="4"/>
  <c r="W10" i="4" a="1"/>
  <c r="V10" i="4"/>
  <c r="V10" i="4" a="1"/>
  <c r="U10" i="4"/>
  <c r="T10" i="4"/>
  <c r="T10" i="4" a="1"/>
  <c r="S10" i="4"/>
  <c r="S10" i="4" a="1"/>
  <c r="R10" i="4"/>
  <c r="Q10" i="4"/>
  <c r="P10" i="4"/>
  <c r="O10" i="4"/>
  <c r="G10" i="4"/>
  <c r="F10" i="4"/>
  <c r="Y9" i="4"/>
  <c r="X9" i="4"/>
  <c r="W9" i="4"/>
  <c r="W9" i="4" a="1"/>
  <c r="V9" i="4"/>
  <c r="V9" i="4" a="1"/>
  <c r="U9" i="4"/>
  <c r="T9" i="4"/>
  <c r="T9" i="4" a="1"/>
  <c r="S9" i="4"/>
  <c r="S9" i="4" a="1"/>
  <c r="R9" i="4"/>
  <c r="Q9" i="4"/>
  <c r="P9" i="4"/>
  <c r="O9" i="4"/>
  <c r="G9" i="4"/>
  <c r="F9" i="4"/>
  <c r="Y8" i="4"/>
  <c r="X8" i="4"/>
  <c r="W8" i="4"/>
  <c r="W8" i="4" a="1"/>
  <c r="V8" i="4"/>
  <c r="V8" i="4" a="1"/>
  <c r="U8" i="4"/>
  <c r="T8" i="4"/>
  <c r="T8" i="4" a="1"/>
  <c r="S8" i="4"/>
  <c r="S8" i="4" a="1"/>
  <c r="R8" i="4"/>
  <c r="Q8" i="4"/>
  <c r="P8" i="4"/>
  <c r="O8" i="4"/>
  <c r="G8" i="4"/>
  <c r="F8" i="4"/>
  <c r="Y7" i="4"/>
  <c r="X7" i="4"/>
  <c r="W7" i="4"/>
  <c r="W7" i="4" a="1"/>
  <c r="V7" i="4"/>
  <c r="V7" i="4" a="1"/>
  <c r="U7" i="4"/>
  <c r="T7" i="4"/>
  <c r="T7" i="4" a="1"/>
  <c r="S7" i="4"/>
  <c r="S7" i="4" a="1"/>
  <c r="R7" i="4"/>
  <c r="Q7" i="4"/>
  <c r="P7" i="4"/>
  <c r="O7" i="4"/>
  <c r="G7" i="4"/>
  <c r="F7" i="4"/>
  <c r="AI6" i="4"/>
  <c r="AH6" i="4"/>
  <c r="AG6" i="4"/>
  <c r="AF6" i="4"/>
  <c r="AE6" i="4"/>
  <c r="AD6" i="4"/>
  <c r="AC6" i="4"/>
  <c r="AB6" i="4"/>
  <c r="AA6" i="4"/>
  <c r="Y6" i="4"/>
  <c r="X6" i="4"/>
  <c r="W6" i="4"/>
  <c r="W6" i="4" a="1"/>
  <c r="V6" i="4"/>
  <c r="V6" i="4" a="1"/>
  <c r="U6" i="4"/>
  <c r="T6" i="4"/>
  <c r="T6" i="4" a="1"/>
  <c r="S6" i="4"/>
  <c r="S6" i="4" a="1"/>
  <c r="R6" i="4"/>
  <c r="Q6" i="4"/>
  <c r="P6" i="4"/>
  <c r="O6" i="4"/>
  <c r="G6" i="4"/>
  <c r="F6" i="4"/>
  <c r="Y5" i="4"/>
  <c r="X5" i="4"/>
  <c r="W5" i="4"/>
  <c r="W5" i="4" a="1"/>
  <c r="V5" i="4"/>
  <c r="V5" i="4" a="1"/>
  <c r="U5" i="4"/>
  <c r="T5" i="4"/>
  <c r="T5" i="4" a="1"/>
  <c r="S5" i="4"/>
  <c r="S5" i="4" a="1"/>
  <c r="R5" i="4"/>
  <c r="Q5" i="4"/>
  <c r="P5" i="4"/>
  <c r="O5" i="4"/>
  <c r="G5" i="4"/>
  <c r="F5" i="4"/>
  <c r="Y4" i="4"/>
  <c r="X4" i="4"/>
  <c r="W4" i="4"/>
  <c r="W4" i="4" a="1"/>
  <c r="V4" i="4"/>
  <c r="V4" i="4" a="1"/>
  <c r="U4" i="4"/>
  <c r="T4" i="4"/>
  <c r="T4" i="4" a="1"/>
  <c r="S4" i="4"/>
  <c r="S4" i="4" a="1"/>
  <c r="R4" i="4"/>
  <c r="Q4" i="4"/>
  <c r="P4" i="4"/>
  <c r="O4" i="4"/>
  <c r="G4" i="4"/>
  <c r="F4" i="4"/>
  <c r="AI3" i="4"/>
  <c r="AH3" i="4"/>
  <c r="AG3" i="4"/>
  <c r="AF3" i="4"/>
  <c r="AE3" i="4"/>
  <c r="AD3" i="4"/>
  <c r="AC3" i="4"/>
  <c r="AB3" i="4"/>
  <c r="AA3" i="4"/>
  <c r="Y3" i="4"/>
  <c r="X3" i="4"/>
  <c r="W3" i="4"/>
  <c r="W3" i="4" a="1"/>
  <c r="V3" i="4"/>
  <c r="V3" i="4" a="1"/>
  <c r="U3" i="4"/>
  <c r="T3" i="4"/>
  <c r="T3" i="4" a="1"/>
  <c r="S3" i="4"/>
  <c r="S3" i="4" a="1"/>
  <c r="R3" i="4"/>
  <c r="Q3" i="4"/>
  <c r="P3" i="4"/>
  <c r="O3" i="4"/>
  <c r="G3" i="4"/>
  <c r="F3" i="4"/>
  <c r="Y2" i="4"/>
  <c r="X2" i="4"/>
  <c r="W2" i="4"/>
  <c r="W2" i="4" a="1"/>
  <c r="V2" i="4"/>
  <c r="V2" i="4" a="1"/>
  <c r="U2" i="4"/>
  <c r="T2" i="4"/>
  <c r="T2" i="4" a="1"/>
  <c r="S2" i="4"/>
  <c r="S2" i="4" a="1"/>
  <c r="R2" i="4"/>
  <c r="Q2" i="4"/>
  <c r="P2" i="4"/>
  <c r="O2" i="4"/>
  <c r="G2" i="4"/>
  <c r="F2" i="4"/>
  <c r="L67" i="2"/>
  <c r="K67" i="2"/>
  <c r="J67" i="2"/>
  <c r="I67" i="2"/>
  <c r="L66" i="2"/>
  <c r="K66" i="2"/>
  <c r="J66" i="2"/>
  <c r="I66" i="2"/>
  <c r="H66" i="2"/>
  <c r="L65" i="2"/>
  <c r="K65" i="2"/>
  <c r="J65" i="2"/>
  <c r="I65" i="2"/>
  <c r="H65" i="2"/>
  <c r="L64" i="2"/>
  <c r="K64" i="2"/>
  <c r="J64" i="2"/>
  <c r="I64" i="2"/>
  <c r="H64" i="2"/>
  <c r="L63" i="2"/>
  <c r="K63" i="2"/>
  <c r="J63" i="2"/>
  <c r="I63" i="2"/>
  <c r="H63" i="2"/>
  <c r="L62" i="2"/>
  <c r="K62" i="2"/>
  <c r="J62" i="2"/>
  <c r="I62" i="2"/>
  <c r="H62" i="2"/>
  <c r="L61" i="2"/>
  <c r="K61" i="2"/>
  <c r="J61" i="2"/>
  <c r="I61" i="2"/>
  <c r="H61" i="2"/>
  <c r="L60" i="2"/>
  <c r="K60" i="2"/>
  <c r="J60" i="2"/>
  <c r="I60" i="2"/>
  <c r="H60" i="2"/>
  <c r="L59" i="2"/>
  <c r="K59" i="2"/>
  <c r="J59" i="2"/>
  <c r="I59" i="2"/>
  <c r="H59" i="2"/>
  <c r="L58" i="2"/>
  <c r="K58" i="2"/>
  <c r="J58" i="2"/>
  <c r="I58" i="2"/>
  <c r="H58" i="2"/>
  <c r="L57" i="2"/>
  <c r="K57" i="2"/>
  <c r="J57" i="2"/>
  <c r="I57" i="2"/>
  <c r="H57" i="2"/>
  <c r="L56" i="2"/>
  <c r="K56" i="2"/>
  <c r="J56" i="2"/>
  <c r="I56" i="2"/>
  <c r="H56" i="2"/>
  <c r="L55" i="2"/>
  <c r="K55" i="2"/>
  <c r="J55" i="2"/>
  <c r="I55" i="2"/>
  <c r="H55" i="2"/>
  <c r="L54" i="2"/>
  <c r="K54" i="2"/>
  <c r="J54" i="2"/>
  <c r="I54" i="2"/>
  <c r="H54" i="2"/>
  <c r="L53" i="2"/>
  <c r="K53" i="2"/>
  <c r="J53" i="2"/>
  <c r="I53" i="2"/>
  <c r="H53" i="2"/>
  <c r="L52" i="2"/>
  <c r="K52" i="2"/>
  <c r="J52" i="2"/>
  <c r="I52" i="2"/>
  <c r="H52" i="2"/>
  <c r="L51" i="2"/>
  <c r="K51" i="2"/>
  <c r="J51" i="2"/>
  <c r="I51" i="2"/>
  <c r="H51" i="2"/>
  <c r="L50" i="2"/>
  <c r="K50" i="2"/>
  <c r="J50" i="2"/>
  <c r="I50" i="2"/>
  <c r="H50" i="2"/>
  <c r="L49" i="2"/>
  <c r="K49" i="2"/>
  <c r="J49" i="2"/>
  <c r="I49" i="2"/>
  <c r="H49" i="2"/>
  <c r="L48" i="2"/>
  <c r="K48" i="2"/>
  <c r="J48" i="2"/>
  <c r="I48" i="2"/>
  <c r="H48" i="2"/>
  <c r="L47" i="2"/>
  <c r="K47" i="2"/>
  <c r="J47" i="2"/>
  <c r="I47" i="2"/>
  <c r="H47" i="2"/>
  <c r="L46" i="2"/>
  <c r="K46" i="2"/>
  <c r="J46" i="2"/>
  <c r="I46" i="2"/>
  <c r="H46" i="2"/>
  <c r="L45" i="2"/>
  <c r="K45" i="2"/>
  <c r="J45" i="2"/>
  <c r="I45" i="2"/>
  <c r="H45" i="2"/>
  <c r="L44" i="2"/>
  <c r="K44" i="2"/>
  <c r="J44" i="2"/>
  <c r="I44" i="2"/>
  <c r="H44" i="2"/>
  <c r="L43" i="2"/>
  <c r="K43" i="2"/>
  <c r="J43" i="2"/>
  <c r="I43" i="2"/>
  <c r="H43" i="2"/>
  <c r="L42" i="2"/>
  <c r="K42" i="2"/>
  <c r="J42" i="2"/>
  <c r="I42" i="2"/>
  <c r="H42" i="2"/>
  <c r="L41" i="2"/>
  <c r="K41" i="2"/>
  <c r="J41" i="2"/>
  <c r="I41" i="2"/>
  <c r="H41" i="2"/>
  <c r="L40" i="2"/>
  <c r="K40" i="2"/>
  <c r="J40" i="2"/>
  <c r="I40" i="2"/>
  <c r="H40" i="2"/>
  <c r="L39" i="2"/>
  <c r="K39" i="2"/>
  <c r="J39" i="2"/>
  <c r="I39" i="2"/>
  <c r="H39" i="2"/>
  <c r="L38" i="2"/>
  <c r="K38" i="2"/>
  <c r="J38" i="2"/>
  <c r="I38" i="2"/>
  <c r="H38" i="2"/>
  <c r="L37" i="2"/>
  <c r="K37" i="2"/>
  <c r="J37" i="2"/>
  <c r="I37" i="2"/>
  <c r="H37" i="2"/>
  <c r="L36" i="2"/>
  <c r="K36" i="2"/>
  <c r="J36" i="2"/>
  <c r="I36" i="2"/>
  <c r="H36" i="2"/>
  <c r="L35" i="2"/>
  <c r="K35" i="2"/>
  <c r="J35" i="2"/>
  <c r="I35" i="2"/>
  <c r="H35" i="2"/>
  <c r="L34" i="2"/>
  <c r="K34" i="2"/>
  <c r="J34" i="2"/>
  <c r="I34" i="2"/>
  <c r="H34" i="2"/>
  <c r="L33" i="2"/>
  <c r="K33" i="2"/>
  <c r="J33" i="2"/>
  <c r="I33" i="2"/>
  <c r="H33" i="2"/>
  <c r="L32" i="2"/>
  <c r="K32" i="2"/>
  <c r="J32" i="2"/>
  <c r="I32" i="2"/>
  <c r="H32" i="2"/>
  <c r="L31" i="2"/>
  <c r="K31" i="2"/>
  <c r="J31" i="2"/>
  <c r="I31" i="2"/>
  <c r="H31" i="2"/>
  <c r="L30" i="2"/>
  <c r="K30" i="2"/>
  <c r="J30" i="2"/>
  <c r="I30" i="2"/>
  <c r="H30" i="2"/>
  <c r="L29" i="2"/>
  <c r="K29" i="2"/>
  <c r="J29" i="2"/>
  <c r="I29" i="2"/>
  <c r="H29" i="2"/>
  <c r="L28" i="2"/>
  <c r="K28" i="2"/>
  <c r="J28" i="2"/>
  <c r="I28" i="2"/>
  <c r="H28" i="2"/>
  <c r="L27" i="2"/>
  <c r="K27" i="2"/>
  <c r="J27" i="2"/>
  <c r="I27" i="2"/>
  <c r="H27" i="2"/>
  <c r="L26" i="2"/>
  <c r="K26" i="2"/>
  <c r="J26" i="2"/>
  <c r="I26" i="2"/>
  <c r="H26" i="2"/>
  <c r="L25" i="2"/>
  <c r="K25" i="2"/>
  <c r="J25" i="2"/>
  <c r="I25" i="2"/>
  <c r="H25" i="2"/>
  <c r="L24" i="2"/>
  <c r="K24" i="2"/>
  <c r="J24" i="2"/>
  <c r="I24" i="2"/>
  <c r="H24" i="2"/>
  <c r="L23" i="2"/>
  <c r="K23" i="2"/>
  <c r="J23" i="2"/>
  <c r="I23" i="2"/>
  <c r="H23" i="2"/>
  <c r="L22" i="2"/>
  <c r="K22" i="2"/>
  <c r="J22" i="2"/>
  <c r="I22" i="2"/>
  <c r="H22" i="2"/>
  <c r="L21" i="2"/>
  <c r="K21" i="2"/>
  <c r="J21" i="2"/>
  <c r="I21" i="2"/>
  <c r="H21" i="2"/>
  <c r="L20" i="2"/>
  <c r="K20" i="2"/>
  <c r="J20" i="2"/>
  <c r="I20" i="2"/>
  <c r="H20" i="2"/>
  <c r="L19" i="2"/>
  <c r="K19" i="2"/>
  <c r="J19" i="2"/>
  <c r="I19" i="2"/>
  <c r="H19" i="2"/>
  <c r="L18" i="2"/>
  <c r="K18" i="2"/>
  <c r="J18" i="2"/>
  <c r="I18" i="2"/>
  <c r="H18" i="2"/>
  <c r="L17" i="2"/>
  <c r="K17" i="2"/>
  <c r="J17" i="2"/>
  <c r="I17" i="2"/>
  <c r="H17" i="2"/>
  <c r="L16" i="2"/>
  <c r="K16" i="2"/>
  <c r="J16" i="2"/>
  <c r="I16" i="2"/>
  <c r="H16" i="2"/>
  <c r="L15" i="2"/>
  <c r="K15" i="2"/>
  <c r="J15" i="2"/>
  <c r="I15" i="2"/>
  <c r="H15" i="2"/>
  <c r="L14" i="2"/>
  <c r="K14" i="2"/>
  <c r="J14" i="2"/>
  <c r="I14" i="2"/>
  <c r="H14" i="2"/>
  <c r="L13" i="2"/>
  <c r="K13" i="2"/>
  <c r="J13" i="2"/>
  <c r="I13" i="2"/>
  <c r="H13" i="2"/>
  <c r="L12" i="2"/>
  <c r="K12" i="2"/>
  <c r="J12" i="2"/>
  <c r="I12" i="2"/>
  <c r="H12" i="2"/>
  <c r="L11" i="2"/>
  <c r="K11" i="2"/>
  <c r="J11" i="2"/>
  <c r="I11" i="2"/>
  <c r="H11" i="2"/>
  <c r="L10" i="2"/>
  <c r="K10" i="2"/>
  <c r="J10" i="2"/>
  <c r="I10" i="2"/>
  <c r="H10" i="2"/>
  <c r="L9" i="2"/>
  <c r="K9" i="2"/>
  <c r="J9" i="2"/>
  <c r="I9" i="2"/>
  <c r="H9" i="2"/>
  <c r="M8" i="2"/>
  <c r="L8" i="2"/>
  <c r="K8" i="2"/>
  <c r="J8" i="2"/>
  <c r="I8" i="2"/>
  <c r="H8" i="2"/>
  <c r="L7" i="2"/>
  <c r="K7" i="2"/>
  <c r="J7" i="2"/>
  <c r="I7" i="2"/>
  <c r="H7" i="2"/>
  <c r="L6" i="2"/>
  <c r="K6" i="2"/>
  <c r="J6" i="2"/>
  <c r="I6" i="2"/>
  <c r="H6" i="2"/>
  <c r="M5" i="2"/>
  <c r="L5" i="2"/>
  <c r="K5" i="2"/>
  <c r="J5" i="2"/>
  <c r="I5" i="2"/>
  <c r="H5" i="2"/>
  <c r="L4" i="2"/>
  <c r="K4" i="2"/>
  <c r="J4" i="2"/>
  <c r="I4" i="2"/>
  <c r="H4" i="2"/>
  <c r="L3" i="2"/>
  <c r="K3" i="2"/>
  <c r="J3" i="2"/>
  <c r="I3" i="2"/>
  <c r="H3" i="2"/>
  <c r="M2" i="2"/>
  <c r="L2" i="2"/>
  <c r="K2" i="2"/>
  <c r="J2" i="2"/>
  <c r="L289" i="3"/>
  <c r="K289" i="3"/>
  <c r="J289" i="3"/>
  <c r="I289" i="3"/>
  <c r="H289" i="3"/>
  <c r="L288" i="3"/>
  <c r="K288" i="3"/>
  <c r="J288" i="3"/>
  <c r="I288" i="3"/>
  <c r="H288" i="3"/>
  <c r="L287" i="3"/>
  <c r="K287" i="3"/>
  <c r="J287" i="3"/>
  <c r="I287" i="3"/>
  <c r="H287" i="3"/>
  <c r="L286" i="3"/>
  <c r="K286" i="3"/>
  <c r="J286" i="3"/>
  <c r="I286" i="3"/>
  <c r="H286" i="3"/>
  <c r="L285" i="3"/>
  <c r="K285" i="3"/>
  <c r="J285" i="3"/>
  <c r="I285" i="3"/>
  <c r="H285" i="3"/>
  <c r="L284" i="3"/>
  <c r="K284" i="3"/>
  <c r="J284" i="3"/>
  <c r="I284" i="3"/>
  <c r="H284" i="3"/>
  <c r="L283" i="3"/>
  <c r="K283" i="3"/>
  <c r="J283" i="3"/>
  <c r="I283" i="3"/>
  <c r="H283" i="3"/>
  <c r="L282" i="3"/>
  <c r="K282" i="3"/>
  <c r="J282" i="3"/>
  <c r="I282" i="3"/>
  <c r="H282" i="3"/>
  <c r="L281" i="3"/>
  <c r="K281" i="3"/>
  <c r="J281" i="3"/>
  <c r="I281" i="3"/>
  <c r="H281" i="3"/>
  <c r="L280" i="3"/>
  <c r="K280" i="3"/>
  <c r="J280" i="3"/>
  <c r="I280" i="3"/>
  <c r="H280" i="3"/>
  <c r="L279" i="3"/>
  <c r="K279" i="3"/>
  <c r="J279" i="3"/>
  <c r="I279" i="3"/>
  <c r="H279" i="3"/>
  <c r="L278" i="3"/>
  <c r="K278" i="3"/>
  <c r="J278" i="3"/>
  <c r="I278" i="3"/>
  <c r="H278" i="3"/>
  <c r="L277" i="3"/>
  <c r="K277" i="3"/>
  <c r="J277" i="3"/>
  <c r="I277" i="3"/>
  <c r="H277" i="3"/>
  <c r="L276" i="3"/>
  <c r="K276" i="3"/>
  <c r="J276" i="3"/>
  <c r="I276" i="3"/>
  <c r="H276" i="3"/>
  <c r="L275" i="3"/>
  <c r="K275" i="3"/>
  <c r="J275" i="3"/>
  <c r="I275" i="3"/>
  <c r="H275" i="3"/>
  <c r="L274" i="3"/>
  <c r="K274" i="3"/>
  <c r="J274" i="3"/>
  <c r="I274" i="3"/>
  <c r="H274" i="3"/>
  <c r="L273" i="3"/>
  <c r="K273" i="3"/>
  <c r="J273" i="3"/>
  <c r="I273" i="3"/>
  <c r="H273" i="3"/>
  <c r="L272" i="3"/>
  <c r="K272" i="3"/>
  <c r="J272" i="3"/>
  <c r="I272" i="3"/>
  <c r="H272" i="3"/>
  <c r="L271" i="3"/>
  <c r="K271" i="3"/>
  <c r="J271" i="3"/>
  <c r="I271" i="3"/>
  <c r="H271" i="3"/>
  <c r="L270" i="3"/>
  <c r="K270" i="3"/>
  <c r="J270" i="3"/>
  <c r="I270" i="3"/>
  <c r="H270" i="3"/>
  <c r="L269" i="3"/>
  <c r="K269" i="3"/>
  <c r="J269" i="3"/>
  <c r="I269" i="3"/>
  <c r="H269" i="3"/>
  <c r="L268" i="3"/>
  <c r="K268" i="3"/>
  <c r="J268" i="3"/>
  <c r="I268" i="3"/>
  <c r="H268" i="3"/>
  <c r="L267" i="3"/>
  <c r="K267" i="3"/>
  <c r="J267" i="3"/>
  <c r="I267" i="3"/>
  <c r="H267" i="3"/>
  <c r="L266" i="3"/>
  <c r="K266" i="3"/>
  <c r="J266" i="3"/>
  <c r="I266" i="3"/>
  <c r="H266" i="3"/>
  <c r="L265" i="3"/>
  <c r="K265" i="3"/>
  <c r="J265" i="3"/>
  <c r="I265" i="3"/>
  <c r="H265" i="3"/>
  <c r="L264" i="3"/>
  <c r="K264" i="3"/>
  <c r="J264" i="3"/>
  <c r="I264" i="3"/>
  <c r="H264" i="3"/>
  <c r="L263" i="3"/>
  <c r="K263" i="3"/>
  <c r="J263" i="3"/>
  <c r="I263" i="3"/>
  <c r="H263" i="3"/>
  <c r="L262" i="3"/>
  <c r="K262" i="3"/>
  <c r="J262" i="3"/>
  <c r="I262" i="3"/>
  <c r="H262" i="3"/>
  <c r="L261" i="3"/>
  <c r="K261" i="3"/>
  <c r="J261" i="3"/>
  <c r="I261" i="3"/>
  <c r="H261" i="3"/>
  <c r="L260" i="3"/>
  <c r="K260" i="3"/>
  <c r="J260" i="3"/>
  <c r="I260" i="3"/>
  <c r="H260" i="3"/>
  <c r="L259" i="3"/>
  <c r="K259" i="3"/>
  <c r="J259" i="3"/>
  <c r="I259" i="3"/>
  <c r="H259" i="3"/>
  <c r="L258" i="3"/>
  <c r="K258" i="3"/>
  <c r="J258" i="3"/>
  <c r="I258" i="3"/>
  <c r="H258" i="3"/>
  <c r="L257" i="3"/>
  <c r="K257" i="3"/>
  <c r="J257" i="3"/>
  <c r="I257" i="3"/>
  <c r="H257" i="3"/>
  <c r="L256" i="3"/>
  <c r="K256" i="3"/>
  <c r="J256" i="3"/>
  <c r="I256" i="3"/>
  <c r="H256" i="3"/>
  <c r="L255" i="3"/>
  <c r="K255" i="3"/>
  <c r="J255" i="3"/>
  <c r="I255" i="3"/>
  <c r="H255" i="3"/>
  <c r="L254" i="3"/>
  <c r="K254" i="3"/>
  <c r="J254" i="3"/>
  <c r="I254" i="3"/>
  <c r="H254" i="3"/>
  <c r="L253" i="3"/>
  <c r="K253" i="3"/>
  <c r="J253" i="3"/>
  <c r="I253" i="3"/>
  <c r="H253" i="3"/>
  <c r="L252" i="3"/>
  <c r="K252" i="3"/>
  <c r="J252" i="3"/>
  <c r="I252" i="3"/>
  <c r="H252" i="3"/>
  <c r="L251" i="3"/>
  <c r="K251" i="3"/>
  <c r="J251" i="3"/>
  <c r="I251" i="3"/>
  <c r="H251" i="3"/>
  <c r="L250" i="3"/>
  <c r="K250" i="3"/>
  <c r="J250" i="3"/>
  <c r="I250" i="3"/>
  <c r="H250" i="3"/>
  <c r="L249" i="3"/>
  <c r="K249" i="3"/>
  <c r="J249" i="3"/>
  <c r="I249" i="3"/>
  <c r="H249" i="3"/>
  <c r="L248" i="3"/>
  <c r="K248" i="3"/>
  <c r="J248" i="3"/>
  <c r="I248" i="3"/>
  <c r="H248" i="3"/>
  <c r="L247" i="3"/>
  <c r="K247" i="3"/>
  <c r="J247" i="3"/>
  <c r="I247" i="3"/>
  <c r="H247" i="3"/>
  <c r="L246" i="3"/>
  <c r="K246" i="3"/>
  <c r="J246" i="3"/>
  <c r="I246" i="3"/>
  <c r="H246" i="3"/>
  <c r="L245" i="3"/>
  <c r="K245" i="3"/>
  <c r="J245" i="3"/>
  <c r="I245" i="3"/>
  <c r="H245" i="3"/>
  <c r="L244" i="3"/>
  <c r="K244" i="3"/>
  <c r="J244" i="3"/>
  <c r="I244" i="3"/>
  <c r="H244" i="3"/>
  <c r="L243" i="3"/>
  <c r="K243" i="3"/>
  <c r="J243" i="3"/>
  <c r="I243" i="3"/>
  <c r="H243" i="3"/>
  <c r="L242" i="3"/>
  <c r="K242" i="3"/>
  <c r="J242" i="3"/>
  <c r="I242" i="3"/>
  <c r="H242" i="3"/>
  <c r="L241" i="3"/>
  <c r="K241" i="3"/>
  <c r="J241" i="3"/>
  <c r="I241" i="3"/>
  <c r="H241" i="3"/>
  <c r="L240" i="3"/>
  <c r="K240" i="3"/>
  <c r="J240" i="3"/>
  <c r="I240" i="3"/>
  <c r="H240" i="3"/>
  <c r="L239" i="3"/>
  <c r="K239" i="3"/>
  <c r="J239" i="3"/>
  <c r="I239" i="3"/>
  <c r="H239" i="3"/>
  <c r="L238" i="3"/>
  <c r="K238" i="3"/>
  <c r="J238" i="3"/>
  <c r="I238" i="3"/>
  <c r="H238" i="3"/>
  <c r="L237" i="3"/>
  <c r="K237" i="3"/>
  <c r="J237" i="3"/>
  <c r="I237" i="3"/>
  <c r="H237" i="3"/>
  <c r="L236" i="3"/>
  <c r="K236" i="3"/>
  <c r="J236" i="3"/>
  <c r="I236" i="3"/>
  <c r="H236" i="3"/>
  <c r="L235" i="3"/>
  <c r="K235" i="3"/>
  <c r="J235" i="3"/>
  <c r="I235" i="3"/>
  <c r="H235" i="3"/>
  <c r="L234" i="3"/>
  <c r="K234" i="3"/>
  <c r="J234" i="3"/>
  <c r="I234" i="3"/>
  <c r="H234" i="3"/>
  <c r="L233" i="3"/>
  <c r="K233" i="3"/>
  <c r="J233" i="3"/>
  <c r="I233" i="3"/>
  <c r="H233" i="3"/>
  <c r="L232" i="3"/>
  <c r="K232" i="3"/>
  <c r="J232" i="3"/>
  <c r="I232" i="3"/>
  <c r="H232" i="3"/>
  <c r="L231" i="3"/>
  <c r="K231" i="3"/>
  <c r="J231" i="3"/>
  <c r="I231" i="3"/>
  <c r="H231" i="3"/>
  <c r="L230" i="3"/>
  <c r="K230" i="3"/>
  <c r="J230" i="3"/>
  <c r="I230" i="3"/>
  <c r="H230" i="3"/>
  <c r="L229" i="3"/>
  <c r="K229" i="3"/>
  <c r="J229" i="3"/>
  <c r="I229" i="3"/>
  <c r="H229" i="3"/>
  <c r="L228" i="3"/>
  <c r="K228" i="3"/>
  <c r="J228" i="3"/>
  <c r="I228" i="3"/>
  <c r="H228" i="3"/>
  <c r="L227" i="3"/>
  <c r="K227" i="3"/>
  <c r="J227" i="3"/>
  <c r="I227" i="3"/>
  <c r="H227" i="3"/>
  <c r="L226" i="3"/>
  <c r="K226" i="3"/>
  <c r="J226" i="3"/>
  <c r="I226" i="3"/>
  <c r="H226" i="3"/>
  <c r="L225" i="3"/>
  <c r="K225" i="3"/>
  <c r="J225" i="3"/>
  <c r="I225" i="3"/>
  <c r="H225" i="3"/>
  <c r="L224" i="3"/>
  <c r="K224" i="3"/>
  <c r="J224" i="3"/>
  <c r="I224" i="3"/>
  <c r="H224" i="3"/>
  <c r="L223" i="3"/>
  <c r="K223" i="3"/>
  <c r="J223" i="3"/>
  <c r="I223" i="3"/>
  <c r="H223" i="3"/>
  <c r="L222" i="3"/>
  <c r="K222" i="3"/>
  <c r="J222" i="3"/>
  <c r="I222" i="3"/>
  <c r="H222" i="3"/>
  <c r="L221" i="3"/>
  <c r="K221" i="3"/>
  <c r="J221" i="3"/>
  <c r="I221" i="3"/>
  <c r="H221" i="3"/>
  <c r="L220" i="3"/>
  <c r="K220" i="3"/>
  <c r="J220" i="3"/>
  <c r="I220" i="3"/>
  <c r="H220" i="3"/>
  <c r="L219" i="3"/>
  <c r="K219" i="3"/>
  <c r="J219" i="3"/>
  <c r="I219" i="3"/>
  <c r="H219" i="3"/>
  <c r="L218" i="3"/>
  <c r="K218" i="3"/>
  <c r="J218" i="3"/>
  <c r="I218" i="3"/>
  <c r="H218" i="3"/>
  <c r="L217" i="3"/>
  <c r="K217" i="3"/>
  <c r="J217" i="3"/>
  <c r="I217" i="3"/>
  <c r="H217" i="3"/>
  <c r="L216" i="3"/>
  <c r="K216" i="3"/>
  <c r="J216" i="3"/>
  <c r="I216" i="3"/>
  <c r="H216" i="3"/>
  <c r="L215" i="3"/>
  <c r="K215" i="3"/>
  <c r="J215" i="3"/>
  <c r="I215" i="3"/>
  <c r="H215" i="3"/>
  <c r="L214" i="3"/>
  <c r="K214" i="3"/>
  <c r="J214" i="3"/>
  <c r="I214" i="3"/>
  <c r="H214" i="3"/>
  <c r="L213" i="3"/>
  <c r="K213" i="3"/>
  <c r="J213" i="3"/>
  <c r="I213" i="3"/>
  <c r="H213" i="3"/>
  <c r="L212" i="3"/>
  <c r="K212" i="3"/>
  <c r="J212" i="3"/>
  <c r="I212" i="3"/>
  <c r="H212" i="3"/>
  <c r="L211" i="3"/>
  <c r="K211" i="3"/>
  <c r="J211" i="3"/>
  <c r="I211" i="3"/>
  <c r="H211" i="3"/>
  <c r="L210" i="3"/>
  <c r="K210" i="3"/>
  <c r="J210" i="3"/>
  <c r="I210" i="3"/>
  <c r="H210" i="3"/>
  <c r="L209" i="3"/>
  <c r="K209" i="3"/>
  <c r="J209" i="3"/>
  <c r="I209" i="3"/>
  <c r="H209" i="3"/>
  <c r="L208" i="3"/>
  <c r="K208" i="3"/>
  <c r="J208" i="3"/>
  <c r="I208" i="3"/>
  <c r="H208" i="3"/>
  <c r="L207" i="3"/>
  <c r="K207" i="3"/>
  <c r="J207" i="3"/>
  <c r="I207" i="3"/>
  <c r="H207" i="3"/>
  <c r="L206" i="3"/>
  <c r="K206" i="3"/>
  <c r="J206" i="3"/>
  <c r="I206" i="3"/>
  <c r="H206" i="3"/>
  <c r="L205" i="3"/>
  <c r="K205" i="3"/>
  <c r="J205" i="3"/>
  <c r="I205" i="3"/>
  <c r="H205" i="3"/>
  <c r="L204" i="3"/>
  <c r="K204" i="3"/>
  <c r="J204" i="3"/>
  <c r="I204" i="3"/>
  <c r="H204" i="3"/>
  <c r="L203" i="3"/>
  <c r="K203" i="3"/>
  <c r="J203" i="3"/>
  <c r="I203" i="3"/>
  <c r="H203" i="3"/>
  <c r="L202" i="3"/>
  <c r="K202" i="3"/>
  <c r="J202" i="3"/>
  <c r="I202" i="3"/>
  <c r="H202" i="3"/>
  <c r="L201" i="3"/>
  <c r="K201" i="3"/>
  <c r="J201" i="3"/>
  <c r="I201" i="3"/>
  <c r="H201" i="3"/>
  <c r="L200" i="3"/>
  <c r="K200" i="3"/>
  <c r="J200" i="3"/>
  <c r="I200" i="3"/>
  <c r="H200" i="3"/>
  <c r="L199" i="3"/>
  <c r="K199" i="3"/>
  <c r="J199" i="3"/>
  <c r="I199" i="3"/>
  <c r="H199" i="3"/>
  <c r="L198" i="3"/>
  <c r="K198" i="3"/>
  <c r="J198" i="3"/>
  <c r="I198" i="3"/>
  <c r="H198" i="3"/>
  <c r="L197" i="3"/>
  <c r="K197" i="3"/>
  <c r="J197" i="3"/>
  <c r="I197" i="3"/>
  <c r="H197" i="3"/>
  <c r="L196" i="3"/>
  <c r="K196" i="3"/>
  <c r="J196" i="3"/>
  <c r="I196" i="3"/>
  <c r="H196" i="3"/>
  <c r="L195" i="3"/>
  <c r="K195" i="3"/>
  <c r="J195" i="3"/>
  <c r="I195" i="3"/>
  <c r="H195" i="3"/>
  <c r="L194" i="3"/>
  <c r="K194" i="3"/>
  <c r="J194" i="3"/>
  <c r="I194" i="3"/>
  <c r="H194" i="3"/>
  <c r="L193" i="3"/>
  <c r="K193" i="3"/>
  <c r="J193" i="3"/>
  <c r="I193" i="3"/>
  <c r="H193" i="3"/>
  <c r="L192" i="3"/>
  <c r="K192" i="3"/>
  <c r="J192" i="3"/>
  <c r="I192" i="3"/>
  <c r="H192" i="3"/>
  <c r="L191" i="3"/>
  <c r="K191" i="3"/>
  <c r="J191" i="3"/>
  <c r="I191" i="3"/>
  <c r="H191" i="3"/>
  <c r="L190" i="3"/>
  <c r="K190" i="3"/>
  <c r="J190" i="3"/>
  <c r="I190" i="3"/>
  <c r="H190" i="3"/>
  <c r="L189" i="3"/>
  <c r="K189" i="3"/>
  <c r="J189" i="3"/>
  <c r="I189" i="3"/>
  <c r="H189" i="3"/>
  <c r="L188" i="3"/>
  <c r="K188" i="3"/>
  <c r="J188" i="3"/>
  <c r="I188" i="3"/>
  <c r="H188" i="3"/>
  <c r="L187" i="3"/>
  <c r="K187" i="3"/>
  <c r="J187" i="3"/>
  <c r="I187" i="3"/>
  <c r="H187" i="3"/>
  <c r="L186" i="3"/>
  <c r="K186" i="3"/>
  <c r="J186" i="3"/>
  <c r="I186" i="3"/>
  <c r="H186" i="3"/>
  <c r="L185" i="3"/>
  <c r="K185" i="3"/>
  <c r="J185" i="3"/>
  <c r="I185" i="3"/>
  <c r="H185" i="3"/>
  <c r="L184" i="3"/>
  <c r="K184" i="3"/>
  <c r="J184" i="3"/>
  <c r="I184" i="3"/>
  <c r="H184" i="3"/>
  <c r="L183" i="3"/>
  <c r="K183" i="3"/>
  <c r="J183" i="3"/>
  <c r="I183" i="3"/>
  <c r="H183" i="3"/>
  <c r="L182" i="3"/>
  <c r="K182" i="3"/>
  <c r="J182" i="3"/>
  <c r="I182" i="3"/>
  <c r="H182" i="3"/>
  <c r="L181" i="3"/>
  <c r="K181" i="3"/>
  <c r="J181" i="3"/>
  <c r="I181" i="3"/>
  <c r="H181" i="3"/>
  <c r="L180" i="3"/>
  <c r="K180" i="3"/>
  <c r="J180" i="3"/>
  <c r="I180" i="3"/>
  <c r="H180" i="3"/>
  <c r="L179" i="3"/>
  <c r="K179" i="3"/>
  <c r="J179" i="3"/>
  <c r="I179" i="3"/>
  <c r="H179" i="3"/>
  <c r="L178" i="3"/>
  <c r="K178" i="3"/>
  <c r="J178" i="3"/>
  <c r="I178" i="3"/>
  <c r="H178" i="3"/>
  <c r="L177" i="3"/>
  <c r="K177" i="3"/>
  <c r="J177" i="3"/>
  <c r="I177" i="3"/>
  <c r="H177" i="3"/>
  <c r="L176" i="3"/>
  <c r="K176" i="3"/>
  <c r="J176" i="3"/>
  <c r="I176" i="3"/>
  <c r="H176" i="3"/>
  <c r="L175" i="3"/>
  <c r="K175" i="3"/>
  <c r="J175" i="3"/>
  <c r="I175" i="3"/>
  <c r="H175" i="3"/>
  <c r="L174" i="3"/>
  <c r="K174" i="3"/>
  <c r="J174" i="3"/>
  <c r="I174" i="3"/>
  <c r="H174" i="3"/>
  <c r="L173" i="3"/>
  <c r="K173" i="3"/>
  <c r="J173" i="3"/>
  <c r="I173" i="3"/>
  <c r="H173" i="3"/>
  <c r="L172" i="3"/>
  <c r="K172" i="3"/>
  <c r="J172" i="3"/>
  <c r="I172" i="3"/>
  <c r="H172" i="3"/>
  <c r="L171" i="3"/>
  <c r="K171" i="3"/>
  <c r="J171" i="3"/>
  <c r="I171" i="3"/>
  <c r="H171" i="3"/>
  <c r="L170" i="3"/>
  <c r="K170" i="3"/>
  <c r="J170" i="3"/>
  <c r="I170" i="3"/>
  <c r="H170" i="3"/>
  <c r="L169" i="3"/>
  <c r="K169" i="3"/>
  <c r="J169" i="3"/>
  <c r="I169" i="3"/>
  <c r="H169" i="3"/>
  <c r="L168" i="3"/>
  <c r="K168" i="3"/>
  <c r="J168" i="3"/>
  <c r="I168" i="3"/>
  <c r="H168" i="3"/>
  <c r="L167" i="3"/>
  <c r="K167" i="3"/>
  <c r="J167" i="3"/>
  <c r="I167" i="3"/>
  <c r="H167" i="3"/>
  <c r="L166" i="3"/>
  <c r="K166" i="3"/>
  <c r="J166" i="3"/>
  <c r="I166" i="3"/>
  <c r="H166" i="3"/>
  <c r="L165" i="3"/>
  <c r="K165" i="3"/>
  <c r="J165" i="3"/>
  <c r="I165" i="3"/>
  <c r="H165" i="3"/>
  <c r="L164" i="3"/>
  <c r="K164" i="3"/>
  <c r="J164" i="3"/>
  <c r="I164" i="3"/>
  <c r="H164" i="3"/>
  <c r="L163" i="3"/>
  <c r="K163" i="3"/>
  <c r="J163" i="3"/>
  <c r="I163" i="3"/>
  <c r="H163" i="3"/>
  <c r="L162" i="3"/>
  <c r="K162" i="3"/>
  <c r="J162" i="3"/>
  <c r="I162" i="3"/>
  <c r="H162" i="3"/>
  <c r="L161" i="3"/>
  <c r="K161" i="3"/>
  <c r="J161" i="3"/>
  <c r="I161" i="3"/>
  <c r="H161" i="3"/>
  <c r="L160" i="3"/>
  <c r="K160" i="3"/>
  <c r="J160" i="3"/>
  <c r="I160" i="3"/>
  <c r="H160" i="3"/>
  <c r="L159" i="3"/>
  <c r="K159" i="3"/>
  <c r="J159" i="3"/>
  <c r="I159" i="3"/>
  <c r="H159" i="3"/>
  <c r="L158" i="3"/>
  <c r="K158" i="3"/>
  <c r="J158" i="3"/>
  <c r="I158" i="3"/>
  <c r="H158" i="3"/>
  <c r="L157" i="3"/>
  <c r="K157" i="3"/>
  <c r="J157" i="3"/>
  <c r="I157" i="3"/>
  <c r="H157" i="3"/>
  <c r="L156" i="3"/>
  <c r="K156" i="3"/>
  <c r="J156" i="3"/>
  <c r="I156" i="3"/>
  <c r="H156" i="3"/>
  <c r="L155" i="3"/>
  <c r="K155" i="3"/>
  <c r="J155" i="3"/>
  <c r="I155" i="3"/>
  <c r="H155" i="3"/>
  <c r="L154" i="3"/>
  <c r="K154" i="3"/>
  <c r="J154" i="3"/>
  <c r="I154" i="3"/>
  <c r="H154" i="3"/>
  <c r="L153" i="3"/>
  <c r="K153" i="3"/>
  <c r="J153" i="3"/>
  <c r="I153" i="3"/>
  <c r="H153" i="3"/>
  <c r="L152" i="3"/>
  <c r="K152" i="3"/>
  <c r="J152" i="3"/>
  <c r="I152" i="3"/>
  <c r="H152" i="3"/>
  <c r="L151" i="3"/>
  <c r="K151" i="3"/>
  <c r="J151" i="3"/>
  <c r="I151" i="3"/>
  <c r="H151" i="3"/>
  <c r="L150" i="3"/>
  <c r="K150" i="3"/>
  <c r="J150" i="3"/>
  <c r="I150" i="3"/>
  <c r="H150" i="3"/>
  <c r="L149" i="3"/>
  <c r="K149" i="3"/>
  <c r="J149" i="3"/>
  <c r="I149" i="3"/>
  <c r="H149" i="3"/>
  <c r="L148" i="3"/>
  <c r="K148" i="3"/>
  <c r="J148" i="3"/>
  <c r="I148" i="3"/>
  <c r="H148" i="3"/>
  <c r="L147" i="3"/>
  <c r="K147" i="3"/>
  <c r="J147" i="3"/>
  <c r="I147" i="3"/>
  <c r="H147" i="3"/>
  <c r="L146" i="3"/>
  <c r="K146" i="3"/>
  <c r="J146" i="3"/>
  <c r="I146" i="3"/>
  <c r="H146" i="3"/>
  <c r="L145" i="3"/>
  <c r="K145" i="3"/>
  <c r="J145" i="3"/>
  <c r="I145" i="3"/>
  <c r="H145" i="3"/>
  <c r="L144" i="3"/>
  <c r="K144" i="3"/>
  <c r="J144" i="3"/>
  <c r="I144" i="3"/>
  <c r="H144" i="3"/>
  <c r="L143" i="3"/>
  <c r="K143" i="3"/>
  <c r="J143" i="3"/>
  <c r="I143" i="3"/>
  <c r="H143" i="3"/>
  <c r="L142" i="3"/>
  <c r="K142" i="3"/>
  <c r="J142" i="3"/>
  <c r="I142" i="3"/>
  <c r="H142" i="3"/>
  <c r="L141" i="3"/>
  <c r="K141" i="3"/>
  <c r="J141" i="3"/>
  <c r="I141" i="3"/>
  <c r="H141" i="3"/>
  <c r="L140" i="3"/>
  <c r="K140" i="3"/>
  <c r="J140" i="3"/>
  <c r="I140" i="3"/>
  <c r="H140" i="3"/>
  <c r="L139" i="3"/>
  <c r="K139" i="3"/>
  <c r="J139" i="3"/>
  <c r="I139" i="3"/>
  <c r="H139" i="3"/>
  <c r="L138" i="3"/>
  <c r="K138" i="3"/>
  <c r="J138" i="3"/>
  <c r="I138" i="3"/>
  <c r="H138" i="3"/>
  <c r="L137" i="3"/>
  <c r="K137" i="3"/>
  <c r="J137" i="3"/>
  <c r="I137" i="3"/>
  <c r="H137" i="3"/>
  <c r="L136" i="3"/>
  <c r="K136" i="3"/>
  <c r="J136" i="3"/>
  <c r="I136" i="3"/>
  <c r="H136" i="3"/>
  <c r="L135" i="3"/>
  <c r="K135" i="3"/>
  <c r="J135" i="3"/>
  <c r="I135" i="3"/>
  <c r="H135" i="3"/>
  <c r="L134" i="3"/>
  <c r="K134" i="3"/>
  <c r="J134" i="3"/>
  <c r="I134" i="3"/>
  <c r="H134" i="3"/>
  <c r="L133" i="3"/>
  <c r="K133" i="3"/>
  <c r="J133" i="3"/>
  <c r="I133" i="3"/>
  <c r="H133" i="3"/>
  <c r="L132" i="3"/>
  <c r="K132" i="3"/>
  <c r="J132" i="3"/>
  <c r="I132" i="3"/>
  <c r="H132" i="3"/>
  <c r="L131" i="3"/>
  <c r="K131" i="3"/>
  <c r="J131" i="3"/>
  <c r="I131" i="3"/>
  <c r="H131" i="3"/>
  <c r="L130" i="3"/>
  <c r="K130" i="3"/>
  <c r="J130" i="3"/>
  <c r="I130" i="3"/>
  <c r="H130" i="3"/>
  <c r="L129" i="3"/>
  <c r="K129" i="3"/>
  <c r="J129" i="3"/>
  <c r="I129" i="3"/>
  <c r="H129" i="3"/>
  <c r="L128" i="3"/>
  <c r="K128" i="3"/>
  <c r="J128" i="3"/>
  <c r="I128" i="3"/>
  <c r="H128" i="3"/>
  <c r="L127" i="3"/>
  <c r="K127" i="3"/>
  <c r="J127" i="3"/>
  <c r="I127" i="3"/>
  <c r="H127" i="3"/>
  <c r="L126" i="3"/>
  <c r="K126" i="3"/>
  <c r="J126" i="3"/>
  <c r="I126" i="3"/>
  <c r="H126" i="3"/>
  <c r="L125" i="3"/>
  <c r="K125" i="3"/>
  <c r="J125" i="3"/>
  <c r="I125" i="3"/>
  <c r="H125" i="3"/>
  <c r="L124" i="3"/>
  <c r="K124" i="3"/>
  <c r="J124" i="3"/>
  <c r="I124" i="3"/>
  <c r="H124" i="3"/>
  <c r="L123" i="3"/>
  <c r="K123" i="3"/>
  <c r="J123" i="3"/>
  <c r="I123" i="3"/>
  <c r="H123" i="3"/>
  <c r="L122" i="3"/>
  <c r="K122" i="3"/>
  <c r="J122" i="3"/>
  <c r="I122" i="3"/>
  <c r="H122" i="3"/>
  <c r="L121" i="3"/>
  <c r="K121" i="3"/>
  <c r="J121" i="3"/>
  <c r="I121" i="3"/>
  <c r="H121" i="3"/>
  <c r="L120" i="3"/>
  <c r="K120" i="3"/>
  <c r="J120" i="3"/>
  <c r="I120" i="3"/>
  <c r="H120" i="3"/>
  <c r="L119" i="3"/>
  <c r="K119" i="3"/>
  <c r="J119" i="3"/>
  <c r="I119" i="3"/>
  <c r="H119" i="3"/>
  <c r="L118" i="3"/>
  <c r="K118" i="3"/>
  <c r="J118" i="3"/>
  <c r="I118" i="3"/>
  <c r="H118" i="3"/>
  <c r="L117" i="3"/>
  <c r="K117" i="3"/>
  <c r="J117" i="3"/>
  <c r="I117" i="3"/>
  <c r="H117" i="3"/>
  <c r="L116" i="3"/>
  <c r="K116" i="3"/>
  <c r="J116" i="3"/>
  <c r="I116" i="3"/>
  <c r="H116" i="3"/>
  <c r="L115" i="3"/>
  <c r="K115" i="3"/>
  <c r="J115" i="3"/>
  <c r="I115" i="3"/>
  <c r="H115" i="3"/>
  <c r="L114" i="3"/>
  <c r="K114" i="3"/>
  <c r="J114" i="3"/>
  <c r="I114" i="3"/>
  <c r="H114" i="3"/>
  <c r="L113" i="3"/>
  <c r="K113" i="3"/>
  <c r="J113" i="3"/>
  <c r="I113" i="3"/>
  <c r="H113" i="3"/>
  <c r="L112" i="3"/>
  <c r="K112" i="3"/>
  <c r="J112" i="3"/>
  <c r="I112" i="3"/>
  <c r="H112" i="3"/>
  <c r="L111" i="3"/>
  <c r="K111" i="3"/>
  <c r="J111" i="3"/>
  <c r="I111" i="3"/>
  <c r="H111" i="3"/>
  <c r="L110" i="3"/>
  <c r="K110" i="3"/>
  <c r="J110" i="3"/>
  <c r="I110" i="3"/>
  <c r="H110" i="3"/>
  <c r="L109" i="3"/>
  <c r="K109" i="3"/>
  <c r="J109" i="3"/>
  <c r="I109" i="3"/>
  <c r="H109" i="3"/>
  <c r="L108" i="3"/>
  <c r="K108" i="3"/>
  <c r="J108" i="3"/>
  <c r="I108" i="3"/>
  <c r="H108" i="3"/>
  <c r="L107" i="3"/>
  <c r="K107" i="3"/>
  <c r="J107" i="3"/>
  <c r="I107" i="3"/>
  <c r="H107" i="3"/>
  <c r="L106" i="3"/>
  <c r="K106" i="3"/>
  <c r="J106" i="3"/>
  <c r="I106" i="3"/>
  <c r="H106" i="3"/>
  <c r="L105" i="3"/>
  <c r="K105" i="3"/>
  <c r="J105" i="3"/>
  <c r="I105" i="3"/>
  <c r="H105" i="3"/>
  <c r="L104" i="3"/>
  <c r="K104" i="3"/>
  <c r="J104" i="3"/>
  <c r="I104" i="3"/>
  <c r="H104" i="3"/>
  <c r="L103" i="3"/>
  <c r="K103" i="3"/>
  <c r="J103" i="3"/>
  <c r="I103" i="3"/>
  <c r="H103" i="3"/>
  <c r="L102" i="3"/>
  <c r="K102" i="3"/>
  <c r="J102" i="3"/>
  <c r="I102" i="3"/>
  <c r="H102" i="3"/>
  <c r="L101" i="3"/>
  <c r="K101" i="3"/>
  <c r="J101" i="3"/>
  <c r="I101" i="3"/>
  <c r="H101" i="3"/>
  <c r="L100" i="3"/>
  <c r="K100" i="3"/>
  <c r="J100" i="3"/>
  <c r="I100" i="3"/>
  <c r="H100" i="3"/>
  <c r="L99" i="3"/>
  <c r="K99" i="3"/>
  <c r="J99" i="3"/>
  <c r="I99" i="3"/>
  <c r="H99" i="3"/>
  <c r="L98" i="3"/>
  <c r="K98" i="3"/>
  <c r="J98" i="3"/>
  <c r="I98" i="3"/>
  <c r="H98" i="3"/>
  <c r="L97" i="3"/>
  <c r="K97" i="3"/>
  <c r="J97" i="3"/>
  <c r="I97" i="3"/>
  <c r="H97" i="3"/>
  <c r="L96" i="3"/>
  <c r="K96" i="3"/>
  <c r="J96" i="3"/>
  <c r="I96" i="3"/>
  <c r="H96" i="3"/>
  <c r="L95" i="3"/>
  <c r="K95" i="3"/>
  <c r="J95" i="3"/>
  <c r="I95" i="3"/>
  <c r="H95" i="3"/>
  <c r="L94" i="3"/>
  <c r="K94" i="3"/>
  <c r="J94" i="3"/>
  <c r="I94" i="3"/>
  <c r="H94" i="3"/>
  <c r="L93" i="3"/>
  <c r="K93" i="3"/>
  <c r="J93" i="3"/>
  <c r="I93" i="3"/>
  <c r="H93" i="3"/>
  <c r="L92" i="3"/>
  <c r="K92" i="3"/>
  <c r="J92" i="3"/>
  <c r="I92" i="3"/>
  <c r="H92" i="3"/>
  <c r="L91" i="3"/>
  <c r="K91" i="3"/>
  <c r="J91" i="3"/>
  <c r="I91" i="3"/>
  <c r="H91" i="3"/>
  <c r="L90" i="3"/>
  <c r="K90" i="3"/>
  <c r="J90" i="3"/>
  <c r="I90" i="3"/>
  <c r="H90" i="3"/>
  <c r="L89" i="3"/>
  <c r="K89" i="3"/>
  <c r="J89" i="3"/>
  <c r="I89" i="3"/>
  <c r="H89" i="3"/>
  <c r="L88" i="3"/>
  <c r="K88" i="3"/>
  <c r="J88" i="3"/>
  <c r="I88" i="3"/>
  <c r="H88" i="3"/>
  <c r="L87" i="3"/>
  <c r="K87" i="3"/>
  <c r="J87" i="3"/>
  <c r="I87" i="3"/>
  <c r="H87" i="3"/>
  <c r="L86" i="3"/>
  <c r="K86" i="3"/>
  <c r="J86" i="3"/>
  <c r="I86" i="3"/>
  <c r="H86" i="3"/>
  <c r="L85" i="3"/>
  <c r="K85" i="3"/>
  <c r="J85" i="3"/>
  <c r="I85" i="3"/>
  <c r="H85" i="3"/>
  <c r="L84" i="3"/>
  <c r="K84" i="3"/>
  <c r="J84" i="3"/>
  <c r="I84" i="3"/>
  <c r="H84" i="3"/>
  <c r="L83" i="3"/>
  <c r="K83" i="3"/>
  <c r="J83" i="3"/>
  <c r="I83" i="3"/>
  <c r="H83" i="3"/>
  <c r="L82" i="3"/>
  <c r="K82" i="3"/>
  <c r="J82" i="3"/>
  <c r="I82" i="3"/>
  <c r="H82" i="3"/>
  <c r="L81" i="3"/>
  <c r="K81" i="3"/>
  <c r="J81" i="3"/>
  <c r="I81" i="3"/>
  <c r="H81" i="3"/>
  <c r="L80" i="3"/>
  <c r="K80" i="3"/>
  <c r="J80" i="3"/>
  <c r="I80" i="3"/>
  <c r="H80" i="3"/>
  <c r="L79" i="3"/>
  <c r="K79" i="3"/>
  <c r="J79" i="3"/>
  <c r="I79" i="3"/>
  <c r="H79" i="3"/>
  <c r="L78" i="3"/>
  <c r="K78" i="3"/>
  <c r="J78" i="3"/>
  <c r="I78" i="3"/>
  <c r="H78" i="3"/>
  <c r="L77" i="3"/>
  <c r="K77" i="3"/>
  <c r="J77" i="3"/>
  <c r="I77" i="3"/>
  <c r="H77" i="3"/>
  <c r="L76" i="3"/>
  <c r="K76" i="3"/>
  <c r="J76" i="3"/>
  <c r="I76" i="3"/>
  <c r="H76" i="3"/>
  <c r="L75" i="3"/>
  <c r="K75" i="3"/>
  <c r="J75" i="3"/>
  <c r="I75" i="3"/>
  <c r="H75" i="3"/>
  <c r="L74" i="3"/>
  <c r="K74" i="3"/>
  <c r="J74" i="3"/>
  <c r="I74" i="3"/>
  <c r="H74" i="3"/>
  <c r="L73" i="3"/>
  <c r="K73" i="3"/>
  <c r="J73" i="3"/>
  <c r="I73" i="3"/>
  <c r="H73" i="3"/>
  <c r="L72" i="3"/>
  <c r="K72" i="3"/>
  <c r="J72" i="3"/>
  <c r="I72" i="3"/>
  <c r="H72" i="3"/>
  <c r="L71" i="3"/>
  <c r="K71" i="3"/>
  <c r="J71" i="3"/>
  <c r="I71" i="3"/>
  <c r="H71" i="3"/>
  <c r="L70" i="3"/>
  <c r="K70" i="3"/>
  <c r="J70" i="3"/>
  <c r="I70" i="3"/>
  <c r="H70" i="3"/>
  <c r="L69" i="3"/>
  <c r="K69" i="3"/>
  <c r="J69" i="3"/>
  <c r="I69" i="3"/>
  <c r="H69" i="3"/>
  <c r="L68" i="3"/>
  <c r="K68" i="3"/>
  <c r="J68" i="3"/>
  <c r="I68" i="3"/>
  <c r="H68" i="3"/>
  <c r="L67" i="3"/>
  <c r="K67" i="3"/>
  <c r="J67" i="3"/>
  <c r="I67" i="3"/>
  <c r="H67" i="3"/>
  <c r="L66" i="3"/>
  <c r="K66" i="3"/>
  <c r="J66" i="3"/>
  <c r="I66" i="3"/>
  <c r="H66" i="3"/>
  <c r="L65" i="3"/>
  <c r="K65" i="3"/>
  <c r="J65" i="3"/>
  <c r="I65" i="3"/>
  <c r="H65" i="3"/>
  <c r="L64" i="3"/>
  <c r="K64" i="3"/>
  <c r="J64" i="3"/>
  <c r="I64" i="3"/>
  <c r="H64" i="3"/>
  <c r="L63" i="3"/>
  <c r="K63" i="3"/>
  <c r="J63" i="3"/>
  <c r="I63" i="3"/>
  <c r="H63" i="3"/>
  <c r="L62" i="3"/>
  <c r="K62" i="3"/>
  <c r="J62" i="3"/>
  <c r="I62" i="3"/>
  <c r="H62" i="3"/>
  <c r="L61" i="3"/>
  <c r="K61" i="3"/>
  <c r="J61" i="3"/>
  <c r="I61" i="3"/>
  <c r="H61" i="3"/>
  <c r="L60" i="3"/>
  <c r="K60" i="3"/>
  <c r="J60" i="3"/>
  <c r="I60" i="3"/>
  <c r="H60" i="3"/>
  <c r="L59" i="3"/>
  <c r="K59" i="3"/>
  <c r="J59" i="3"/>
  <c r="I59" i="3"/>
  <c r="H59" i="3"/>
  <c r="L58" i="3"/>
  <c r="K58" i="3"/>
  <c r="J58" i="3"/>
  <c r="I58" i="3"/>
  <c r="H58" i="3"/>
  <c r="L57" i="3"/>
  <c r="K57" i="3"/>
  <c r="J57" i="3"/>
  <c r="I57" i="3"/>
  <c r="H57" i="3"/>
  <c r="L56" i="3"/>
  <c r="K56" i="3"/>
  <c r="J56" i="3"/>
  <c r="I56" i="3"/>
  <c r="H56" i="3"/>
  <c r="L55" i="3"/>
  <c r="K55" i="3"/>
  <c r="J55" i="3"/>
  <c r="I55" i="3"/>
  <c r="H55" i="3"/>
  <c r="L54" i="3"/>
  <c r="K54" i="3"/>
  <c r="J54" i="3"/>
  <c r="I54" i="3"/>
  <c r="H54" i="3"/>
  <c r="L53" i="3"/>
  <c r="K53" i="3"/>
  <c r="J53" i="3"/>
  <c r="I53" i="3"/>
  <c r="H53" i="3"/>
  <c r="L52" i="3"/>
  <c r="K52" i="3"/>
  <c r="J52" i="3"/>
  <c r="I52" i="3"/>
  <c r="H52" i="3"/>
  <c r="L51" i="3"/>
  <c r="K51" i="3"/>
  <c r="J51" i="3"/>
  <c r="I51" i="3"/>
  <c r="H51" i="3"/>
  <c r="L50" i="3"/>
  <c r="K50" i="3"/>
  <c r="J50" i="3"/>
  <c r="I50" i="3"/>
  <c r="H50" i="3"/>
  <c r="L49" i="3"/>
  <c r="K49" i="3"/>
  <c r="J49" i="3"/>
  <c r="I49" i="3"/>
  <c r="H49" i="3"/>
  <c r="L48" i="3"/>
  <c r="K48" i="3"/>
  <c r="J48" i="3"/>
  <c r="I48" i="3"/>
  <c r="H48" i="3"/>
  <c r="L47" i="3"/>
  <c r="K47" i="3"/>
  <c r="J47" i="3"/>
  <c r="I47" i="3"/>
  <c r="H47" i="3"/>
  <c r="L46" i="3"/>
  <c r="K46" i="3"/>
  <c r="J46" i="3"/>
  <c r="I46" i="3"/>
  <c r="H46" i="3"/>
  <c r="L45" i="3"/>
  <c r="K45" i="3"/>
  <c r="J45" i="3"/>
  <c r="I45" i="3"/>
  <c r="H45" i="3"/>
  <c r="L44" i="3"/>
  <c r="K44" i="3"/>
  <c r="J44" i="3"/>
  <c r="I44" i="3"/>
  <c r="H44" i="3"/>
  <c r="L43" i="3"/>
  <c r="K43" i="3"/>
  <c r="J43" i="3"/>
  <c r="I43" i="3"/>
  <c r="H43" i="3"/>
  <c r="L42" i="3"/>
  <c r="K42" i="3"/>
  <c r="J42" i="3"/>
  <c r="I42" i="3"/>
  <c r="H42" i="3"/>
  <c r="L41" i="3"/>
  <c r="K41" i="3"/>
  <c r="J41" i="3"/>
  <c r="I41" i="3"/>
  <c r="H41" i="3"/>
  <c r="L40" i="3"/>
  <c r="K40" i="3"/>
  <c r="J40" i="3"/>
  <c r="I40" i="3"/>
  <c r="H40" i="3"/>
  <c r="L39" i="3"/>
  <c r="K39" i="3"/>
  <c r="J39" i="3"/>
  <c r="I39" i="3"/>
  <c r="H39" i="3"/>
  <c r="L38" i="3"/>
  <c r="K38" i="3"/>
  <c r="J38" i="3"/>
  <c r="I38" i="3"/>
  <c r="H38" i="3"/>
  <c r="L37" i="3"/>
  <c r="K37" i="3"/>
  <c r="J37" i="3"/>
  <c r="I37" i="3"/>
  <c r="H37" i="3"/>
  <c r="L36" i="3"/>
  <c r="K36" i="3"/>
  <c r="J36" i="3"/>
  <c r="I36" i="3"/>
  <c r="H36" i="3"/>
  <c r="L35" i="3"/>
  <c r="K35" i="3"/>
  <c r="J35" i="3"/>
  <c r="I35" i="3"/>
  <c r="H35" i="3"/>
  <c r="L34" i="3"/>
  <c r="K34" i="3"/>
  <c r="J34" i="3"/>
  <c r="I34" i="3"/>
  <c r="H34" i="3"/>
  <c r="L33" i="3"/>
  <c r="K33" i="3"/>
  <c r="J33" i="3"/>
  <c r="I33" i="3"/>
  <c r="H33" i="3"/>
  <c r="L32" i="3"/>
  <c r="K32" i="3"/>
  <c r="J32" i="3"/>
  <c r="I32" i="3"/>
  <c r="H32" i="3"/>
  <c r="L31" i="3"/>
  <c r="K31" i="3"/>
  <c r="J31" i="3"/>
  <c r="I31" i="3"/>
  <c r="H31" i="3"/>
  <c r="L30" i="3"/>
  <c r="K30" i="3"/>
  <c r="J30" i="3"/>
  <c r="I30" i="3"/>
  <c r="H30" i="3"/>
  <c r="L29" i="3"/>
  <c r="K29" i="3"/>
  <c r="J29" i="3"/>
  <c r="I29" i="3"/>
  <c r="H29" i="3"/>
  <c r="L28" i="3"/>
  <c r="K28" i="3"/>
  <c r="J28" i="3"/>
  <c r="I28" i="3"/>
  <c r="H28" i="3"/>
  <c r="L27" i="3"/>
  <c r="K27" i="3"/>
  <c r="J27" i="3"/>
  <c r="I27" i="3"/>
  <c r="H27" i="3"/>
  <c r="L26" i="3"/>
  <c r="K26" i="3"/>
  <c r="J26" i="3"/>
  <c r="I26" i="3"/>
  <c r="H26" i="3"/>
  <c r="L25" i="3"/>
  <c r="K25" i="3"/>
  <c r="J25" i="3"/>
  <c r="I25" i="3"/>
  <c r="H25" i="3"/>
  <c r="L24" i="3"/>
  <c r="K24" i="3"/>
  <c r="J24" i="3"/>
  <c r="I24" i="3"/>
  <c r="H24" i="3"/>
  <c r="L23" i="3"/>
  <c r="K23" i="3"/>
  <c r="J23" i="3"/>
  <c r="I23" i="3"/>
  <c r="H23" i="3"/>
  <c r="L22" i="3"/>
  <c r="K22" i="3"/>
  <c r="J22" i="3"/>
  <c r="I22" i="3"/>
  <c r="H22" i="3"/>
  <c r="L21" i="3"/>
  <c r="K21" i="3"/>
  <c r="J21" i="3"/>
  <c r="I21" i="3"/>
  <c r="H21" i="3"/>
  <c r="L20" i="3"/>
  <c r="K20" i="3"/>
  <c r="J20" i="3"/>
  <c r="I20" i="3"/>
  <c r="H20" i="3"/>
  <c r="L19" i="3"/>
  <c r="K19" i="3"/>
  <c r="J19" i="3"/>
  <c r="I19" i="3"/>
  <c r="H19" i="3"/>
  <c r="L18" i="3"/>
  <c r="K18" i="3"/>
  <c r="J18" i="3"/>
  <c r="I18" i="3"/>
  <c r="H18" i="3"/>
  <c r="L17" i="3"/>
  <c r="K17" i="3"/>
  <c r="J17" i="3"/>
  <c r="I17" i="3"/>
  <c r="H17" i="3"/>
  <c r="L16" i="3"/>
  <c r="K16" i="3"/>
  <c r="J16" i="3"/>
  <c r="I16" i="3"/>
  <c r="H16" i="3"/>
  <c r="L15" i="3"/>
  <c r="K15" i="3"/>
  <c r="J15" i="3"/>
  <c r="I15" i="3"/>
  <c r="H15" i="3"/>
  <c r="L14" i="3"/>
  <c r="K14" i="3"/>
  <c r="J14" i="3"/>
  <c r="I14" i="3"/>
  <c r="H14" i="3"/>
  <c r="L13" i="3"/>
  <c r="K13" i="3"/>
  <c r="J13" i="3"/>
  <c r="I13" i="3"/>
  <c r="H13" i="3"/>
  <c r="L12" i="3"/>
  <c r="K12" i="3"/>
  <c r="J12" i="3"/>
  <c r="I12" i="3"/>
  <c r="H12" i="3"/>
  <c r="L11" i="3"/>
  <c r="K11" i="3"/>
  <c r="J11" i="3"/>
  <c r="I11" i="3"/>
  <c r="H11" i="3"/>
  <c r="L10" i="3"/>
  <c r="K10" i="3"/>
  <c r="J10" i="3"/>
  <c r="I10" i="3"/>
  <c r="H10" i="3"/>
  <c r="L9" i="3"/>
  <c r="K9" i="3"/>
  <c r="J9" i="3"/>
  <c r="I9" i="3"/>
  <c r="H9" i="3"/>
  <c r="M8" i="3"/>
  <c r="L8" i="3"/>
  <c r="K8" i="3"/>
  <c r="J8" i="3"/>
  <c r="I8" i="3"/>
  <c r="H8" i="3"/>
  <c r="L7" i="3"/>
  <c r="K7" i="3"/>
  <c r="J7" i="3"/>
  <c r="I7" i="3"/>
  <c r="H7" i="3"/>
  <c r="L6" i="3"/>
  <c r="K6" i="3"/>
  <c r="J6" i="3"/>
  <c r="I6" i="3"/>
  <c r="H6" i="3"/>
  <c r="M5" i="3"/>
  <c r="L5" i="3"/>
  <c r="K5" i="3"/>
  <c r="J5" i="3"/>
  <c r="I5" i="3"/>
  <c r="H5" i="3"/>
  <c r="L4" i="3"/>
  <c r="K4" i="3"/>
  <c r="J4" i="3"/>
  <c r="I4" i="3"/>
  <c r="H4" i="3"/>
  <c r="L3" i="3"/>
  <c r="K3" i="3"/>
  <c r="J3" i="3"/>
  <c r="I3" i="3"/>
  <c r="H3" i="3"/>
  <c r="M2" i="3"/>
  <c r="L2" i="3"/>
  <c r="K2" i="3"/>
  <c r="J2" i="3"/>
  <c r="I2" i="3"/>
  <c r="L2009" i="1"/>
  <c r="K2009" i="1"/>
  <c r="J2009" i="1"/>
  <c r="H2009" i="1"/>
  <c r="L2008" i="1"/>
  <c r="K2008" i="1"/>
  <c r="J2008" i="1"/>
  <c r="H2008" i="1"/>
  <c r="L2007" i="1"/>
  <c r="K2007" i="1"/>
  <c r="J2007" i="1"/>
  <c r="H2007" i="1"/>
  <c r="L2006" i="1"/>
  <c r="K2006" i="1"/>
  <c r="J2006" i="1"/>
  <c r="H2006" i="1"/>
  <c r="L2005" i="1"/>
  <c r="K2005" i="1"/>
  <c r="J2005" i="1"/>
  <c r="H2005" i="1"/>
  <c r="L2004" i="1"/>
  <c r="K2004" i="1"/>
  <c r="J2004" i="1"/>
  <c r="H2004" i="1"/>
  <c r="L2003" i="1"/>
  <c r="K2003" i="1"/>
  <c r="J2003" i="1"/>
  <c r="I2003" i="1"/>
  <c r="H2003" i="1"/>
  <c r="L2002" i="1"/>
  <c r="K2002" i="1"/>
  <c r="J2002" i="1"/>
  <c r="I2002" i="1"/>
  <c r="H2002" i="1"/>
  <c r="L2001" i="1"/>
  <c r="K2001" i="1"/>
  <c r="J2001" i="1"/>
  <c r="I2001" i="1"/>
  <c r="H2001" i="1"/>
  <c r="L2000" i="1"/>
  <c r="K2000" i="1"/>
  <c r="J2000" i="1"/>
  <c r="I2000" i="1"/>
  <c r="H2000" i="1"/>
  <c r="L1999" i="1"/>
  <c r="K1999" i="1"/>
  <c r="J1999" i="1"/>
  <c r="I1999" i="1"/>
  <c r="H1999" i="1"/>
  <c r="L1998" i="1"/>
  <c r="K1998" i="1"/>
  <c r="J1998" i="1"/>
  <c r="I1998" i="1"/>
  <c r="H1998" i="1"/>
  <c r="L1997" i="1"/>
  <c r="K1997" i="1"/>
  <c r="J1997" i="1"/>
  <c r="I1997" i="1"/>
  <c r="H1997" i="1"/>
  <c r="L1996" i="1"/>
  <c r="K1996" i="1"/>
  <c r="J1996" i="1"/>
  <c r="I1996" i="1"/>
  <c r="H1996" i="1"/>
  <c r="L1995" i="1"/>
  <c r="K1995" i="1"/>
  <c r="J1995" i="1"/>
  <c r="I1995" i="1"/>
  <c r="H1995" i="1"/>
  <c r="L1994" i="1"/>
  <c r="K1994" i="1"/>
  <c r="J1994" i="1"/>
  <c r="I1994" i="1"/>
  <c r="H1994" i="1"/>
  <c r="L1993" i="1"/>
  <c r="K1993" i="1"/>
  <c r="J1993" i="1"/>
  <c r="I1993" i="1"/>
  <c r="H1993" i="1"/>
  <c r="L1992" i="1"/>
  <c r="K1992" i="1"/>
  <c r="J1992" i="1"/>
  <c r="I1992" i="1"/>
  <c r="H1992" i="1"/>
  <c r="L1991" i="1"/>
  <c r="K1991" i="1"/>
  <c r="J1991" i="1"/>
  <c r="I1991" i="1"/>
  <c r="H1991" i="1"/>
  <c r="L1990" i="1"/>
  <c r="K1990" i="1"/>
  <c r="J1990" i="1"/>
  <c r="I1990" i="1"/>
  <c r="H1990" i="1"/>
  <c r="L1989" i="1"/>
  <c r="K1989" i="1"/>
  <c r="J1989" i="1"/>
  <c r="I1989" i="1"/>
  <c r="H1989" i="1"/>
  <c r="L1988" i="1"/>
  <c r="K1988" i="1"/>
  <c r="J1988" i="1"/>
  <c r="I1988" i="1"/>
  <c r="H1988" i="1"/>
  <c r="L1987" i="1"/>
  <c r="K1987" i="1"/>
  <c r="J1987" i="1"/>
  <c r="I1987" i="1"/>
  <c r="H1987" i="1"/>
  <c r="L1986" i="1"/>
  <c r="K1986" i="1"/>
  <c r="J1986" i="1"/>
  <c r="I1986" i="1"/>
  <c r="H1986" i="1"/>
  <c r="L1985" i="1"/>
  <c r="K1985" i="1"/>
  <c r="J1985" i="1"/>
  <c r="I1985" i="1"/>
  <c r="H1985" i="1"/>
  <c r="L1984" i="1"/>
  <c r="K1984" i="1"/>
  <c r="J1984" i="1"/>
  <c r="I1984" i="1"/>
  <c r="H1984" i="1"/>
  <c r="L1983" i="1"/>
  <c r="K1983" i="1"/>
  <c r="J1983" i="1"/>
  <c r="I1983" i="1"/>
  <c r="H1983" i="1"/>
  <c r="L1982" i="1"/>
  <c r="K1982" i="1"/>
  <c r="J1982" i="1"/>
  <c r="I1982" i="1"/>
  <c r="H1982" i="1"/>
  <c r="L1981" i="1"/>
  <c r="K1981" i="1"/>
  <c r="J1981" i="1"/>
  <c r="I1981" i="1"/>
  <c r="H1981" i="1"/>
  <c r="L1980" i="1"/>
  <c r="K1980" i="1"/>
  <c r="J1980" i="1"/>
  <c r="I1980" i="1"/>
  <c r="H1980" i="1"/>
  <c r="L1979" i="1"/>
  <c r="K1979" i="1"/>
  <c r="J1979" i="1"/>
  <c r="I1979" i="1"/>
  <c r="H1979" i="1"/>
  <c r="L1978" i="1"/>
  <c r="K1978" i="1"/>
  <c r="J1978" i="1"/>
  <c r="I1978" i="1"/>
  <c r="H1978" i="1"/>
  <c r="L1977" i="1"/>
  <c r="K1977" i="1"/>
  <c r="J1977" i="1"/>
  <c r="I1977" i="1"/>
  <c r="H1977" i="1"/>
  <c r="L1976" i="1"/>
  <c r="K1976" i="1"/>
  <c r="J1976" i="1"/>
  <c r="I1976" i="1"/>
  <c r="H1976" i="1"/>
  <c r="L1975" i="1"/>
  <c r="K1975" i="1"/>
  <c r="J1975" i="1"/>
  <c r="I1975" i="1"/>
  <c r="H1975" i="1"/>
  <c r="L1974" i="1"/>
  <c r="K1974" i="1"/>
  <c r="J1974" i="1"/>
  <c r="I1974" i="1"/>
  <c r="H1974" i="1"/>
  <c r="L1973" i="1"/>
  <c r="K1973" i="1"/>
  <c r="J1973" i="1"/>
  <c r="I1973" i="1"/>
  <c r="H1973" i="1"/>
  <c r="L1972" i="1"/>
  <c r="K1972" i="1"/>
  <c r="J1972" i="1"/>
  <c r="I1972" i="1"/>
  <c r="H1972" i="1"/>
  <c r="L1971" i="1"/>
  <c r="K1971" i="1"/>
  <c r="J1971" i="1"/>
  <c r="I1971" i="1"/>
  <c r="H1971" i="1"/>
  <c r="L1970" i="1"/>
  <c r="K1970" i="1"/>
  <c r="J1970" i="1"/>
  <c r="I1970" i="1"/>
  <c r="H1970" i="1"/>
  <c r="L1969" i="1"/>
  <c r="K1969" i="1"/>
  <c r="J1969" i="1"/>
  <c r="I1969" i="1"/>
  <c r="H1969" i="1"/>
  <c r="L1968" i="1"/>
  <c r="K1968" i="1"/>
  <c r="J1968" i="1"/>
  <c r="I1968" i="1"/>
  <c r="H1968" i="1"/>
  <c r="L1967" i="1"/>
  <c r="K1967" i="1"/>
  <c r="J1967" i="1"/>
  <c r="I1967" i="1"/>
  <c r="H1967" i="1"/>
  <c r="L1966" i="1"/>
  <c r="K1966" i="1"/>
  <c r="J1966" i="1"/>
  <c r="I1966" i="1"/>
  <c r="H1966" i="1"/>
  <c r="L1965" i="1"/>
  <c r="K1965" i="1"/>
  <c r="J1965" i="1"/>
  <c r="I1965" i="1"/>
  <c r="H1965" i="1"/>
  <c r="L1964" i="1"/>
  <c r="K1964" i="1"/>
  <c r="J1964" i="1"/>
  <c r="I1964" i="1"/>
  <c r="H1964" i="1"/>
  <c r="L1963" i="1"/>
  <c r="K1963" i="1"/>
  <c r="J1963" i="1"/>
  <c r="I1963" i="1"/>
  <c r="H1963" i="1"/>
  <c r="L1962" i="1"/>
  <c r="K1962" i="1"/>
  <c r="J1962" i="1"/>
  <c r="I1962" i="1"/>
  <c r="H1962" i="1"/>
  <c r="L1961" i="1"/>
  <c r="K1961" i="1"/>
  <c r="J1961" i="1"/>
  <c r="I1961" i="1"/>
  <c r="H1961" i="1"/>
  <c r="L1960" i="1"/>
  <c r="K1960" i="1"/>
  <c r="J1960" i="1"/>
  <c r="I1960" i="1"/>
  <c r="H1960" i="1"/>
  <c r="L1959" i="1"/>
  <c r="K1959" i="1"/>
  <c r="J1959" i="1"/>
  <c r="I1959" i="1"/>
  <c r="H1959" i="1"/>
  <c r="L1958" i="1"/>
  <c r="K1958" i="1"/>
  <c r="J1958" i="1"/>
  <c r="I1958" i="1"/>
  <c r="H1958" i="1"/>
  <c r="L1957" i="1"/>
  <c r="K1957" i="1"/>
  <c r="J1957" i="1"/>
  <c r="I1957" i="1"/>
  <c r="H1957" i="1"/>
  <c r="L1956" i="1"/>
  <c r="K1956" i="1"/>
  <c r="J1956" i="1"/>
  <c r="I1956" i="1"/>
  <c r="H1956" i="1"/>
  <c r="L1955" i="1"/>
  <c r="K1955" i="1"/>
  <c r="J1955" i="1"/>
  <c r="I1955" i="1"/>
  <c r="H1955" i="1"/>
  <c r="L1954" i="1"/>
  <c r="K1954" i="1"/>
  <c r="J1954" i="1"/>
  <c r="I1954" i="1"/>
  <c r="H1954" i="1"/>
  <c r="L1953" i="1"/>
  <c r="K1953" i="1"/>
  <c r="J1953" i="1"/>
  <c r="I1953" i="1"/>
  <c r="H1953" i="1"/>
  <c r="L1952" i="1"/>
  <c r="K1952" i="1"/>
  <c r="J1952" i="1"/>
  <c r="I1952" i="1"/>
  <c r="H1952" i="1"/>
  <c r="L1951" i="1"/>
  <c r="K1951" i="1"/>
  <c r="J1951" i="1"/>
  <c r="I1951" i="1"/>
  <c r="H1951" i="1"/>
  <c r="L1950" i="1"/>
  <c r="K1950" i="1"/>
  <c r="J1950" i="1"/>
  <c r="I1950" i="1"/>
  <c r="H1950" i="1"/>
  <c r="L1949" i="1"/>
  <c r="K1949" i="1"/>
  <c r="J1949" i="1"/>
  <c r="I1949" i="1"/>
  <c r="H1949" i="1"/>
  <c r="L1948" i="1"/>
  <c r="K1948" i="1"/>
  <c r="J1948" i="1"/>
  <c r="I1948" i="1"/>
  <c r="H1948" i="1"/>
  <c r="L1947" i="1"/>
  <c r="K1947" i="1"/>
  <c r="J1947" i="1"/>
  <c r="I1947" i="1"/>
  <c r="H1947" i="1"/>
  <c r="L1946" i="1"/>
  <c r="K1946" i="1"/>
  <c r="J1946" i="1"/>
  <c r="I1946" i="1"/>
  <c r="H1946" i="1"/>
  <c r="L1945" i="1"/>
  <c r="K1945" i="1"/>
  <c r="J1945" i="1"/>
  <c r="I1945" i="1"/>
  <c r="H1945" i="1"/>
  <c r="L1944" i="1"/>
  <c r="K1944" i="1"/>
  <c r="J1944" i="1"/>
  <c r="I1944" i="1"/>
  <c r="H1944" i="1"/>
  <c r="L1943" i="1"/>
  <c r="K1943" i="1"/>
  <c r="J1943" i="1"/>
  <c r="I1943" i="1"/>
  <c r="H1943" i="1"/>
  <c r="L1942" i="1"/>
  <c r="K1942" i="1"/>
  <c r="J1942" i="1"/>
  <c r="I1942" i="1"/>
  <c r="H1942" i="1"/>
  <c r="L1941" i="1"/>
  <c r="K1941" i="1"/>
  <c r="J1941" i="1"/>
  <c r="I1941" i="1"/>
  <c r="H1941" i="1"/>
  <c r="L1940" i="1"/>
  <c r="K1940" i="1"/>
  <c r="J1940" i="1"/>
  <c r="I1940" i="1"/>
  <c r="H1940" i="1"/>
  <c r="L1939" i="1"/>
  <c r="K1939" i="1"/>
  <c r="J1939" i="1"/>
  <c r="I1939" i="1"/>
  <c r="H1939" i="1"/>
  <c r="L1938" i="1"/>
  <c r="K1938" i="1"/>
  <c r="J1938" i="1"/>
  <c r="I1938" i="1"/>
  <c r="H1938" i="1"/>
  <c r="L1937" i="1"/>
  <c r="K1937" i="1"/>
  <c r="J1937" i="1"/>
  <c r="I1937" i="1"/>
  <c r="H1937" i="1"/>
  <c r="L1936" i="1"/>
  <c r="K1936" i="1"/>
  <c r="J1936" i="1"/>
  <c r="I1936" i="1"/>
  <c r="H1936" i="1"/>
  <c r="L1935" i="1"/>
  <c r="K1935" i="1"/>
  <c r="J1935" i="1"/>
  <c r="I1935" i="1"/>
  <c r="H1935" i="1"/>
  <c r="L1934" i="1"/>
  <c r="K1934" i="1"/>
  <c r="J1934" i="1"/>
  <c r="I1934" i="1"/>
  <c r="H1934" i="1"/>
  <c r="L1933" i="1"/>
  <c r="K1933" i="1"/>
  <c r="J1933" i="1"/>
  <c r="I1933" i="1"/>
  <c r="H1933" i="1"/>
  <c r="L1932" i="1"/>
  <c r="K1932" i="1"/>
  <c r="J1932" i="1"/>
  <c r="I1932" i="1"/>
  <c r="H1932" i="1"/>
  <c r="L1931" i="1"/>
  <c r="K1931" i="1"/>
  <c r="J1931" i="1"/>
  <c r="I1931" i="1"/>
  <c r="H1931" i="1"/>
  <c r="L1930" i="1"/>
  <c r="K1930" i="1"/>
  <c r="J1930" i="1"/>
  <c r="I1930" i="1"/>
  <c r="H1930" i="1"/>
  <c r="L1929" i="1"/>
  <c r="K1929" i="1"/>
  <c r="J1929" i="1"/>
  <c r="I1929" i="1"/>
  <c r="H1929" i="1"/>
  <c r="L1928" i="1"/>
  <c r="K1928" i="1"/>
  <c r="J1928" i="1"/>
  <c r="I1928" i="1"/>
  <c r="H1928" i="1"/>
  <c r="L1927" i="1"/>
  <c r="K1927" i="1"/>
  <c r="J1927" i="1"/>
  <c r="I1927" i="1"/>
  <c r="H1927" i="1"/>
  <c r="L1926" i="1"/>
  <c r="K1926" i="1"/>
  <c r="J1926" i="1"/>
  <c r="I1926" i="1"/>
  <c r="H1926" i="1"/>
  <c r="L1925" i="1"/>
  <c r="K1925" i="1"/>
  <c r="J1925" i="1"/>
  <c r="I1925" i="1"/>
  <c r="H1925" i="1"/>
  <c r="L1924" i="1"/>
  <c r="K1924" i="1"/>
  <c r="J1924" i="1"/>
  <c r="I1924" i="1"/>
  <c r="H1924" i="1"/>
  <c r="L1923" i="1"/>
  <c r="K1923" i="1"/>
  <c r="J1923" i="1"/>
  <c r="I1923" i="1"/>
  <c r="H1923" i="1"/>
  <c r="L1922" i="1"/>
  <c r="K1922" i="1"/>
  <c r="J1922" i="1"/>
  <c r="I1922" i="1"/>
  <c r="H1922" i="1"/>
  <c r="L1921" i="1"/>
  <c r="K1921" i="1"/>
  <c r="J1921" i="1"/>
  <c r="I1921" i="1"/>
  <c r="H1921" i="1"/>
  <c r="L1920" i="1"/>
  <c r="K1920" i="1"/>
  <c r="J1920" i="1"/>
  <c r="I1920" i="1"/>
  <c r="H1920" i="1"/>
  <c r="L1919" i="1"/>
  <c r="K1919" i="1"/>
  <c r="J1919" i="1"/>
  <c r="I1919" i="1"/>
  <c r="H1919" i="1"/>
  <c r="L1918" i="1"/>
  <c r="K1918" i="1"/>
  <c r="J1918" i="1"/>
  <c r="I1918" i="1"/>
  <c r="H1918" i="1"/>
  <c r="L1917" i="1"/>
  <c r="K1917" i="1"/>
  <c r="J1917" i="1"/>
  <c r="I1917" i="1"/>
  <c r="H1917" i="1"/>
  <c r="L1916" i="1"/>
  <c r="K1916" i="1"/>
  <c r="J1916" i="1"/>
  <c r="I1916" i="1"/>
  <c r="H1916" i="1"/>
  <c r="L1915" i="1"/>
  <c r="K1915" i="1"/>
  <c r="J1915" i="1"/>
  <c r="I1915" i="1"/>
  <c r="H1915" i="1"/>
  <c r="L1914" i="1"/>
  <c r="K1914" i="1"/>
  <c r="J1914" i="1"/>
  <c r="I1914" i="1"/>
  <c r="H1914" i="1"/>
  <c r="L1913" i="1"/>
  <c r="K1913" i="1"/>
  <c r="J1913" i="1"/>
  <c r="I1913" i="1"/>
  <c r="H1913" i="1"/>
  <c r="L1912" i="1"/>
  <c r="K1912" i="1"/>
  <c r="J1912" i="1"/>
  <c r="I1912" i="1"/>
  <c r="H1912" i="1"/>
  <c r="L1911" i="1"/>
  <c r="K1911" i="1"/>
  <c r="J1911" i="1"/>
  <c r="I1911" i="1"/>
  <c r="H1911" i="1"/>
  <c r="L1910" i="1"/>
  <c r="K1910" i="1"/>
  <c r="J1910" i="1"/>
  <c r="I1910" i="1"/>
  <c r="H1910" i="1"/>
  <c r="L1909" i="1"/>
  <c r="K1909" i="1"/>
  <c r="J1909" i="1"/>
  <c r="I1909" i="1"/>
  <c r="H1909" i="1"/>
  <c r="L1908" i="1"/>
  <c r="K1908" i="1"/>
  <c r="J1908" i="1"/>
  <c r="I1908" i="1"/>
  <c r="H1908" i="1"/>
  <c r="L1907" i="1"/>
  <c r="K1907" i="1"/>
  <c r="J1907" i="1"/>
  <c r="I1907" i="1"/>
  <c r="H1907" i="1"/>
  <c r="L1906" i="1"/>
  <c r="K1906" i="1"/>
  <c r="J1906" i="1"/>
  <c r="I1906" i="1"/>
  <c r="H1906" i="1"/>
  <c r="L1905" i="1"/>
  <c r="K1905" i="1"/>
  <c r="J1905" i="1"/>
  <c r="I1905" i="1"/>
  <c r="H1905" i="1"/>
  <c r="L1904" i="1"/>
  <c r="K1904" i="1"/>
  <c r="J1904" i="1"/>
  <c r="I1904" i="1"/>
  <c r="H1904" i="1"/>
  <c r="L1903" i="1"/>
  <c r="K1903" i="1"/>
  <c r="J1903" i="1"/>
  <c r="I1903" i="1"/>
  <c r="H1903" i="1"/>
  <c r="L1902" i="1"/>
  <c r="K1902" i="1"/>
  <c r="J1902" i="1"/>
  <c r="I1902" i="1"/>
  <c r="H1902" i="1"/>
  <c r="L1901" i="1"/>
  <c r="K1901" i="1"/>
  <c r="J1901" i="1"/>
  <c r="I1901" i="1"/>
  <c r="H1901" i="1"/>
  <c r="L1900" i="1"/>
  <c r="K1900" i="1"/>
  <c r="J1900" i="1"/>
  <c r="I1900" i="1"/>
  <c r="H1900" i="1"/>
  <c r="L1899" i="1"/>
  <c r="K1899" i="1"/>
  <c r="J1899" i="1"/>
  <c r="I1899" i="1"/>
  <c r="H1899" i="1"/>
  <c r="L1898" i="1"/>
  <c r="K1898" i="1"/>
  <c r="J1898" i="1"/>
  <c r="I1898" i="1"/>
  <c r="H1898" i="1"/>
  <c r="L1897" i="1"/>
  <c r="K1897" i="1"/>
  <c r="J1897" i="1"/>
  <c r="I1897" i="1"/>
  <c r="H1897" i="1"/>
  <c r="L1896" i="1"/>
  <c r="K1896" i="1"/>
  <c r="J1896" i="1"/>
  <c r="I1896" i="1"/>
  <c r="H1896" i="1"/>
  <c r="L1895" i="1"/>
  <c r="K1895" i="1"/>
  <c r="J1895" i="1"/>
  <c r="I1895" i="1"/>
  <c r="H1895" i="1"/>
  <c r="L1894" i="1"/>
  <c r="K1894" i="1"/>
  <c r="J1894" i="1"/>
  <c r="I1894" i="1"/>
  <c r="H1894" i="1"/>
  <c r="L1893" i="1"/>
  <c r="K1893" i="1"/>
  <c r="J1893" i="1"/>
  <c r="I1893" i="1"/>
  <c r="H1893" i="1"/>
  <c r="L1892" i="1"/>
  <c r="K1892" i="1"/>
  <c r="J1892" i="1"/>
  <c r="I1892" i="1"/>
  <c r="H1892" i="1"/>
  <c r="L1891" i="1"/>
  <c r="K1891" i="1"/>
  <c r="J1891" i="1"/>
  <c r="I1891" i="1"/>
  <c r="H1891" i="1"/>
  <c r="L1890" i="1"/>
  <c r="K1890" i="1"/>
  <c r="J1890" i="1"/>
  <c r="I1890" i="1"/>
  <c r="H1890" i="1"/>
  <c r="L1889" i="1"/>
  <c r="K1889" i="1"/>
  <c r="J1889" i="1"/>
  <c r="I1889" i="1"/>
  <c r="H1889" i="1"/>
  <c r="L1888" i="1"/>
  <c r="K1888" i="1"/>
  <c r="J1888" i="1"/>
  <c r="I1888" i="1"/>
  <c r="H1888" i="1"/>
  <c r="L1887" i="1"/>
  <c r="K1887" i="1"/>
  <c r="J1887" i="1"/>
  <c r="I1887" i="1"/>
  <c r="H1887" i="1"/>
  <c r="L1886" i="1"/>
  <c r="K1886" i="1"/>
  <c r="J1886" i="1"/>
  <c r="I1886" i="1"/>
  <c r="H1886" i="1"/>
  <c r="L1885" i="1"/>
  <c r="K1885" i="1"/>
  <c r="J1885" i="1"/>
  <c r="I1885" i="1"/>
  <c r="H1885" i="1"/>
  <c r="L1884" i="1"/>
  <c r="K1884" i="1"/>
  <c r="J1884" i="1"/>
  <c r="I1884" i="1"/>
  <c r="H1884" i="1"/>
  <c r="L1883" i="1"/>
  <c r="K1883" i="1"/>
  <c r="J1883" i="1"/>
  <c r="I1883" i="1"/>
  <c r="H1883" i="1"/>
  <c r="L1882" i="1"/>
  <c r="K1882" i="1"/>
  <c r="J1882" i="1"/>
  <c r="I1882" i="1"/>
  <c r="H1882" i="1"/>
  <c r="L1881" i="1"/>
  <c r="K1881" i="1"/>
  <c r="J1881" i="1"/>
  <c r="I1881" i="1"/>
  <c r="H1881" i="1"/>
  <c r="L1880" i="1"/>
  <c r="K1880" i="1"/>
  <c r="J1880" i="1"/>
  <c r="I1880" i="1"/>
  <c r="H1880" i="1"/>
  <c r="L1879" i="1"/>
  <c r="K1879" i="1"/>
  <c r="J1879" i="1"/>
  <c r="I1879" i="1"/>
  <c r="H1879" i="1"/>
  <c r="L1878" i="1"/>
  <c r="K1878" i="1"/>
  <c r="J1878" i="1"/>
  <c r="I1878" i="1"/>
  <c r="H1878" i="1"/>
  <c r="L1877" i="1"/>
  <c r="K1877" i="1"/>
  <c r="J1877" i="1"/>
  <c r="I1877" i="1"/>
  <c r="H1877" i="1"/>
  <c r="L1876" i="1"/>
  <c r="K1876" i="1"/>
  <c r="J1876" i="1"/>
  <c r="I1876" i="1"/>
  <c r="H1876" i="1"/>
  <c r="L1875" i="1"/>
  <c r="K1875" i="1"/>
  <c r="J1875" i="1"/>
  <c r="I1875" i="1"/>
  <c r="H1875" i="1"/>
  <c r="L1874" i="1"/>
  <c r="K1874" i="1"/>
  <c r="J1874" i="1"/>
  <c r="I1874" i="1"/>
  <c r="H1874" i="1"/>
  <c r="L1873" i="1"/>
  <c r="K1873" i="1"/>
  <c r="J1873" i="1"/>
  <c r="I1873" i="1"/>
  <c r="H1873" i="1"/>
  <c r="L1872" i="1"/>
  <c r="K1872" i="1"/>
  <c r="J1872" i="1"/>
  <c r="I1872" i="1"/>
  <c r="H1872" i="1"/>
  <c r="L1871" i="1"/>
  <c r="K1871" i="1"/>
  <c r="J1871" i="1"/>
  <c r="I1871" i="1"/>
  <c r="H1871" i="1"/>
  <c r="L1870" i="1"/>
  <c r="K1870" i="1"/>
  <c r="J1870" i="1"/>
  <c r="I1870" i="1"/>
  <c r="H1870" i="1"/>
  <c r="L1869" i="1"/>
  <c r="K1869" i="1"/>
  <c r="J1869" i="1"/>
  <c r="I1869" i="1"/>
  <c r="H1869" i="1"/>
  <c r="L1868" i="1"/>
  <c r="K1868" i="1"/>
  <c r="J1868" i="1"/>
  <c r="I1868" i="1"/>
  <c r="H1868" i="1"/>
  <c r="L1867" i="1"/>
  <c r="K1867" i="1"/>
  <c r="J1867" i="1"/>
  <c r="I1867" i="1"/>
  <c r="H1867" i="1"/>
  <c r="L1866" i="1"/>
  <c r="K1866" i="1"/>
  <c r="J1866" i="1"/>
  <c r="I1866" i="1"/>
  <c r="H1866" i="1"/>
  <c r="L1865" i="1"/>
  <c r="K1865" i="1"/>
  <c r="J1865" i="1"/>
  <c r="I1865" i="1"/>
  <c r="H1865" i="1"/>
  <c r="L1864" i="1"/>
  <c r="K1864" i="1"/>
  <c r="J1864" i="1"/>
  <c r="I1864" i="1"/>
  <c r="H1864" i="1"/>
  <c r="L1863" i="1"/>
  <c r="K1863" i="1"/>
  <c r="J1863" i="1"/>
  <c r="I1863" i="1"/>
  <c r="H1863" i="1"/>
  <c r="L1862" i="1"/>
  <c r="K1862" i="1"/>
  <c r="J1862" i="1"/>
  <c r="I1862" i="1"/>
  <c r="H1862" i="1"/>
  <c r="L1861" i="1"/>
  <c r="K1861" i="1"/>
  <c r="J1861" i="1"/>
  <c r="I1861" i="1"/>
  <c r="H1861" i="1"/>
  <c r="L1860" i="1"/>
  <c r="K1860" i="1"/>
  <c r="J1860" i="1"/>
  <c r="I1860" i="1"/>
  <c r="H1860" i="1"/>
  <c r="L1859" i="1"/>
  <c r="K1859" i="1"/>
  <c r="J1859" i="1"/>
  <c r="I1859" i="1"/>
  <c r="H1859" i="1"/>
  <c r="L1858" i="1"/>
  <c r="K1858" i="1"/>
  <c r="J1858" i="1"/>
  <c r="I1858" i="1"/>
  <c r="H1858" i="1"/>
  <c r="L1857" i="1"/>
  <c r="K1857" i="1"/>
  <c r="J1857" i="1"/>
  <c r="I1857" i="1"/>
  <c r="H1857" i="1"/>
  <c r="L1856" i="1"/>
  <c r="K1856" i="1"/>
  <c r="J1856" i="1"/>
  <c r="I1856" i="1"/>
  <c r="H1856" i="1"/>
  <c r="L1855" i="1"/>
  <c r="K1855" i="1"/>
  <c r="J1855" i="1"/>
  <c r="I1855" i="1"/>
  <c r="H1855" i="1"/>
  <c r="L1854" i="1"/>
  <c r="K1854" i="1"/>
  <c r="J1854" i="1"/>
  <c r="I1854" i="1"/>
  <c r="H1854" i="1"/>
  <c r="L1853" i="1"/>
  <c r="K1853" i="1"/>
  <c r="J1853" i="1"/>
  <c r="I1853" i="1"/>
  <c r="H1853" i="1"/>
  <c r="L1852" i="1"/>
  <c r="K1852" i="1"/>
  <c r="J1852" i="1"/>
  <c r="I1852" i="1"/>
  <c r="H1852" i="1"/>
  <c r="L1851" i="1"/>
  <c r="K1851" i="1"/>
  <c r="J1851" i="1"/>
  <c r="I1851" i="1"/>
  <c r="H1851" i="1"/>
  <c r="L1850" i="1"/>
  <c r="K1850" i="1"/>
  <c r="J1850" i="1"/>
  <c r="I1850" i="1"/>
  <c r="H1850" i="1"/>
  <c r="L1849" i="1"/>
  <c r="K1849" i="1"/>
  <c r="J1849" i="1"/>
  <c r="I1849" i="1"/>
  <c r="H1849" i="1"/>
  <c r="L1848" i="1"/>
  <c r="K1848" i="1"/>
  <c r="J1848" i="1"/>
  <c r="I1848" i="1"/>
  <c r="H1848" i="1"/>
  <c r="L1847" i="1"/>
  <c r="K1847" i="1"/>
  <c r="J1847" i="1"/>
  <c r="I1847" i="1"/>
  <c r="H1847" i="1"/>
  <c r="L1846" i="1"/>
  <c r="K1846" i="1"/>
  <c r="J1846" i="1"/>
  <c r="I1846" i="1"/>
  <c r="H1846" i="1"/>
  <c r="L1845" i="1"/>
  <c r="K1845" i="1"/>
  <c r="J1845" i="1"/>
  <c r="I1845" i="1"/>
  <c r="H1845" i="1"/>
  <c r="L1844" i="1"/>
  <c r="K1844" i="1"/>
  <c r="J1844" i="1"/>
  <c r="I1844" i="1"/>
  <c r="H1844" i="1"/>
  <c r="L1843" i="1"/>
  <c r="K1843" i="1"/>
  <c r="J1843" i="1"/>
  <c r="I1843" i="1"/>
  <c r="H1843" i="1"/>
  <c r="L1842" i="1"/>
  <c r="K1842" i="1"/>
  <c r="J1842" i="1"/>
  <c r="I1842" i="1"/>
  <c r="H1842" i="1"/>
  <c r="L1841" i="1"/>
  <c r="K1841" i="1"/>
  <c r="J1841" i="1"/>
  <c r="I1841" i="1"/>
  <c r="H1841" i="1"/>
  <c r="L1840" i="1"/>
  <c r="K1840" i="1"/>
  <c r="J1840" i="1"/>
  <c r="I1840" i="1"/>
  <c r="H1840" i="1"/>
  <c r="L1839" i="1"/>
  <c r="K1839" i="1"/>
  <c r="J1839" i="1"/>
  <c r="I1839" i="1"/>
  <c r="H1839" i="1"/>
  <c r="L1838" i="1"/>
  <c r="K1838" i="1"/>
  <c r="J1838" i="1"/>
  <c r="I1838" i="1"/>
  <c r="H1838" i="1"/>
  <c r="L1837" i="1"/>
  <c r="K1837" i="1"/>
  <c r="J1837" i="1"/>
  <c r="I1837" i="1"/>
  <c r="H1837" i="1"/>
  <c r="L1836" i="1"/>
  <c r="K1836" i="1"/>
  <c r="J1836" i="1"/>
  <c r="I1836" i="1"/>
  <c r="H1836" i="1"/>
  <c r="L1835" i="1"/>
  <c r="K1835" i="1"/>
  <c r="J1835" i="1"/>
  <c r="I1835" i="1"/>
  <c r="H1835" i="1"/>
  <c r="L1834" i="1"/>
  <c r="K1834" i="1"/>
  <c r="J1834" i="1"/>
  <c r="I1834" i="1"/>
  <c r="H1834" i="1"/>
  <c r="L1833" i="1"/>
  <c r="K1833" i="1"/>
  <c r="J1833" i="1"/>
  <c r="I1833" i="1"/>
  <c r="H1833" i="1"/>
  <c r="L1832" i="1"/>
  <c r="K1832" i="1"/>
  <c r="J1832" i="1"/>
  <c r="I1832" i="1"/>
  <c r="H1832" i="1"/>
  <c r="L1831" i="1"/>
  <c r="K1831" i="1"/>
  <c r="J1831" i="1"/>
  <c r="I1831" i="1"/>
  <c r="H1831" i="1"/>
  <c r="L1830" i="1"/>
  <c r="K1830" i="1"/>
  <c r="J1830" i="1"/>
  <c r="I1830" i="1"/>
  <c r="H1830" i="1"/>
  <c r="L1829" i="1"/>
  <c r="K1829" i="1"/>
  <c r="J1829" i="1"/>
  <c r="I1829" i="1"/>
  <c r="H1829" i="1"/>
  <c r="L1828" i="1"/>
  <c r="K1828" i="1"/>
  <c r="J1828" i="1"/>
  <c r="I1828" i="1"/>
  <c r="H1828" i="1"/>
  <c r="L1827" i="1"/>
  <c r="K1827" i="1"/>
  <c r="J1827" i="1"/>
  <c r="I1827" i="1"/>
  <c r="H1827" i="1"/>
  <c r="L1826" i="1"/>
  <c r="K1826" i="1"/>
  <c r="J1826" i="1"/>
  <c r="I1826" i="1"/>
  <c r="H1826" i="1"/>
  <c r="L1825" i="1"/>
  <c r="K1825" i="1"/>
  <c r="J1825" i="1"/>
  <c r="I1825" i="1"/>
  <c r="H1825" i="1"/>
  <c r="L1824" i="1"/>
  <c r="K1824" i="1"/>
  <c r="J1824" i="1"/>
  <c r="I1824" i="1"/>
  <c r="H1824" i="1"/>
  <c r="L1823" i="1"/>
  <c r="K1823" i="1"/>
  <c r="J1823" i="1"/>
  <c r="I1823" i="1"/>
  <c r="H1823" i="1"/>
  <c r="L1822" i="1"/>
  <c r="K1822" i="1"/>
  <c r="J1822" i="1"/>
  <c r="I1822" i="1"/>
  <c r="H1822" i="1"/>
  <c r="L1821" i="1"/>
  <c r="K1821" i="1"/>
  <c r="J1821" i="1"/>
  <c r="I1821" i="1"/>
  <c r="H1821" i="1"/>
  <c r="L1820" i="1"/>
  <c r="K1820" i="1"/>
  <c r="J1820" i="1"/>
  <c r="I1820" i="1"/>
  <c r="H1820" i="1"/>
  <c r="L1819" i="1"/>
  <c r="K1819" i="1"/>
  <c r="J1819" i="1"/>
  <c r="I1819" i="1"/>
  <c r="H1819" i="1"/>
  <c r="L1818" i="1"/>
  <c r="K1818" i="1"/>
  <c r="J1818" i="1"/>
  <c r="I1818" i="1"/>
  <c r="H1818" i="1"/>
  <c r="L1817" i="1"/>
  <c r="K1817" i="1"/>
  <c r="J1817" i="1"/>
  <c r="I1817" i="1"/>
  <c r="H1817" i="1"/>
  <c r="L1816" i="1"/>
  <c r="K1816" i="1"/>
  <c r="J1816" i="1"/>
  <c r="I1816" i="1"/>
  <c r="H1816" i="1"/>
  <c r="L1815" i="1"/>
  <c r="K1815" i="1"/>
  <c r="J1815" i="1"/>
  <c r="I1815" i="1"/>
  <c r="H1815" i="1"/>
  <c r="L1814" i="1"/>
  <c r="K1814" i="1"/>
  <c r="J1814" i="1"/>
  <c r="I1814" i="1"/>
  <c r="H1814" i="1"/>
  <c r="L1813" i="1"/>
  <c r="K1813" i="1"/>
  <c r="J1813" i="1"/>
  <c r="I1813" i="1"/>
  <c r="H1813" i="1"/>
  <c r="L1812" i="1"/>
  <c r="K1812" i="1"/>
  <c r="J1812" i="1"/>
  <c r="I1812" i="1"/>
  <c r="H1812" i="1"/>
  <c r="L1811" i="1"/>
  <c r="K1811" i="1"/>
  <c r="J1811" i="1"/>
  <c r="I1811" i="1"/>
  <c r="H1811" i="1"/>
  <c r="L1810" i="1"/>
  <c r="K1810" i="1"/>
  <c r="J1810" i="1"/>
  <c r="I1810" i="1"/>
  <c r="H1810" i="1"/>
  <c r="L1809" i="1"/>
  <c r="K1809" i="1"/>
  <c r="J1809" i="1"/>
  <c r="I1809" i="1"/>
  <c r="H1809" i="1"/>
  <c r="L1808" i="1"/>
  <c r="K1808" i="1"/>
  <c r="J1808" i="1"/>
  <c r="I1808" i="1"/>
  <c r="H1808" i="1"/>
  <c r="L1807" i="1"/>
  <c r="K1807" i="1"/>
  <c r="J1807" i="1"/>
  <c r="I1807" i="1"/>
  <c r="H1807" i="1"/>
  <c r="L1806" i="1"/>
  <c r="K1806" i="1"/>
  <c r="J1806" i="1"/>
  <c r="I1806" i="1"/>
  <c r="H1806" i="1"/>
  <c r="L1805" i="1"/>
  <c r="K1805" i="1"/>
  <c r="J1805" i="1"/>
  <c r="I1805" i="1"/>
  <c r="H1805" i="1"/>
  <c r="L1804" i="1"/>
  <c r="K1804" i="1"/>
  <c r="J1804" i="1"/>
  <c r="I1804" i="1"/>
  <c r="H1804" i="1"/>
  <c r="L1803" i="1"/>
  <c r="K1803" i="1"/>
  <c r="J1803" i="1"/>
  <c r="I1803" i="1"/>
  <c r="H1803" i="1"/>
  <c r="L1802" i="1"/>
  <c r="K1802" i="1"/>
  <c r="J1802" i="1"/>
  <c r="I1802" i="1"/>
  <c r="H1802" i="1"/>
  <c r="L1801" i="1"/>
  <c r="K1801" i="1"/>
  <c r="J1801" i="1"/>
  <c r="I1801" i="1"/>
  <c r="H1801" i="1"/>
  <c r="L1800" i="1"/>
  <c r="K1800" i="1"/>
  <c r="J1800" i="1"/>
  <c r="I1800" i="1"/>
  <c r="H1800" i="1"/>
  <c r="L1799" i="1"/>
  <c r="K1799" i="1"/>
  <c r="J1799" i="1"/>
  <c r="I1799" i="1"/>
  <c r="H1799" i="1"/>
  <c r="L1798" i="1"/>
  <c r="K1798" i="1"/>
  <c r="J1798" i="1"/>
  <c r="I1798" i="1"/>
  <c r="H1798" i="1"/>
  <c r="L1797" i="1"/>
  <c r="K1797" i="1"/>
  <c r="J1797" i="1"/>
  <c r="I1797" i="1"/>
  <c r="H1797" i="1"/>
  <c r="L1796" i="1"/>
  <c r="K1796" i="1"/>
  <c r="J1796" i="1"/>
  <c r="I1796" i="1"/>
  <c r="H1796" i="1"/>
  <c r="L1795" i="1"/>
  <c r="K1795" i="1"/>
  <c r="J1795" i="1"/>
  <c r="I1795" i="1"/>
  <c r="H1795" i="1"/>
  <c r="L1794" i="1"/>
  <c r="K1794" i="1"/>
  <c r="J1794" i="1"/>
  <c r="I1794" i="1"/>
  <c r="H1794" i="1"/>
  <c r="L1793" i="1"/>
  <c r="K1793" i="1"/>
  <c r="J1793" i="1"/>
  <c r="I1793" i="1"/>
  <c r="H1793" i="1"/>
  <c r="L1792" i="1"/>
  <c r="K1792" i="1"/>
  <c r="J1792" i="1"/>
  <c r="I1792" i="1"/>
  <c r="H1792" i="1"/>
  <c r="L1791" i="1"/>
  <c r="K1791" i="1"/>
  <c r="J1791" i="1"/>
  <c r="I1791" i="1"/>
  <c r="H1791" i="1"/>
  <c r="L1790" i="1"/>
  <c r="K1790" i="1"/>
  <c r="J1790" i="1"/>
  <c r="I1790" i="1"/>
  <c r="H1790" i="1"/>
  <c r="L1789" i="1"/>
  <c r="K1789" i="1"/>
  <c r="J1789" i="1"/>
  <c r="I1789" i="1"/>
  <c r="H1789" i="1"/>
  <c r="L1788" i="1"/>
  <c r="K1788" i="1"/>
  <c r="J1788" i="1"/>
  <c r="I1788" i="1"/>
  <c r="H1788" i="1"/>
  <c r="L1787" i="1"/>
  <c r="K1787" i="1"/>
  <c r="J1787" i="1"/>
  <c r="I1787" i="1"/>
  <c r="H1787" i="1"/>
  <c r="L1786" i="1"/>
  <c r="K1786" i="1"/>
  <c r="J1786" i="1"/>
  <c r="I1786" i="1"/>
  <c r="H1786" i="1"/>
  <c r="L1785" i="1"/>
  <c r="K1785" i="1"/>
  <c r="J1785" i="1"/>
  <c r="I1785" i="1"/>
  <c r="H1785" i="1"/>
  <c r="L1784" i="1"/>
  <c r="K1784" i="1"/>
  <c r="J1784" i="1"/>
  <c r="I1784" i="1"/>
  <c r="H1784" i="1"/>
  <c r="L1783" i="1"/>
  <c r="K1783" i="1"/>
  <c r="J1783" i="1"/>
  <c r="I1783" i="1"/>
  <c r="H1783" i="1"/>
  <c r="L1782" i="1"/>
  <c r="K1782" i="1"/>
  <c r="J1782" i="1"/>
  <c r="I1782" i="1"/>
  <c r="H1782" i="1"/>
  <c r="L1781" i="1"/>
  <c r="K1781" i="1"/>
  <c r="J1781" i="1"/>
  <c r="I1781" i="1"/>
  <c r="H1781" i="1"/>
  <c r="L1780" i="1"/>
  <c r="K1780" i="1"/>
  <c r="J1780" i="1"/>
  <c r="I1780" i="1"/>
  <c r="H1780" i="1"/>
  <c r="L1779" i="1"/>
  <c r="K1779" i="1"/>
  <c r="J1779" i="1"/>
  <c r="I1779" i="1"/>
  <c r="H1779" i="1"/>
  <c r="L1778" i="1"/>
  <c r="K1778" i="1"/>
  <c r="J1778" i="1"/>
  <c r="I1778" i="1"/>
  <c r="H1778" i="1"/>
  <c r="L1777" i="1"/>
  <c r="K1777" i="1"/>
  <c r="J1777" i="1"/>
  <c r="I1777" i="1"/>
  <c r="H1777" i="1"/>
  <c r="L1776" i="1"/>
  <c r="K1776" i="1"/>
  <c r="J1776" i="1"/>
  <c r="I1776" i="1"/>
  <c r="H1776" i="1"/>
  <c r="L1775" i="1"/>
  <c r="K1775" i="1"/>
  <c r="J1775" i="1"/>
  <c r="I1775" i="1"/>
  <c r="H1775" i="1"/>
  <c r="L1774" i="1"/>
  <c r="K1774" i="1"/>
  <c r="J1774" i="1"/>
  <c r="I1774" i="1"/>
  <c r="H1774" i="1"/>
  <c r="L1773" i="1"/>
  <c r="K1773" i="1"/>
  <c r="J1773" i="1"/>
  <c r="I1773" i="1"/>
  <c r="H1773" i="1"/>
  <c r="L1772" i="1"/>
  <c r="K1772" i="1"/>
  <c r="J1772" i="1"/>
  <c r="I1772" i="1"/>
  <c r="H1772" i="1"/>
  <c r="L1771" i="1"/>
  <c r="K1771" i="1"/>
  <c r="J1771" i="1"/>
  <c r="I1771" i="1"/>
  <c r="H1771" i="1"/>
  <c r="L1770" i="1"/>
  <c r="K1770" i="1"/>
  <c r="J1770" i="1"/>
  <c r="I1770" i="1"/>
  <c r="H1770" i="1"/>
  <c r="L1769" i="1"/>
  <c r="K1769" i="1"/>
  <c r="J1769" i="1"/>
  <c r="I1769" i="1"/>
  <c r="H1769" i="1"/>
  <c r="L1768" i="1"/>
  <c r="K1768" i="1"/>
  <c r="J1768" i="1"/>
  <c r="I1768" i="1"/>
  <c r="H1768" i="1"/>
  <c r="L1767" i="1"/>
  <c r="K1767" i="1"/>
  <c r="J1767" i="1"/>
  <c r="I1767" i="1"/>
  <c r="H1767" i="1"/>
  <c r="L1766" i="1"/>
  <c r="K1766" i="1"/>
  <c r="J1766" i="1"/>
  <c r="I1766" i="1"/>
  <c r="H1766" i="1"/>
  <c r="L1765" i="1"/>
  <c r="K1765" i="1"/>
  <c r="J1765" i="1"/>
  <c r="I1765" i="1"/>
  <c r="H1765" i="1"/>
  <c r="L1764" i="1"/>
  <c r="K1764" i="1"/>
  <c r="J1764" i="1"/>
  <c r="I1764" i="1"/>
  <c r="H1764" i="1"/>
  <c r="L1763" i="1"/>
  <c r="K1763" i="1"/>
  <c r="J1763" i="1"/>
  <c r="I1763" i="1"/>
  <c r="H1763" i="1"/>
  <c r="L1762" i="1"/>
  <c r="K1762" i="1"/>
  <c r="J1762" i="1"/>
  <c r="I1762" i="1"/>
  <c r="H1762" i="1"/>
  <c r="L1761" i="1"/>
  <c r="K1761" i="1"/>
  <c r="J1761" i="1"/>
  <c r="I1761" i="1"/>
  <c r="H1761" i="1"/>
  <c r="L1760" i="1"/>
  <c r="K1760" i="1"/>
  <c r="J1760" i="1"/>
  <c r="I1760" i="1"/>
  <c r="H1760" i="1"/>
  <c r="L1759" i="1"/>
  <c r="K1759" i="1"/>
  <c r="J1759" i="1"/>
  <c r="I1759" i="1"/>
  <c r="H1759" i="1"/>
  <c r="L1758" i="1"/>
  <c r="K1758" i="1"/>
  <c r="J1758" i="1"/>
  <c r="I1758" i="1"/>
  <c r="H1758" i="1"/>
  <c r="L1757" i="1"/>
  <c r="K1757" i="1"/>
  <c r="J1757" i="1"/>
  <c r="I1757" i="1"/>
  <c r="H1757" i="1"/>
  <c r="L1756" i="1"/>
  <c r="K1756" i="1"/>
  <c r="J1756" i="1"/>
  <c r="I1756" i="1"/>
  <c r="H1756" i="1"/>
  <c r="L1755" i="1"/>
  <c r="K1755" i="1"/>
  <c r="J1755" i="1"/>
  <c r="I1755" i="1"/>
  <c r="H1755" i="1"/>
  <c r="L1754" i="1"/>
  <c r="K1754" i="1"/>
  <c r="J1754" i="1"/>
  <c r="I1754" i="1"/>
  <c r="H1754" i="1"/>
  <c r="L1753" i="1"/>
  <c r="K1753" i="1"/>
  <c r="J1753" i="1"/>
  <c r="I1753" i="1"/>
  <c r="H1753" i="1"/>
  <c r="L1752" i="1"/>
  <c r="K1752" i="1"/>
  <c r="J1752" i="1"/>
  <c r="I1752" i="1"/>
  <c r="H1752" i="1"/>
  <c r="L1751" i="1"/>
  <c r="K1751" i="1"/>
  <c r="J1751" i="1"/>
  <c r="I1751" i="1"/>
  <c r="H1751" i="1"/>
  <c r="L1750" i="1"/>
  <c r="K1750" i="1"/>
  <c r="J1750" i="1"/>
  <c r="I1750" i="1"/>
  <c r="H1750" i="1"/>
  <c r="L1749" i="1"/>
  <c r="K1749" i="1"/>
  <c r="J1749" i="1"/>
  <c r="I1749" i="1"/>
  <c r="H1749" i="1"/>
  <c r="L1748" i="1"/>
  <c r="K1748" i="1"/>
  <c r="J1748" i="1"/>
  <c r="I1748" i="1"/>
  <c r="H1748" i="1"/>
  <c r="L1747" i="1"/>
  <c r="K1747" i="1"/>
  <c r="J1747" i="1"/>
  <c r="I1747" i="1"/>
  <c r="H1747" i="1"/>
  <c r="L1746" i="1"/>
  <c r="K1746" i="1"/>
  <c r="J1746" i="1"/>
  <c r="I1746" i="1"/>
  <c r="H1746" i="1"/>
  <c r="L1745" i="1"/>
  <c r="K1745" i="1"/>
  <c r="J1745" i="1"/>
  <c r="I1745" i="1"/>
  <c r="H1745" i="1"/>
  <c r="L1744" i="1"/>
  <c r="K1744" i="1"/>
  <c r="J1744" i="1"/>
  <c r="I1744" i="1"/>
  <c r="H1744" i="1"/>
  <c r="L1743" i="1"/>
  <c r="K1743" i="1"/>
  <c r="J1743" i="1"/>
  <c r="I1743" i="1"/>
  <c r="H1743" i="1"/>
  <c r="L1742" i="1"/>
  <c r="K1742" i="1"/>
  <c r="J1742" i="1"/>
  <c r="I1742" i="1"/>
  <c r="H1742" i="1"/>
  <c r="L1741" i="1"/>
  <c r="K1741" i="1"/>
  <c r="J1741" i="1"/>
  <c r="I1741" i="1"/>
  <c r="H1741" i="1"/>
  <c r="L1740" i="1"/>
  <c r="K1740" i="1"/>
  <c r="J1740" i="1"/>
  <c r="I1740" i="1"/>
  <c r="H1740" i="1"/>
  <c r="L1739" i="1"/>
  <c r="K1739" i="1"/>
  <c r="J1739" i="1"/>
  <c r="I1739" i="1"/>
  <c r="H1739" i="1"/>
  <c r="L1738" i="1"/>
  <c r="K1738" i="1"/>
  <c r="J1738" i="1"/>
  <c r="I1738" i="1"/>
  <c r="H1738" i="1"/>
  <c r="L1737" i="1"/>
  <c r="K1737" i="1"/>
  <c r="J1737" i="1"/>
  <c r="I1737" i="1"/>
  <c r="H1737" i="1"/>
  <c r="L1736" i="1"/>
  <c r="K1736" i="1"/>
  <c r="J1736" i="1"/>
  <c r="I1736" i="1"/>
  <c r="H1736" i="1"/>
  <c r="L1735" i="1"/>
  <c r="K1735" i="1"/>
  <c r="J1735" i="1"/>
  <c r="I1735" i="1"/>
  <c r="H1735" i="1"/>
  <c r="L1734" i="1"/>
  <c r="K1734" i="1"/>
  <c r="J1734" i="1"/>
  <c r="I1734" i="1"/>
  <c r="H1734" i="1"/>
  <c r="L1733" i="1"/>
  <c r="K1733" i="1"/>
  <c r="J1733" i="1"/>
  <c r="I1733" i="1"/>
  <c r="H1733" i="1"/>
  <c r="L1732" i="1"/>
  <c r="K1732" i="1"/>
  <c r="J1732" i="1"/>
  <c r="I1732" i="1"/>
  <c r="H1732" i="1"/>
  <c r="L1731" i="1"/>
  <c r="K1731" i="1"/>
  <c r="J1731" i="1"/>
  <c r="I1731" i="1"/>
  <c r="H1731" i="1"/>
  <c r="L1730" i="1"/>
  <c r="K1730" i="1"/>
  <c r="J1730" i="1"/>
  <c r="I1730" i="1"/>
  <c r="H1730" i="1"/>
  <c r="L1729" i="1"/>
  <c r="K1729" i="1"/>
  <c r="J1729" i="1"/>
  <c r="I1729" i="1"/>
  <c r="H1729" i="1"/>
  <c r="L1728" i="1"/>
  <c r="K1728" i="1"/>
  <c r="J1728" i="1"/>
  <c r="I1728" i="1"/>
  <c r="H1728" i="1"/>
  <c r="L1727" i="1"/>
  <c r="K1727" i="1"/>
  <c r="J1727" i="1"/>
  <c r="I1727" i="1"/>
  <c r="H1727" i="1"/>
  <c r="L1726" i="1"/>
  <c r="K1726" i="1"/>
  <c r="J1726" i="1"/>
  <c r="I1726" i="1"/>
  <c r="H1726" i="1"/>
  <c r="L1725" i="1"/>
  <c r="K1725" i="1"/>
  <c r="J1725" i="1"/>
  <c r="I1725" i="1"/>
  <c r="H1725" i="1"/>
  <c r="L1724" i="1"/>
  <c r="K1724" i="1"/>
  <c r="J1724" i="1"/>
  <c r="I1724" i="1"/>
  <c r="H1724" i="1"/>
  <c r="L1723" i="1"/>
  <c r="K1723" i="1"/>
  <c r="J1723" i="1"/>
  <c r="I1723" i="1"/>
  <c r="H1723" i="1"/>
  <c r="L1722" i="1"/>
  <c r="K1722" i="1"/>
  <c r="J1722" i="1"/>
  <c r="I1722" i="1"/>
  <c r="H1722" i="1"/>
  <c r="L1721" i="1"/>
  <c r="K1721" i="1"/>
  <c r="J1721" i="1"/>
  <c r="I1721" i="1"/>
  <c r="H1721" i="1"/>
  <c r="L1720" i="1"/>
  <c r="K1720" i="1"/>
  <c r="J1720" i="1"/>
  <c r="I1720" i="1"/>
  <c r="H1720" i="1"/>
  <c r="L1719" i="1"/>
  <c r="K1719" i="1"/>
  <c r="J1719" i="1"/>
  <c r="I1719" i="1"/>
  <c r="H1719" i="1"/>
  <c r="L1718" i="1"/>
  <c r="K1718" i="1"/>
  <c r="J1718" i="1"/>
  <c r="I1718" i="1"/>
  <c r="H1718" i="1"/>
  <c r="L1717" i="1"/>
  <c r="K1717" i="1"/>
  <c r="J1717" i="1"/>
  <c r="I1717" i="1"/>
  <c r="H1717" i="1"/>
  <c r="L1716" i="1"/>
  <c r="K1716" i="1"/>
  <c r="J1716" i="1"/>
  <c r="I1716" i="1"/>
  <c r="H1716" i="1"/>
  <c r="L1715" i="1"/>
  <c r="K1715" i="1"/>
  <c r="J1715" i="1"/>
  <c r="I1715" i="1"/>
  <c r="H1715" i="1"/>
  <c r="L1714" i="1"/>
  <c r="K1714" i="1"/>
  <c r="J1714" i="1"/>
  <c r="I1714" i="1"/>
  <c r="H1714" i="1"/>
  <c r="L1713" i="1"/>
  <c r="K1713" i="1"/>
  <c r="J1713" i="1"/>
  <c r="I1713" i="1"/>
  <c r="H1713" i="1"/>
  <c r="L1712" i="1"/>
  <c r="K1712" i="1"/>
  <c r="J1712" i="1"/>
  <c r="I1712" i="1"/>
  <c r="H1712" i="1"/>
  <c r="L1711" i="1"/>
  <c r="K1711" i="1"/>
  <c r="J1711" i="1"/>
  <c r="I1711" i="1"/>
  <c r="H1711" i="1"/>
  <c r="L1710" i="1"/>
  <c r="K1710" i="1"/>
  <c r="J1710" i="1"/>
  <c r="I1710" i="1"/>
  <c r="H1710" i="1"/>
  <c r="L1709" i="1"/>
  <c r="K1709" i="1"/>
  <c r="J1709" i="1"/>
  <c r="I1709" i="1"/>
  <c r="H1709" i="1"/>
  <c r="L1708" i="1"/>
  <c r="K1708" i="1"/>
  <c r="J1708" i="1"/>
  <c r="I1708" i="1"/>
  <c r="H1708" i="1"/>
  <c r="L1707" i="1"/>
  <c r="K1707" i="1"/>
  <c r="J1707" i="1"/>
  <c r="I1707" i="1"/>
  <c r="H1707" i="1"/>
  <c r="L1706" i="1"/>
  <c r="K1706" i="1"/>
  <c r="J1706" i="1"/>
  <c r="I1706" i="1"/>
  <c r="H1706" i="1"/>
  <c r="L1705" i="1"/>
  <c r="K1705" i="1"/>
  <c r="J1705" i="1"/>
  <c r="I1705" i="1"/>
  <c r="H1705" i="1"/>
  <c r="L1704" i="1"/>
  <c r="K1704" i="1"/>
  <c r="J1704" i="1"/>
  <c r="I1704" i="1"/>
  <c r="H1704" i="1"/>
  <c r="L1703" i="1"/>
  <c r="K1703" i="1"/>
  <c r="J1703" i="1"/>
  <c r="I1703" i="1"/>
  <c r="H1703" i="1"/>
  <c r="L1702" i="1"/>
  <c r="K1702" i="1"/>
  <c r="J1702" i="1"/>
  <c r="I1702" i="1"/>
  <c r="H1702" i="1"/>
  <c r="L1701" i="1"/>
  <c r="K1701" i="1"/>
  <c r="J1701" i="1"/>
  <c r="I1701" i="1"/>
  <c r="H1701" i="1"/>
  <c r="L1700" i="1"/>
  <c r="K1700" i="1"/>
  <c r="J1700" i="1"/>
  <c r="I1700" i="1"/>
  <c r="H1700" i="1"/>
  <c r="L1699" i="1"/>
  <c r="K1699" i="1"/>
  <c r="J1699" i="1"/>
  <c r="I1699" i="1"/>
  <c r="H1699" i="1"/>
  <c r="L1698" i="1"/>
  <c r="K1698" i="1"/>
  <c r="J1698" i="1"/>
  <c r="I1698" i="1"/>
  <c r="H1698" i="1"/>
  <c r="L1697" i="1"/>
  <c r="K1697" i="1"/>
  <c r="J1697" i="1"/>
  <c r="I1697" i="1"/>
  <c r="H1697" i="1"/>
  <c r="L1696" i="1"/>
  <c r="K1696" i="1"/>
  <c r="J1696" i="1"/>
  <c r="I1696" i="1"/>
  <c r="H1696" i="1"/>
  <c r="L1695" i="1"/>
  <c r="K1695" i="1"/>
  <c r="J1695" i="1"/>
  <c r="I1695" i="1"/>
  <c r="H1695" i="1"/>
  <c r="L1694" i="1"/>
  <c r="K1694" i="1"/>
  <c r="J1694" i="1"/>
  <c r="I1694" i="1"/>
  <c r="H1694" i="1"/>
  <c r="L1693" i="1"/>
  <c r="K1693" i="1"/>
  <c r="J1693" i="1"/>
  <c r="I1693" i="1"/>
  <c r="H1693" i="1"/>
  <c r="L1692" i="1"/>
  <c r="K1692" i="1"/>
  <c r="J1692" i="1"/>
  <c r="I1692" i="1"/>
  <c r="H1692" i="1"/>
  <c r="L1691" i="1"/>
  <c r="K1691" i="1"/>
  <c r="J1691" i="1"/>
  <c r="I1691" i="1"/>
  <c r="H1691" i="1"/>
  <c r="L1690" i="1"/>
  <c r="K1690" i="1"/>
  <c r="J1690" i="1"/>
  <c r="I1690" i="1"/>
  <c r="H1690" i="1"/>
  <c r="L1689" i="1"/>
  <c r="K1689" i="1"/>
  <c r="J1689" i="1"/>
  <c r="I1689" i="1"/>
  <c r="H1689" i="1"/>
  <c r="L1688" i="1"/>
  <c r="K1688" i="1"/>
  <c r="J1688" i="1"/>
  <c r="I1688" i="1"/>
  <c r="H1688" i="1"/>
  <c r="L1687" i="1"/>
  <c r="K1687" i="1"/>
  <c r="J1687" i="1"/>
  <c r="I1687" i="1"/>
  <c r="H1687" i="1"/>
  <c r="L1686" i="1"/>
  <c r="K1686" i="1"/>
  <c r="J1686" i="1"/>
  <c r="I1686" i="1"/>
  <c r="H1686" i="1"/>
  <c r="L1685" i="1"/>
  <c r="K1685" i="1"/>
  <c r="J1685" i="1"/>
  <c r="I1685" i="1"/>
  <c r="H1685" i="1"/>
  <c r="L1684" i="1"/>
  <c r="K1684" i="1"/>
  <c r="J1684" i="1"/>
  <c r="I1684" i="1"/>
  <c r="H1684" i="1"/>
  <c r="L1683" i="1"/>
  <c r="K1683" i="1"/>
  <c r="J1683" i="1"/>
  <c r="I1683" i="1"/>
  <c r="H1683" i="1"/>
  <c r="L1682" i="1"/>
  <c r="K1682" i="1"/>
  <c r="J1682" i="1"/>
  <c r="I1682" i="1"/>
  <c r="H1682" i="1"/>
  <c r="L1681" i="1"/>
  <c r="K1681" i="1"/>
  <c r="J1681" i="1"/>
  <c r="I1681" i="1"/>
  <c r="H1681" i="1"/>
  <c r="L1680" i="1"/>
  <c r="K1680" i="1"/>
  <c r="J1680" i="1"/>
  <c r="I1680" i="1"/>
  <c r="H1680" i="1"/>
  <c r="L1679" i="1"/>
  <c r="K1679" i="1"/>
  <c r="J1679" i="1"/>
  <c r="I1679" i="1"/>
  <c r="H1679" i="1"/>
  <c r="L1678" i="1"/>
  <c r="K1678" i="1"/>
  <c r="J1678" i="1"/>
  <c r="I1678" i="1"/>
  <c r="H1678" i="1"/>
  <c r="L1677" i="1"/>
  <c r="K1677" i="1"/>
  <c r="J1677" i="1"/>
  <c r="I1677" i="1"/>
  <c r="H1677" i="1"/>
  <c r="L1676" i="1"/>
  <c r="K1676" i="1"/>
  <c r="J1676" i="1"/>
  <c r="I1676" i="1"/>
  <c r="H1676" i="1"/>
  <c r="L1675" i="1"/>
  <c r="K1675" i="1"/>
  <c r="J1675" i="1"/>
  <c r="I1675" i="1"/>
  <c r="H1675" i="1"/>
  <c r="L1674" i="1"/>
  <c r="K1674" i="1"/>
  <c r="J1674" i="1"/>
  <c r="I1674" i="1"/>
  <c r="H1674" i="1"/>
  <c r="L1673" i="1"/>
  <c r="K1673" i="1"/>
  <c r="J1673" i="1"/>
  <c r="I1673" i="1"/>
  <c r="H1673" i="1"/>
  <c r="L1672" i="1"/>
  <c r="K1672" i="1"/>
  <c r="J1672" i="1"/>
  <c r="I1672" i="1"/>
  <c r="H1672" i="1"/>
  <c r="L1671" i="1"/>
  <c r="K1671" i="1"/>
  <c r="J1671" i="1"/>
  <c r="I1671" i="1"/>
  <c r="H1671" i="1"/>
  <c r="L1670" i="1"/>
  <c r="K1670" i="1"/>
  <c r="J1670" i="1"/>
  <c r="I1670" i="1"/>
  <c r="H1670" i="1"/>
  <c r="L1669" i="1"/>
  <c r="K1669" i="1"/>
  <c r="J1669" i="1"/>
  <c r="I1669" i="1"/>
  <c r="H1669" i="1"/>
  <c r="L1668" i="1"/>
  <c r="K1668" i="1"/>
  <c r="J1668" i="1"/>
  <c r="I1668" i="1"/>
  <c r="H1668" i="1"/>
  <c r="L1667" i="1"/>
  <c r="K1667" i="1"/>
  <c r="J1667" i="1"/>
  <c r="I1667" i="1"/>
  <c r="H1667" i="1"/>
  <c r="L1666" i="1"/>
  <c r="K1666" i="1"/>
  <c r="J1666" i="1"/>
  <c r="I1666" i="1"/>
  <c r="H1666" i="1"/>
  <c r="L1665" i="1"/>
  <c r="K1665" i="1"/>
  <c r="J1665" i="1"/>
  <c r="I1665" i="1"/>
  <c r="H1665" i="1"/>
  <c r="L1664" i="1"/>
  <c r="K1664" i="1"/>
  <c r="J1664" i="1"/>
  <c r="I1664" i="1"/>
  <c r="H1664" i="1"/>
  <c r="L1663" i="1"/>
  <c r="K1663" i="1"/>
  <c r="J1663" i="1"/>
  <c r="I1663" i="1"/>
  <c r="H1663" i="1"/>
  <c r="L1662" i="1"/>
  <c r="K1662" i="1"/>
  <c r="J1662" i="1"/>
  <c r="I1662" i="1"/>
  <c r="H1662" i="1"/>
  <c r="L1661" i="1"/>
  <c r="K1661" i="1"/>
  <c r="J1661" i="1"/>
  <c r="I1661" i="1"/>
  <c r="H1661" i="1"/>
  <c r="L1660" i="1"/>
  <c r="K1660" i="1"/>
  <c r="J1660" i="1"/>
  <c r="I1660" i="1"/>
  <c r="H1660" i="1"/>
  <c r="L1659" i="1"/>
  <c r="K1659" i="1"/>
  <c r="J1659" i="1"/>
  <c r="I1659" i="1"/>
  <c r="H1659" i="1"/>
  <c r="L1658" i="1"/>
  <c r="K1658" i="1"/>
  <c r="J1658" i="1"/>
  <c r="I1658" i="1"/>
  <c r="H1658" i="1"/>
  <c r="L1657" i="1"/>
  <c r="K1657" i="1"/>
  <c r="J1657" i="1"/>
  <c r="I1657" i="1"/>
  <c r="H1657" i="1"/>
  <c r="L1656" i="1"/>
  <c r="K1656" i="1"/>
  <c r="J1656" i="1"/>
  <c r="I1656" i="1"/>
  <c r="H1656" i="1"/>
  <c r="L1655" i="1"/>
  <c r="K1655" i="1"/>
  <c r="J1655" i="1"/>
  <c r="I1655" i="1"/>
  <c r="H1655" i="1"/>
  <c r="L1654" i="1"/>
  <c r="K1654" i="1"/>
  <c r="J1654" i="1"/>
  <c r="I1654" i="1"/>
  <c r="H1654" i="1"/>
  <c r="L1653" i="1"/>
  <c r="K1653" i="1"/>
  <c r="J1653" i="1"/>
  <c r="I1653" i="1"/>
  <c r="H1653" i="1"/>
  <c r="L1652" i="1"/>
  <c r="K1652" i="1"/>
  <c r="J1652" i="1"/>
  <c r="I1652" i="1"/>
  <c r="H1652" i="1"/>
  <c r="L1651" i="1"/>
  <c r="K1651" i="1"/>
  <c r="J1651" i="1"/>
  <c r="I1651" i="1"/>
  <c r="H1651" i="1"/>
  <c r="L1650" i="1"/>
  <c r="K1650" i="1"/>
  <c r="J1650" i="1"/>
  <c r="I1650" i="1"/>
  <c r="H1650" i="1"/>
  <c r="L1649" i="1"/>
  <c r="K1649" i="1"/>
  <c r="J1649" i="1"/>
  <c r="I1649" i="1"/>
  <c r="H1649" i="1"/>
  <c r="L1648" i="1"/>
  <c r="K1648" i="1"/>
  <c r="J1648" i="1"/>
  <c r="I1648" i="1"/>
  <c r="H1648" i="1"/>
  <c r="L1647" i="1"/>
  <c r="K1647" i="1"/>
  <c r="J1647" i="1"/>
  <c r="I1647" i="1"/>
  <c r="H1647" i="1"/>
  <c r="L1646" i="1"/>
  <c r="K1646" i="1"/>
  <c r="J1646" i="1"/>
  <c r="I1646" i="1"/>
  <c r="H1646" i="1"/>
  <c r="L1645" i="1"/>
  <c r="K1645" i="1"/>
  <c r="J1645" i="1"/>
  <c r="I1645" i="1"/>
  <c r="H1645" i="1"/>
  <c r="L1644" i="1"/>
  <c r="K1644" i="1"/>
  <c r="J1644" i="1"/>
  <c r="I1644" i="1"/>
  <c r="H1644" i="1"/>
  <c r="L1643" i="1"/>
  <c r="K1643" i="1"/>
  <c r="J1643" i="1"/>
  <c r="I1643" i="1"/>
  <c r="H1643" i="1"/>
  <c r="L1642" i="1"/>
  <c r="K1642" i="1"/>
  <c r="J1642" i="1"/>
  <c r="I1642" i="1"/>
  <c r="H1642" i="1"/>
  <c r="L1641" i="1"/>
  <c r="K1641" i="1"/>
  <c r="J1641" i="1"/>
  <c r="I1641" i="1"/>
  <c r="H1641" i="1"/>
  <c r="L1640" i="1"/>
  <c r="K1640" i="1"/>
  <c r="J1640" i="1"/>
  <c r="I1640" i="1"/>
  <c r="H1640" i="1"/>
  <c r="L1639" i="1"/>
  <c r="K1639" i="1"/>
  <c r="J1639" i="1"/>
  <c r="I1639" i="1"/>
  <c r="H1639" i="1"/>
  <c r="L1638" i="1"/>
  <c r="K1638" i="1"/>
  <c r="J1638" i="1"/>
  <c r="I1638" i="1"/>
  <c r="H1638" i="1"/>
  <c r="L1637" i="1"/>
  <c r="K1637" i="1"/>
  <c r="J1637" i="1"/>
  <c r="I1637" i="1"/>
  <c r="H1637" i="1"/>
  <c r="L1636" i="1"/>
  <c r="K1636" i="1"/>
  <c r="J1636" i="1"/>
  <c r="I1636" i="1"/>
  <c r="H1636" i="1"/>
  <c r="L1635" i="1"/>
  <c r="K1635" i="1"/>
  <c r="J1635" i="1"/>
  <c r="I1635" i="1"/>
  <c r="H1635" i="1"/>
  <c r="L1634" i="1"/>
  <c r="K1634" i="1"/>
  <c r="J1634" i="1"/>
  <c r="I1634" i="1"/>
  <c r="H1634" i="1"/>
  <c r="L1633" i="1"/>
  <c r="K1633" i="1"/>
  <c r="J1633" i="1"/>
  <c r="I1633" i="1"/>
  <c r="H1633" i="1"/>
  <c r="L1632" i="1"/>
  <c r="K1632" i="1"/>
  <c r="J1632" i="1"/>
  <c r="I1632" i="1"/>
  <c r="H1632" i="1"/>
  <c r="L1631" i="1"/>
  <c r="K1631" i="1"/>
  <c r="J1631" i="1"/>
  <c r="I1631" i="1"/>
  <c r="H1631" i="1"/>
  <c r="L1630" i="1"/>
  <c r="K1630" i="1"/>
  <c r="J1630" i="1"/>
  <c r="I1630" i="1"/>
  <c r="H1630" i="1"/>
  <c r="L1629" i="1"/>
  <c r="K1629" i="1"/>
  <c r="J1629" i="1"/>
  <c r="I1629" i="1"/>
  <c r="H1629" i="1"/>
  <c r="L1628" i="1"/>
  <c r="K1628" i="1"/>
  <c r="J1628" i="1"/>
  <c r="I1628" i="1"/>
  <c r="H1628" i="1"/>
  <c r="L1627" i="1"/>
  <c r="K1627" i="1"/>
  <c r="J1627" i="1"/>
  <c r="I1627" i="1"/>
  <c r="H1627" i="1"/>
  <c r="L1626" i="1"/>
  <c r="K1626" i="1"/>
  <c r="J1626" i="1"/>
  <c r="I1626" i="1"/>
  <c r="H1626" i="1"/>
  <c r="L1625" i="1"/>
  <c r="K1625" i="1"/>
  <c r="J1625" i="1"/>
  <c r="I1625" i="1"/>
  <c r="H1625" i="1"/>
  <c r="L1624" i="1"/>
  <c r="K1624" i="1"/>
  <c r="J1624" i="1"/>
  <c r="I1624" i="1"/>
  <c r="H1624" i="1"/>
  <c r="L1623" i="1"/>
  <c r="K1623" i="1"/>
  <c r="J1623" i="1"/>
  <c r="I1623" i="1"/>
  <c r="H1623" i="1"/>
  <c r="L1622" i="1"/>
  <c r="K1622" i="1"/>
  <c r="J1622" i="1"/>
  <c r="I1622" i="1"/>
  <c r="H1622" i="1"/>
  <c r="L1621" i="1"/>
  <c r="K1621" i="1"/>
  <c r="J1621" i="1"/>
  <c r="I1621" i="1"/>
  <c r="H1621" i="1"/>
  <c r="L1620" i="1"/>
  <c r="K1620" i="1"/>
  <c r="J1620" i="1"/>
  <c r="I1620" i="1"/>
  <c r="H1620" i="1"/>
  <c r="L1619" i="1"/>
  <c r="K1619" i="1"/>
  <c r="J1619" i="1"/>
  <c r="I1619" i="1"/>
  <c r="H1619" i="1"/>
  <c r="L1618" i="1"/>
  <c r="K1618" i="1"/>
  <c r="J1618" i="1"/>
  <c r="I1618" i="1"/>
  <c r="H1618" i="1"/>
  <c r="L1617" i="1"/>
  <c r="K1617" i="1"/>
  <c r="J1617" i="1"/>
  <c r="I1617" i="1"/>
  <c r="H1617" i="1"/>
  <c r="L1616" i="1"/>
  <c r="K1616" i="1"/>
  <c r="J1616" i="1"/>
  <c r="I1616" i="1"/>
  <c r="H1616" i="1"/>
  <c r="L1615" i="1"/>
  <c r="K1615" i="1"/>
  <c r="J1615" i="1"/>
  <c r="I1615" i="1"/>
  <c r="H1615" i="1"/>
  <c r="L1614" i="1"/>
  <c r="K1614" i="1"/>
  <c r="J1614" i="1"/>
  <c r="I1614" i="1"/>
  <c r="H1614" i="1"/>
  <c r="L1613" i="1"/>
  <c r="K1613" i="1"/>
  <c r="J1613" i="1"/>
  <c r="I1613" i="1"/>
  <c r="H1613" i="1"/>
  <c r="L1612" i="1"/>
  <c r="K1612" i="1"/>
  <c r="J1612" i="1"/>
  <c r="I1612" i="1"/>
  <c r="H1612" i="1"/>
  <c r="L1611" i="1"/>
  <c r="K1611" i="1"/>
  <c r="J1611" i="1"/>
  <c r="I1611" i="1"/>
  <c r="H1611" i="1"/>
  <c r="L1610" i="1"/>
  <c r="K1610" i="1"/>
  <c r="J1610" i="1"/>
  <c r="I1610" i="1"/>
  <c r="H1610" i="1"/>
  <c r="L1609" i="1"/>
  <c r="K1609" i="1"/>
  <c r="J1609" i="1"/>
  <c r="I1609" i="1"/>
  <c r="H1609" i="1"/>
  <c r="L1608" i="1"/>
  <c r="K1608" i="1"/>
  <c r="J1608" i="1"/>
  <c r="I1608" i="1"/>
  <c r="H1608" i="1"/>
  <c r="L1607" i="1"/>
  <c r="K1607" i="1"/>
  <c r="J1607" i="1"/>
  <c r="I1607" i="1"/>
  <c r="H1607" i="1"/>
  <c r="L1606" i="1"/>
  <c r="K1606" i="1"/>
  <c r="J1606" i="1"/>
  <c r="I1606" i="1"/>
  <c r="H1606" i="1"/>
  <c r="L1605" i="1"/>
  <c r="K1605" i="1"/>
  <c r="J1605" i="1"/>
  <c r="I1605" i="1"/>
  <c r="H1605" i="1"/>
  <c r="L1604" i="1"/>
  <c r="K1604" i="1"/>
  <c r="J1604" i="1"/>
  <c r="I1604" i="1"/>
  <c r="H1604" i="1"/>
  <c r="L1603" i="1"/>
  <c r="K1603" i="1"/>
  <c r="J1603" i="1"/>
  <c r="I1603" i="1"/>
  <c r="H1603" i="1"/>
  <c r="L1602" i="1"/>
  <c r="K1602" i="1"/>
  <c r="J1602" i="1"/>
  <c r="I1602" i="1"/>
  <c r="H1602" i="1"/>
  <c r="L1601" i="1"/>
  <c r="K1601" i="1"/>
  <c r="J1601" i="1"/>
  <c r="I1601" i="1"/>
  <c r="H1601" i="1"/>
  <c r="L1600" i="1"/>
  <c r="K1600" i="1"/>
  <c r="J1600" i="1"/>
  <c r="I1600" i="1"/>
  <c r="H1600" i="1"/>
  <c r="L1599" i="1"/>
  <c r="K1599" i="1"/>
  <c r="J1599" i="1"/>
  <c r="I1599" i="1"/>
  <c r="H1599" i="1"/>
  <c r="L1598" i="1"/>
  <c r="K1598" i="1"/>
  <c r="J1598" i="1"/>
  <c r="I1598" i="1"/>
  <c r="H1598" i="1"/>
  <c r="L1597" i="1"/>
  <c r="K1597" i="1"/>
  <c r="J1597" i="1"/>
  <c r="I1597" i="1"/>
  <c r="H1597" i="1"/>
  <c r="L1596" i="1"/>
  <c r="K1596" i="1"/>
  <c r="J1596" i="1"/>
  <c r="I1596" i="1"/>
  <c r="H1596" i="1"/>
  <c r="L1595" i="1"/>
  <c r="K1595" i="1"/>
  <c r="J1595" i="1"/>
  <c r="I1595" i="1"/>
  <c r="H1595" i="1"/>
  <c r="L1594" i="1"/>
  <c r="K1594" i="1"/>
  <c r="J1594" i="1"/>
  <c r="I1594" i="1"/>
  <c r="H1594" i="1"/>
  <c r="L1593" i="1"/>
  <c r="K1593" i="1"/>
  <c r="J1593" i="1"/>
  <c r="I1593" i="1"/>
  <c r="H1593" i="1"/>
  <c r="L1592" i="1"/>
  <c r="K1592" i="1"/>
  <c r="J1592" i="1"/>
  <c r="I1592" i="1"/>
  <c r="H1592" i="1"/>
  <c r="L1591" i="1"/>
  <c r="K1591" i="1"/>
  <c r="J1591" i="1"/>
  <c r="I1591" i="1"/>
  <c r="H1591" i="1"/>
  <c r="L1590" i="1"/>
  <c r="K1590" i="1"/>
  <c r="J1590" i="1"/>
  <c r="I1590" i="1"/>
  <c r="H1590" i="1"/>
  <c r="L1589" i="1"/>
  <c r="K1589" i="1"/>
  <c r="J1589" i="1"/>
  <c r="I1589" i="1"/>
  <c r="H1589" i="1"/>
  <c r="L1588" i="1"/>
  <c r="K1588" i="1"/>
  <c r="J1588" i="1"/>
  <c r="I1588" i="1"/>
  <c r="H1588" i="1"/>
  <c r="L1587" i="1"/>
  <c r="K1587" i="1"/>
  <c r="J1587" i="1"/>
  <c r="I1587" i="1"/>
  <c r="H1587" i="1"/>
  <c r="L1586" i="1"/>
  <c r="K1586" i="1"/>
  <c r="J1586" i="1"/>
  <c r="I1586" i="1"/>
  <c r="H1586" i="1"/>
  <c r="L1585" i="1"/>
  <c r="K1585" i="1"/>
  <c r="J1585" i="1"/>
  <c r="I1585" i="1"/>
  <c r="H1585" i="1"/>
  <c r="L1584" i="1"/>
  <c r="K1584" i="1"/>
  <c r="J1584" i="1"/>
  <c r="I1584" i="1"/>
  <c r="H1584" i="1"/>
  <c r="L1583" i="1"/>
  <c r="K1583" i="1"/>
  <c r="J1583" i="1"/>
  <c r="I1583" i="1"/>
  <c r="H1583" i="1"/>
  <c r="L1582" i="1"/>
  <c r="K1582" i="1"/>
  <c r="J1582" i="1"/>
  <c r="I1582" i="1"/>
  <c r="H1582" i="1"/>
  <c r="L1581" i="1"/>
  <c r="K1581" i="1"/>
  <c r="J1581" i="1"/>
  <c r="I1581" i="1"/>
  <c r="H1581" i="1"/>
  <c r="L1580" i="1"/>
  <c r="K1580" i="1"/>
  <c r="J1580" i="1"/>
  <c r="I1580" i="1"/>
  <c r="H1580" i="1"/>
  <c r="L1579" i="1"/>
  <c r="K1579" i="1"/>
  <c r="J1579" i="1"/>
  <c r="I1579" i="1"/>
  <c r="H1579" i="1"/>
  <c r="L1578" i="1"/>
  <c r="K1578" i="1"/>
  <c r="J1578" i="1"/>
  <c r="I1578" i="1"/>
  <c r="H1578" i="1"/>
  <c r="L1577" i="1"/>
  <c r="K1577" i="1"/>
  <c r="J1577" i="1"/>
  <c r="I1577" i="1"/>
  <c r="H1577" i="1"/>
  <c r="L1576" i="1"/>
  <c r="K1576" i="1"/>
  <c r="J1576" i="1"/>
  <c r="I1576" i="1"/>
  <c r="H1576" i="1"/>
  <c r="L1575" i="1"/>
  <c r="K1575" i="1"/>
  <c r="J1575" i="1"/>
  <c r="I1575" i="1"/>
  <c r="H1575" i="1"/>
  <c r="L1574" i="1"/>
  <c r="K1574" i="1"/>
  <c r="J1574" i="1"/>
  <c r="I1574" i="1"/>
  <c r="H1574" i="1"/>
  <c r="L1573" i="1"/>
  <c r="K1573" i="1"/>
  <c r="J1573" i="1"/>
  <c r="I1573" i="1"/>
  <c r="H1573" i="1"/>
  <c r="L1572" i="1"/>
  <c r="K1572" i="1"/>
  <c r="J1572" i="1"/>
  <c r="I1572" i="1"/>
  <c r="H1572" i="1"/>
  <c r="L1571" i="1"/>
  <c r="K1571" i="1"/>
  <c r="J1571" i="1"/>
  <c r="I1571" i="1"/>
  <c r="H1571" i="1"/>
  <c r="L1570" i="1"/>
  <c r="K1570" i="1"/>
  <c r="J1570" i="1"/>
  <c r="I1570" i="1"/>
  <c r="H1570" i="1"/>
  <c r="L1569" i="1"/>
  <c r="K1569" i="1"/>
  <c r="J1569" i="1"/>
  <c r="I1569" i="1"/>
  <c r="H1569" i="1"/>
  <c r="L1568" i="1"/>
  <c r="K1568" i="1"/>
  <c r="J1568" i="1"/>
  <c r="I1568" i="1"/>
  <c r="H1568" i="1"/>
  <c r="L1567" i="1"/>
  <c r="K1567" i="1"/>
  <c r="J1567" i="1"/>
  <c r="I1567" i="1"/>
  <c r="H1567" i="1"/>
  <c r="L1566" i="1"/>
  <c r="K1566" i="1"/>
  <c r="J1566" i="1"/>
  <c r="I1566" i="1"/>
  <c r="H1566" i="1"/>
  <c r="L1565" i="1"/>
  <c r="K1565" i="1"/>
  <c r="J1565" i="1"/>
  <c r="I1565" i="1"/>
  <c r="H1565" i="1"/>
  <c r="L1564" i="1"/>
  <c r="K1564" i="1"/>
  <c r="J1564" i="1"/>
  <c r="I1564" i="1"/>
  <c r="H1564" i="1"/>
  <c r="L1563" i="1"/>
  <c r="K1563" i="1"/>
  <c r="J1563" i="1"/>
  <c r="I1563" i="1"/>
  <c r="H1563" i="1"/>
  <c r="L1562" i="1"/>
  <c r="K1562" i="1"/>
  <c r="J1562" i="1"/>
  <c r="I1562" i="1"/>
  <c r="H1562" i="1"/>
  <c r="L1561" i="1"/>
  <c r="K1561" i="1"/>
  <c r="J1561" i="1"/>
  <c r="I1561" i="1"/>
  <c r="H1561" i="1"/>
  <c r="L1560" i="1"/>
  <c r="K1560" i="1"/>
  <c r="J1560" i="1"/>
  <c r="I1560" i="1"/>
  <c r="H1560" i="1"/>
  <c r="L1559" i="1"/>
  <c r="K1559" i="1"/>
  <c r="J1559" i="1"/>
  <c r="I1559" i="1"/>
  <c r="H1559" i="1"/>
  <c r="L1558" i="1"/>
  <c r="K1558" i="1"/>
  <c r="J1558" i="1"/>
  <c r="I1558" i="1"/>
  <c r="H1558" i="1"/>
  <c r="L1557" i="1"/>
  <c r="K1557" i="1"/>
  <c r="J1557" i="1"/>
  <c r="I1557" i="1"/>
  <c r="H1557" i="1"/>
  <c r="L1556" i="1"/>
  <c r="K1556" i="1"/>
  <c r="J1556" i="1"/>
  <c r="I1556" i="1"/>
  <c r="H1556" i="1"/>
  <c r="L1555" i="1"/>
  <c r="K1555" i="1"/>
  <c r="J1555" i="1"/>
  <c r="I1555" i="1"/>
  <c r="H1555" i="1"/>
  <c r="L1554" i="1"/>
  <c r="K1554" i="1"/>
  <c r="J1554" i="1"/>
  <c r="I1554" i="1"/>
  <c r="H1554" i="1"/>
  <c r="L1553" i="1"/>
  <c r="K1553" i="1"/>
  <c r="J1553" i="1"/>
  <c r="I1553" i="1"/>
  <c r="H1553" i="1"/>
  <c r="L1552" i="1"/>
  <c r="K1552" i="1"/>
  <c r="J1552" i="1"/>
  <c r="I1552" i="1"/>
  <c r="H1552" i="1"/>
  <c r="L1551" i="1"/>
  <c r="K1551" i="1"/>
  <c r="J1551" i="1"/>
  <c r="I1551" i="1"/>
  <c r="H1551" i="1"/>
  <c r="L1550" i="1"/>
  <c r="K1550" i="1"/>
  <c r="J1550" i="1"/>
  <c r="I1550" i="1"/>
  <c r="H1550" i="1"/>
  <c r="L1549" i="1"/>
  <c r="K1549" i="1"/>
  <c r="J1549" i="1"/>
  <c r="I1549" i="1"/>
  <c r="H1549" i="1"/>
  <c r="L1548" i="1"/>
  <c r="K1548" i="1"/>
  <c r="J1548" i="1"/>
  <c r="I1548" i="1"/>
  <c r="H1548" i="1"/>
  <c r="L1547" i="1"/>
  <c r="K1547" i="1"/>
  <c r="J1547" i="1"/>
  <c r="I1547" i="1"/>
  <c r="H1547" i="1"/>
  <c r="L1546" i="1"/>
  <c r="K1546" i="1"/>
  <c r="J1546" i="1"/>
  <c r="I1546" i="1"/>
  <c r="H1546" i="1"/>
  <c r="L1545" i="1"/>
  <c r="K1545" i="1"/>
  <c r="J1545" i="1"/>
  <c r="I1545" i="1"/>
  <c r="H1545" i="1"/>
  <c r="L1544" i="1"/>
  <c r="K1544" i="1"/>
  <c r="J1544" i="1"/>
  <c r="I1544" i="1"/>
  <c r="H1544" i="1"/>
  <c r="L1543" i="1"/>
  <c r="K1543" i="1"/>
  <c r="J1543" i="1"/>
  <c r="I1543" i="1"/>
  <c r="H1543" i="1"/>
  <c r="L1542" i="1"/>
  <c r="K1542" i="1"/>
  <c r="J1542" i="1"/>
  <c r="I1542" i="1"/>
  <c r="H1542" i="1"/>
  <c r="L1541" i="1"/>
  <c r="K1541" i="1"/>
  <c r="J1541" i="1"/>
  <c r="I1541" i="1"/>
  <c r="H1541" i="1"/>
  <c r="L1540" i="1"/>
  <c r="K1540" i="1"/>
  <c r="J1540" i="1"/>
  <c r="I1540" i="1"/>
  <c r="H1540" i="1"/>
  <c r="L1539" i="1"/>
  <c r="K1539" i="1"/>
  <c r="J1539" i="1"/>
  <c r="I1539" i="1"/>
  <c r="H1539" i="1"/>
  <c r="L1538" i="1"/>
  <c r="K1538" i="1"/>
  <c r="J1538" i="1"/>
  <c r="I1538" i="1"/>
  <c r="H1538" i="1"/>
  <c r="L1537" i="1"/>
  <c r="K1537" i="1"/>
  <c r="J1537" i="1"/>
  <c r="I1537" i="1"/>
  <c r="H1537" i="1"/>
  <c r="L1536" i="1"/>
  <c r="K1536" i="1"/>
  <c r="J1536" i="1"/>
  <c r="I1536" i="1"/>
  <c r="H1536" i="1"/>
  <c r="L1535" i="1"/>
  <c r="K1535" i="1"/>
  <c r="J1535" i="1"/>
  <c r="I1535" i="1"/>
  <c r="H1535" i="1"/>
  <c r="L1534" i="1"/>
  <c r="K1534" i="1"/>
  <c r="J1534" i="1"/>
  <c r="I1534" i="1"/>
  <c r="H1534" i="1"/>
  <c r="L1533" i="1"/>
  <c r="K1533" i="1"/>
  <c r="J1533" i="1"/>
  <c r="I1533" i="1"/>
  <c r="H1533" i="1"/>
  <c r="L1532" i="1"/>
  <c r="K1532" i="1"/>
  <c r="J1532" i="1"/>
  <c r="I1532" i="1"/>
  <c r="H1532" i="1"/>
  <c r="L1531" i="1"/>
  <c r="K1531" i="1"/>
  <c r="J1531" i="1"/>
  <c r="I1531" i="1"/>
  <c r="H1531" i="1"/>
  <c r="L1530" i="1"/>
  <c r="K1530" i="1"/>
  <c r="J1530" i="1"/>
  <c r="I1530" i="1"/>
  <c r="H1530" i="1"/>
  <c r="L1529" i="1"/>
  <c r="K1529" i="1"/>
  <c r="J1529" i="1"/>
  <c r="I1529" i="1"/>
  <c r="H1529" i="1"/>
  <c r="L1528" i="1"/>
  <c r="K1528" i="1"/>
  <c r="J1528" i="1"/>
  <c r="I1528" i="1"/>
  <c r="H1528" i="1"/>
  <c r="L1527" i="1"/>
  <c r="K1527" i="1"/>
  <c r="J1527" i="1"/>
  <c r="I1527" i="1"/>
  <c r="H1527" i="1"/>
  <c r="L1526" i="1"/>
  <c r="K1526" i="1"/>
  <c r="J1526" i="1"/>
  <c r="I1526" i="1"/>
  <c r="H1526" i="1"/>
  <c r="L1525" i="1"/>
  <c r="K1525" i="1"/>
  <c r="J1525" i="1"/>
  <c r="I1525" i="1"/>
  <c r="H1525" i="1"/>
  <c r="L1524" i="1"/>
  <c r="K1524" i="1"/>
  <c r="J1524" i="1"/>
  <c r="I1524" i="1"/>
  <c r="H1524" i="1"/>
  <c r="L1523" i="1"/>
  <c r="K1523" i="1"/>
  <c r="J1523" i="1"/>
  <c r="I1523" i="1"/>
  <c r="H1523" i="1"/>
  <c r="L1522" i="1"/>
  <c r="K1522" i="1"/>
  <c r="J1522" i="1"/>
  <c r="I1522" i="1"/>
  <c r="H1522" i="1"/>
  <c r="L1521" i="1"/>
  <c r="K1521" i="1"/>
  <c r="J1521" i="1"/>
  <c r="I1521" i="1"/>
  <c r="H1521" i="1"/>
  <c r="L1520" i="1"/>
  <c r="K1520" i="1"/>
  <c r="J1520" i="1"/>
  <c r="I1520" i="1"/>
  <c r="H1520" i="1"/>
  <c r="L1519" i="1"/>
  <c r="K1519" i="1"/>
  <c r="J1519" i="1"/>
  <c r="I1519" i="1"/>
  <c r="H1519" i="1"/>
  <c r="L1518" i="1"/>
  <c r="K1518" i="1"/>
  <c r="J1518" i="1"/>
  <c r="I1518" i="1"/>
  <c r="H1518" i="1"/>
  <c r="L1517" i="1"/>
  <c r="K1517" i="1"/>
  <c r="J1517" i="1"/>
  <c r="I1517" i="1"/>
  <c r="H1517" i="1"/>
  <c r="L1516" i="1"/>
  <c r="K1516" i="1"/>
  <c r="J1516" i="1"/>
  <c r="I1516" i="1"/>
  <c r="H1516" i="1"/>
  <c r="L1515" i="1"/>
  <c r="K1515" i="1"/>
  <c r="J1515" i="1"/>
  <c r="I1515" i="1"/>
  <c r="H1515" i="1"/>
  <c r="L1514" i="1"/>
  <c r="K1514" i="1"/>
  <c r="J1514" i="1"/>
  <c r="I1514" i="1"/>
  <c r="H1514" i="1"/>
  <c r="L1513" i="1"/>
  <c r="K1513" i="1"/>
  <c r="J1513" i="1"/>
  <c r="I1513" i="1"/>
  <c r="H1513" i="1"/>
  <c r="L1512" i="1"/>
  <c r="K1512" i="1"/>
  <c r="J1512" i="1"/>
  <c r="I1512" i="1"/>
  <c r="H1512" i="1"/>
  <c r="L1511" i="1"/>
  <c r="K1511" i="1"/>
  <c r="J1511" i="1"/>
  <c r="I1511" i="1"/>
  <c r="H1511" i="1"/>
  <c r="L1510" i="1"/>
  <c r="K1510" i="1"/>
  <c r="J1510" i="1"/>
  <c r="I1510" i="1"/>
  <c r="H1510" i="1"/>
  <c r="L1509" i="1"/>
  <c r="K1509" i="1"/>
  <c r="J1509" i="1"/>
  <c r="I1509" i="1"/>
  <c r="H1509" i="1"/>
  <c r="L1508" i="1"/>
  <c r="K1508" i="1"/>
  <c r="J1508" i="1"/>
  <c r="I1508" i="1"/>
  <c r="H1508" i="1"/>
  <c r="L1507" i="1"/>
  <c r="K1507" i="1"/>
  <c r="J1507" i="1"/>
  <c r="I1507" i="1"/>
  <c r="H1507" i="1"/>
  <c r="L1506" i="1"/>
  <c r="K1506" i="1"/>
  <c r="J1506" i="1"/>
  <c r="I1506" i="1"/>
  <c r="H1506" i="1"/>
  <c r="L1505" i="1"/>
  <c r="K1505" i="1"/>
  <c r="J1505" i="1"/>
  <c r="I1505" i="1"/>
  <c r="H1505" i="1"/>
  <c r="L1504" i="1"/>
  <c r="K1504" i="1"/>
  <c r="J1504" i="1"/>
  <c r="I1504" i="1"/>
  <c r="H1504" i="1"/>
  <c r="L1503" i="1"/>
  <c r="K1503" i="1"/>
  <c r="J1503" i="1"/>
  <c r="I1503" i="1"/>
  <c r="H1503" i="1"/>
  <c r="L1502" i="1"/>
  <c r="K1502" i="1"/>
  <c r="J1502" i="1"/>
  <c r="I1502" i="1"/>
  <c r="H1502" i="1"/>
  <c r="L1501" i="1"/>
  <c r="K1501" i="1"/>
  <c r="J1501" i="1"/>
  <c r="I1501" i="1"/>
  <c r="H1501" i="1"/>
  <c r="L1500" i="1"/>
  <c r="K1500" i="1"/>
  <c r="J1500" i="1"/>
  <c r="I1500" i="1"/>
  <c r="H1500" i="1"/>
  <c r="L1499" i="1"/>
  <c r="K1499" i="1"/>
  <c r="J1499" i="1"/>
  <c r="I1499" i="1"/>
  <c r="H1499" i="1"/>
  <c r="L1498" i="1"/>
  <c r="K1498" i="1"/>
  <c r="J1498" i="1"/>
  <c r="I1498" i="1"/>
  <c r="H1498" i="1"/>
  <c r="L1497" i="1"/>
  <c r="K1497" i="1"/>
  <c r="J1497" i="1"/>
  <c r="I1497" i="1"/>
  <c r="H1497" i="1"/>
  <c r="L1496" i="1"/>
  <c r="K1496" i="1"/>
  <c r="J1496" i="1"/>
  <c r="I1496" i="1"/>
  <c r="H1496" i="1"/>
  <c r="L1495" i="1"/>
  <c r="K1495" i="1"/>
  <c r="J1495" i="1"/>
  <c r="I1495" i="1"/>
  <c r="H1495" i="1"/>
  <c r="L1494" i="1"/>
  <c r="K1494" i="1"/>
  <c r="J1494" i="1"/>
  <c r="I1494" i="1"/>
  <c r="H1494" i="1"/>
  <c r="L1493" i="1"/>
  <c r="K1493" i="1"/>
  <c r="J1493" i="1"/>
  <c r="I1493" i="1"/>
  <c r="H1493" i="1"/>
  <c r="L1492" i="1"/>
  <c r="K1492" i="1"/>
  <c r="J1492" i="1"/>
  <c r="I1492" i="1"/>
  <c r="H1492" i="1"/>
  <c r="L1491" i="1"/>
  <c r="K1491" i="1"/>
  <c r="J1491" i="1"/>
  <c r="I1491" i="1"/>
  <c r="H1491" i="1"/>
  <c r="L1490" i="1"/>
  <c r="K1490" i="1"/>
  <c r="J1490" i="1"/>
  <c r="I1490" i="1"/>
  <c r="H1490" i="1"/>
  <c r="L1489" i="1"/>
  <c r="K1489" i="1"/>
  <c r="J1489" i="1"/>
  <c r="I1489" i="1"/>
  <c r="H1489" i="1"/>
  <c r="L1488" i="1"/>
  <c r="K1488" i="1"/>
  <c r="J1488" i="1"/>
  <c r="I1488" i="1"/>
  <c r="H1488" i="1"/>
  <c r="L1487" i="1"/>
  <c r="K1487" i="1"/>
  <c r="J1487" i="1"/>
  <c r="I1487" i="1"/>
  <c r="H1487" i="1"/>
  <c r="L1486" i="1"/>
  <c r="K1486" i="1"/>
  <c r="J1486" i="1"/>
  <c r="I1486" i="1"/>
  <c r="H1486" i="1"/>
  <c r="L1485" i="1"/>
  <c r="K1485" i="1"/>
  <c r="J1485" i="1"/>
  <c r="I1485" i="1"/>
  <c r="H1485" i="1"/>
  <c r="L1484" i="1"/>
  <c r="K1484" i="1"/>
  <c r="J1484" i="1"/>
  <c r="I1484" i="1"/>
  <c r="H1484" i="1"/>
  <c r="L1483" i="1"/>
  <c r="K1483" i="1"/>
  <c r="J1483" i="1"/>
  <c r="I1483" i="1"/>
  <c r="H1483" i="1"/>
  <c r="L1482" i="1"/>
  <c r="K1482" i="1"/>
  <c r="J1482" i="1"/>
  <c r="I1482" i="1"/>
  <c r="H1482" i="1"/>
  <c r="L1481" i="1"/>
  <c r="K1481" i="1"/>
  <c r="J1481" i="1"/>
  <c r="I1481" i="1"/>
  <c r="H1481" i="1"/>
  <c r="L1480" i="1"/>
  <c r="K1480" i="1"/>
  <c r="J1480" i="1"/>
  <c r="I1480" i="1"/>
  <c r="H1480" i="1"/>
  <c r="L1479" i="1"/>
  <c r="K1479" i="1"/>
  <c r="J1479" i="1"/>
  <c r="I1479" i="1"/>
  <c r="H1479" i="1"/>
  <c r="L1478" i="1"/>
  <c r="K1478" i="1"/>
  <c r="J1478" i="1"/>
  <c r="I1478" i="1"/>
  <c r="H1478" i="1"/>
  <c r="L1477" i="1"/>
  <c r="K1477" i="1"/>
  <c r="J1477" i="1"/>
  <c r="I1477" i="1"/>
  <c r="H1477" i="1"/>
  <c r="L1476" i="1"/>
  <c r="K1476" i="1"/>
  <c r="J1476" i="1"/>
  <c r="I1476" i="1"/>
  <c r="H1476" i="1"/>
  <c r="L1475" i="1"/>
  <c r="K1475" i="1"/>
  <c r="J1475" i="1"/>
  <c r="I1475" i="1"/>
  <c r="H1475" i="1"/>
  <c r="L1474" i="1"/>
  <c r="K1474" i="1"/>
  <c r="J1474" i="1"/>
  <c r="I1474" i="1"/>
  <c r="H1474" i="1"/>
  <c r="L1473" i="1"/>
  <c r="K1473" i="1"/>
  <c r="J1473" i="1"/>
  <c r="I1473" i="1"/>
  <c r="H1473" i="1"/>
  <c r="L1472" i="1"/>
  <c r="K1472" i="1"/>
  <c r="J1472" i="1"/>
  <c r="I1472" i="1"/>
  <c r="H1472" i="1"/>
  <c r="L1471" i="1"/>
  <c r="K1471" i="1"/>
  <c r="J1471" i="1"/>
  <c r="I1471" i="1"/>
  <c r="H1471" i="1"/>
  <c r="L1470" i="1"/>
  <c r="K1470" i="1"/>
  <c r="J1470" i="1"/>
  <c r="I1470" i="1"/>
  <c r="H1470" i="1"/>
  <c r="L1469" i="1"/>
  <c r="K1469" i="1"/>
  <c r="J1469" i="1"/>
  <c r="I1469" i="1"/>
  <c r="H1469" i="1"/>
  <c r="L1468" i="1"/>
  <c r="K1468" i="1"/>
  <c r="J1468" i="1"/>
  <c r="I1468" i="1"/>
  <c r="H1468" i="1"/>
  <c r="L1467" i="1"/>
  <c r="K1467" i="1"/>
  <c r="J1467" i="1"/>
  <c r="I1467" i="1"/>
  <c r="H1467" i="1"/>
  <c r="L1466" i="1"/>
  <c r="K1466" i="1"/>
  <c r="J1466" i="1"/>
  <c r="I1466" i="1"/>
  <c r="H1466" i="1"/>
  <c r="L1465" i="1"/>
  <c r="K1465" i="1"/>
  <c r="J1465" i="1"/>
  <c r="I1465" i="1"/>
  <c r="H1465" i="1"/>
  <c r="L1464" i="1"/>
  <c r="K1464" i="1"/>
  <c r="J1464" i="1"/>
  <c r="I1464" i="1"/>
  <c r="H1464" i="1"/>
  <c r="L1463" i="1"/>
  <c r="K1463" i="1"/>
  <c r="J1463" i="1"/>
  <c r="I1463" i="1"/>
  <c r="H1463" i="1"/>
  <c r="L1462" i="1"/>
  <c r="K1462" i="1"/>
  <c r="J1462" i="1"/>
  <c r="I1462" i="1"/>
  <c r="H1462" i="1"/>
  <c r="L1461" i="1"/>
  <c r="K1461" i="1"/>
  <c r="J1461" i="1"/>
  <c r="I1461" i="1"/>
  <c r="H1461" i="1"/>
  <c r="L1460" i="1"/>
  <c r="K1460" i="1"/>
  <c r="J1460" i="1"/>
  <c r="I1460" i="1"/>
  <c r="H1460" i="1"/>
  <c r="L1459" i="1"/>
  <c r="K1459" i="1"/>
  <c r="J1459" i="1"/>
  <c r="I1459" i="1"/>
  <c r="H1459" i="1"/>
  <c r="L1458" i="1"/>
  <c r="K1458" i="1"/>
  <c r="J1458" i="1"/>
  <c r="I1458" i="1"/>
  <c r="H1458" i="1"/>
  <c r="L1457" i="1"/>
  <c r="K1457" i="1"/>
  <c r="J1457" i="1"/>
  <c r="I1457" i="1"/>
  <c r="H1457" i="1"/>
  <c r="L1456" i="1"/>
  <c r="K1456" i="1"/>
  <c r="J1456" i="1"/>
  <c r="I1456" i="1"/>
  <c r="H1456" i="1"/>
  <c r="L1455" i="1"/>
  <c r="K1455" i="1"/>
  <c r="J1455" i="1"/>
  <c r="I1455" i="1"/>
  <c r="H1455" i="1"/>
  <c r="L1454" i="1"/>
  <c r="K1454" i="1"/>
  <c r="J1454" i="1"/>
  <c r="I1454" i="1"/>
  <c r="H1454" i="1"/>
  <c r="L1453" i="1"/>
  <c r="K1453" i="1"/>
  <c r="J1453" i="1"/>
  <c r="I1453" i="1"/>
  <c r="H1453" i="1"/>
  <c r="L1452" i="1"/>
  <c r="K1452" i="1"/>
  <c r="J1452" i="1"/>
  <c r="I1452" i="1"/>
  <c r="H1452" i="1"/>
  <c r="L1451" i="1"/>
  <c r="K1451" i="1"/>
  <c r="J1451" i="1"/>
  <c r="I1451" i="1"/>
  <c r="H1451" i="1"/>
  <c r="L1450" i="1"/>
  <c r="K1450" i="1"/>
  <c r="J1450" i="1"/>
  <c r="I1450" i="1"/>
  <c r="H1450" i="1"/>
  <c r="L1449" i="1"/>
  <c r="K1449" i="1"/>
  <c r="J1449" i="1"/>
  <c r="I1449" i="1"/>
  <c r="H1449" i="1"/>
  <c r="L1448" i="1"/>
  <c r="K1448" i="1"/>
  <c r="J1448" i="1"/>
  <c r="I1448" i="1"/>
  <c r="H1448" i="1"/>
  <c r="L1447" i="1"/>
  <c r="K1447" i="1"/>
  <c r="J1447" i="1"/>
  <c r="I1447" i="1"/>
  <c r="H1447" i="1"/>
  <c r="L1446" i="1"/>
  <c r="K1446" i="1"/>
  <c r="J1446" i="1"/>
  <c r="I1446" i="1"/>
  <c r="H1446" i="1"/>
  <c r="L1445" i="1"/>
  <c r="K1445" i="1"/>
  <c r="J1445" i="1"/>
  <c r="I1445" i="1"/>
  <c r="H1445" i="1"/>
  <c r="L1444" i="1"/>
  <c r="K1444" i="1"/>
  <c r="J1444" i="1"/>
  <c r="I1444" i="1"/>
  <c r="H1444" i="1"/>
  <c r="L1443" i="1"/>
  <c r="K1443" i="1"/>
  <c r="J1443" i="1"/>
  <c r="I1443" i="1"/>
  <c r="H1443" i="1"/>
  <c r="L1442" i="1"/>
  <c r="K1442" i="1"/>
  <c r="J1442" i="1"/>
  <c r="I1442" i="1"/>
  <c r="H1442" i="1"/>
  <c r="L1441" i="1"/>
  <c r="K1441" i="1"/>
  <c r="J1441" i="1"/>
  <c r="I1441" i="1"/>
  <c r="H1441" i="1"/>
  <c r="L1440" i="1"/>
  <c r="K1440" i="1"/>
  <c r="J1440" i="1"/>
  <c r="I1440" i="1"/>
  <c r="H1440" i="1"/>
  <c r="L1439" i="1"/>
  <c r="K1439" i="1"/>
  <c r="J1439" i="1"/>
  <c r="I1439" i="1"/>
  <c r="H1439" i="1"/>
  <c r="L1438" i="1"/>
  <c r="K1438" i="1"/>
  <c r="J1438" i="1"/>
  <c r="I1438" i="1"/>
  <c r="H1438" i="1"/>
  <c r="L1437" i="1"/>
  <c r="K1437" i="1"/>
  <c r="J1437" i="1"/>
  <c r="I1437" i="1"/>
  <c r="H1437" i="1"/>
  <c r="L1436" i="1"/>
  <c r="K1436" i="1"/>
  <c r="J1436" i="1"/>
  <c r="I1436" i="1"/>
  <c r="H1436" i="1"/>
  <c r="L1435" i="1"/>
  <c r="K1435" i="1"/>
  <c r="J1435" i="1"/>
  <c r="I1435" i="1"/>
  <c r="H1435" i="1"/>
  <c r="L1434" i="1"/>
  <c r="K1434" i="1"/>
  <c r="J1434" i="1"/>
  <c r="I1434" i="1"/>
  <c r="H1434" i="1"/>
  <c r="L1433" i="1"/>
  <c r="K1433" i="1"/>
  <c r="J1433" i="1"/>
  <c r="I1433" i="1"/>
  <c r="H1433" i="1"/>
  <c r="L1432" i="1"/>
  <c r="K1432" i="1"/>
  <c r="J1432" i="1"/>
  <c r="I1432" i="1"/>
  <c r="H1432" i="1"/>
  <c r="L1431" i="1"/>
  <c r="K1431" i="1"/>
  <c r="J1431" i="1"/>
  <c r="I1431" i="1"/>
  <c r="H1431" i="1"/>
  <c r="L1430" i="1"/>
  <c r="K1430" i="1"/>
  <c r="J1430" i="1"/>
  <c r="I1430" i="1"/>
  <c r="H1430" i="1"/>
  <c r="L1429" i="1"/>
  <c r="K1429" i="1"/>
  <c r="J1429" i="1"/>
  <c r="I1429" i="1"/>
  <c r="H1429" i="1"/>
  <c r="L1428" i="1"/>
  <c r="K1428" i="1"/>
  <c r="J1428" i="1"/>
  <c r="I1428" i="1"/>
  <c r="H1428" i="1"/>
  <c r="L1427" i="1"/>
  <c r="K1427" i="1"/>
  <c r="J1427" i="1"/>
  <c r="I1427" i="1"/>
  <c r="H1427" i="1"/>
  <c r="L1426" i="1"/>
  <c r="K1426" i="1"/>
  <c r="J1426" i="1"/>
  <c r="I1426" i="1"/>
  <c r="H1426" i="1"/>
  <c r="L1425" i="1"/>
  <c r="K1425" i="1"/>
  <c r="J1425" i="1"/>
  <c r="I1425" i="1"/>
  <c r="H1425" i="1"/>
  <c r="L1424" i="1"/>
  <c r="K1424" i="1"/>
  <c r="J1424" i="1"/>
  <c r="I1424" i="1"/>
  <c r="H1424" i="1"/>
  <c r="L1423" i="1"/>
  <c r="K1423" i="1"/>
  <c r="J1423" i="1"/>
  <c r="I1423" i="1"/>
  <c r="H1423" i="1"/>
  <c r="L1422" i="1"/>
  <c r="K1422" i="1"/>
  <c r="J1422" i="1"/>
  <c r="I1422" i="1"/>
  <c r="H1422" i="1"/>
  <c r="L1421" i="1"/>
  <c r="K1421" i="1"/>
  <c r="J1421" i="1"/>
  <c r="I1421" i="1"/>
  <c r="H1421" i="1"/>
  <c r="L1420" i="1"/>
  <c r="K1420" i="1"/>
  <c r="J1420" i="1"/>
  <c r="I1420" i="1"/>
  <c r="H1420" i="1"/>
  <c r="L1419" i="1"/>
  <c r="K1419" i="1"/>
  <c r="J1419" i="1"/>
  <c r="I1419" i="1"/>
  <c r="H1419" i="1"/>
  <c r="L1418" i="1"/>
  <c r="K1418" i="1"/>
  <c r="J1418" i="1"/>
  <c r="I1418" i="1"/>
  <c r="H1418" i="1"/>
  <c r="L1417" i="1"/>
  <c r="K1417" i="1"/>
  <c r="J1417" i="1"/>
  <c r="I1417" i="1"/>
  <c r="H1417" i="1"/>
  <c r="L1416" i="1"/>
  <c r="K1416" i="1"/>
  <c r="J1416" i="1"/>
  <c r="I1416" i="1"/>
  <c r="H1416" i="1"/>
  <c r="L1415" i="1"/>
  <c r="K1415" i="1"/>
  <c r="J1415" i="1"/>
  <c r="I1415" i="1"/>
  <c r="H1415" i="1"/>
  <c r="L1414" i="1"/>
  <c r="K1414" i="1"/>
  <c r="J1414" i="1"/>
  <c r="I1414" i="1"/>
  <c r="H1414" i="1"/>
  <c r="L1413" i="1"/>
  <c r="K1413" i="1"/>
  <c r="J1413" i="1"/>
  <c r="I1413" i="1"/>
  <c r="H1413" i="1"/>
  <c r="L1412" i="1"/>
  <c r="K1412" i="1"/>
  <c r="J1412" i="1"/>
  <c r="I1412" i="1"/>
  <c r="H1412" i="1"/>
  <c r="L1411" i="1"/>
  <c r="K1411" i="1"/>
  <c r="J1411" i="1"/>
  <c r="I1411" i="1"/>
  <c r="H1411" i="1"/>
  <c r="L1410" i="1"/>
  <c r="K1410" i="1"/>
  <c r="J1410" i="1"/>
  <c r="I1410" i="1"/>
  <c r="H1410" i="1"/>
  <c r="L1409" i="1"/>
  <c r="K1409" i="1"/>
  <c r="J1409" i="1"/>
  <c r="I1409" i="1"/>
  <c r="H1409" i="1"/>
  <c r="L1408" i="1"/>
  <c r="K1408" i="1"/>
  <c r="J1408" i="1"/>
  <c r="I1408" i="1"/>
  <c r="H1408" i="1"/>
  <c r="L1407" i="1"/>
  <c r="K1407" i="1"/>
  <c r="J1407" i="1"/>
  <c r="I1407" i="1"/>
  <c r="H1407" i="1"/>
  <c r="L1406" i="1"/>
  <c r="K1406" i="1"/>
  <c r="J1406" i="1"/>
  <c r="I1406" i="1"/>
  <c r="H1406" i="1"/>
  <c r="L1405" i="1"/>
  <c r="K1405" i="1"/>
  <c r="J1405" i="1"/>
  <c r="I1405" i="1"/>
  <c r="H1405" i="1"/>
  <c r="L1404" i="1"/>
  <c r="K1404" i="1"/>
  <c r="J1404" i="1"/>
  <c r="I1404" i="1"/>
  <c r="H1404" i="1"/>
  <c r="L1403" i="1"/>
  <c r="K1403" i="1"/>
  <c r="J1403" i="1"/>
  <c r="I1403" i="1"/>
  <c r="H1403" i="1"/>
  <c r="L1402" i="1"/>
  <c r="K1402" i="1"/>
  <c r="J1402" i="1"/>
  <c r="I1402" i="1"/>
  <c r="H1402" i="1"/>
  <c r="L1401" i="1"/>
  <c r="K1401" i="1"/>
  <c r="J1401" i="1"/>
  <c r="I1401" i="1"/>
  <c r="H1401" i="1"/>
  <c r="L1400" i="1"/>
  <c r="K1400" i="1"/>
  <c r="J1400" i="1"/>
  <c r="I1400" i="1"/>
  <c r="H1400" i="1"/>
  <c r="L1399" i="1"/>
  <c r="K1399" i="1"/>
  <c r="J1399" i="1"/>
  <c r="I1399" i="1"/>
  <c r="H1399" i="1"/>
  <c r="L1398" i="1"/>
  <c r="K1398" i="1"/>
  <c r="J1398" i="1"/>
  <c r="I1398" i="1"/>
  <c r="H1398" i="1"/>
  <c r="L1397" i="1"/>
  <c r="K1397" i="1"/>
  <c r="J1397" i="1"/>
  <c r="I1397" i="1"/>
  <c r="H1397" i="1"/>
  <c r="L1396" i="1"/>
  <c r="K1396" i="1"/>
  <c r="J1396" i="1"/>
  <c r="I1396" i="1"/>
  <c r="H1396" i="1"/>
  <c r="L1395" i="1"/>
  <c r="K1395" i="1"/>
  <c r="J1395" i="1"/>
  <c r="I1395" i="1"/>
  <c r="H1395" i="1"/>
  <c r="L1394" i="1"/>
  <c r="K1394" i="1"/>
  <c r="J1394" i="1"/>
  <c r="I1394" i="1"/>
  <c r="H1394" i="1"/>
  <c r="L1393" i="1"/>
  <c r="K1393" i="1"/>
  <c r="J1393" i="1"/>
  <c r="I1393" i="1"/>
  <c r="H1393" i="1"/>
  <c r="L1392" i="1"/>
  <c r="K1392" i="1"/>
  <c r="J1392" i="1"/>
  <c r="I1392" i="1"/>
  <c r="H1392" i="1"/>
  <c r="L1391" i="1"/>
  <c r="K1391" i="1"/>
  <c r="J1391" i="1"/>
  <c r="I1391" i="1"/>
  <c r="H1391" i="1"/>
  <c r="L1390" i="1"/>
  <c r="K1390" i="1"/>
  <c r="J1390" i="1"/>
  <c r="I1390" i="1"/>
  <c r="H1390" i="1"/>
  <c r="L1389" i="1"/>
  <c r="K1389" i="1"/>
  <c r="J1389" i="1"/>
  <c r="I1389" i="1"/>
  <c r="H1389" i="1"/>
  <c r="L1388" i="1"/>
  <c r="K1388" i="1"/>
  <c r="J1388" i="1"/>
  <c r="I1388" i="1"/>
  <c r="H1388" i="1"/>
  <c r="L1387" i="1"/>
  <c r="K1387" i="1"/>
  <c r="J1387" i="1"/>
  <c r="I1387" i="1"/>
  <c r="H1387" i="1"/>
  <c r="L1386" i="1"/>
  <c r="K1386" i="1"/>
  <c r="J1386" i="1"/>
  <c r="I1386" i="1"/>
  <c r="H1386" i="1"/>
  <c r="L1385" i="1"/>
  <c r="K1385" i="1"/>
  <c r="J1385" i="1"/>
  <c r="I1385" i="1"/>
  <c r="H1385" i="1"/>
  <c r="L1384" i="1"/>
  <c r="K1384" i="1"/>
  <c r="J1384" i="1"/>
  <c r="I1384" i="1"/>
  <c r="H1384" i="1"/>
  <c r="L1383" i="1"/>
  <c r="K1383" i="1"/>
  <c r="J1383" i="1"/>
  <c r="I1383" i="1"/>
  <c r="H1383" i="1"/>
  <c r="L1382" i="1"/>
  <c r="K1382" i="1"/>
  <c r="J1382" i="1"/>
  <c r="I1382" i="1"/>
  <c r="H1382" i="1"/>
  <c r="L1381" i="1"/>
  <c r="K1381" i="1"/>
  <c r="J1381" i="1"/>
  <c r="I1381" i="1"/>
  <c r="H1381" i="1"/>
  <c r="L1380" i="1"/>
  <c r="K1380" i="1"/>
  <c r="J1380" i="1"/>
  <c r="I1380" i="1"/>
  <c r="H1380" i="1"/>
  <c r="L1379" i="1"/>
  <c r="K1379" i="1"/>
  <c r="J1379" i="1"/>
  <c r="I1379" i="1"/>
  <c r="H1379" i="1"/>
  <c r="L1378" i="1"/>
  <c r="K1378" i="1"/>
  <c r="J1378" i="1"/>
  <c r="I1378" i="1"/>
  <c r="H1378" i="1"/>
  <c r="L1377" i="1"/>
  <c r="K1377" i="1"/>
  <c r="J1377" i="1"/>
  <c r="I1377" i="1"/>
  <c r="H1377" i="1"/>
  <c r="L1376" i="1"/>
  <c r="K1376" i="1"/>
  <c r="J1376" i="1"/>
  <c r="I1376" i="1"/>
  <c r="H1376" i="1"/>
  <c r="L1375" i="1"/>
  <c r="K1375" i="1"/>
  <c r="J1375" i="1"/>
  <c r="I1375" i="1"/>
  <c r="H1375" i="1"/>
  <c r="L1374" i="1"/>
  <c r="K1374" i="1"/>
  <c r="J1374" i="1"/>
  <c r="I1374" i="1"/>
  <c r="H1374" i="1"/>
  <c r="L1373" i="1"/>
  <c r="K1373" i="1"/>
  <c r="J1373" i="1"/>
  <c r="I1373" i="1"/>
  <c r="H1373" i="1"/>
  <c r="L1372" i="1"/>
  <c r="K1372" i="1"/>
  <c r="J1372" i="1"/>
  <c r="I1372" i="1"/>
  <c r="H1372" i="1"/>
  <c r="L1371" i="1"/>
  <c r="K1371" i="1"/>
  <c r="J1371" i="1"/>
  <c r="I1371" i="1"/>
  <c r="H1371" i="1"/>
  <c r="L1370" i="1"/>
  <c r="K1370" i="1"/>
  <c r="J1370" i="1"/>
  <c r="I1370" i="1"/>
  <c r="H1370" i="1"/>
  <c r="L1369" i="1"/>
  <c r="K1369" i="1"/>
  <c r="J1369" i="1"/>
  <c r="I1369" i="1"/>
  <c r="H1369" i="1"/>
  <c r="L1368" i="1"/>
  <c r="K1368" i="1"/>
  <c r="J1368" i="1"/>
  <c r="I1368" i="1"/>
  <c r="H1368" i="1"/>
  <c r="L1367" i="1"/>
  <c r="K1367" i="1"/>
  <c r="J1367" i="1"/>
  <c r="I1367" i="1"/>
  <c r="H1367" i="1"/>
  <c r="L1366" i="1"/>
  <c r="K1366" i="1"/>
  <c r="J1366" i="1"/>
  <c r="I1366" i="1"/>
  <c r="H1366" i="1"/>
  <c r="L1365" i="1"/>
  <c r="K1365" i="1"/>
  <c r="J1365" i="1"/>
  <c r="I1365" i="1"/>
  <c r="H1365" i="1"/>
  <c r="L1364" i="1"/>
  <c r="K1364" i="1"/>
  <c r="J1364" i="1"/>
  <c r="I1364" i="1"/>
  <c r="H1364" i="1"/>
  <c r="L1363" i="1"/>
  <c r="K1363" i="1"/>
  <c r="J1363" i="1"/>
  <c r="I1363" i="1"/>
  <c r="H1363" i="1"/>
  <c r="L1362" i="1"/>
  <c r="K1362" i="1"/>
  <c r="J1362" i="1"/>
  <c r="I1362" i="1"/>
  <c r="H1362" i="1"/>
  <c r="L1361" i="1"/>
  <c r="K1361" i="1"/>
  <c r="J1361" i="1"/>
  <c r="I1361" i="1"/>
  <c r="H1361" i="1"/>
  <c r="L1360" i="1"/>
  <c r="K1360" i="1"/>
  <c r="J1360" i="1"/>
  <c r="I1360" i="1"/>
  <c r="H1360" i="1"/>
  <c r="L1359" i="1"/>
  <c r="K1359" i="1"/>
  <c r="J1359" i="1"/>
  <c r="I1359" i="1"/>
  <c r="H1359" i="1"/>
  <c r="L1358" i="1"/>
  <c r="K1358" i="1"/>
  <c r="J1358" i="1"/>
  <c r="I1358" i="1"/>
  <c r="H1358" i="1"/>
  <c r="L1357" i="1"/>
  <c r="K1357" i="1"/>
  <c r="J1357" i="1"/>
  <c r="I1357" i="1"/>
  <c r="H1357" i="1"/>
  <c r="L1356" i="1"/>
  <c r="K1356" i="1"/>
  <c r="J1356" i="1"/>
  <c r="I1356" i="1"/>
  <c r="H1356" i="1"/>
  <c r="L1355" i="1"/>
  <c r="K1355" i="1"/>
  <c r="J1355" i="1"/>
  <c r="I1355" i="1"/>
  <c r="H1355" i="1"/>
  <c r="L1354" i="1"/>
  <c r="K1354" i="1"/>
  <c r="J1354" i="1"/>
  <c r="I1354" i="1"/>
  <c r="H1354" i="1"/>
  <c r="L1353" i="1"/>
  <c r="K1353" i="1"/>
  <c r="J1353" i="1"/>
  <c r="I1353" i="1"/>
  <c r="H1353" i="1"/>
  <c r="L1352" i="1"/>
  <c r="K1352" i="1"/>
  <c r="J1352" i="1"/>
  <c r="I1352" i="1"/>
  <c r="H1352" i="1"/>
  <c r="L1351" i="1"/>
  <c r="K1351" i="1"/>
  <c r="J1351" i="1"/>
  <c r="I1351" i="1"/>
  <c r="H1351" i="1"/>
  <c r="L1350" i="1"/>
  <c r="K1350" i="1"/>
  <c r="J1350" i="1"/>
  <c r="I1350" i="1"/>
  <c r="H1350" i="1"/>
  <c r="L1349" i="1"/>
  <c r="K1349" i="1"/>
  <c r="J1349" i="1"/>
  <c r="I1349" i="1"/>
  <c r="H1349" i="1"/>
  <c r="L1348" i="1"/>
  <c r="K1348" i="1"/>
  <c r="J1348" i="1"/>
  <c r="I1348" i="1"/>
  <c r="H1348" i="1"/>
  <c r="L1347" i="1"/>
  <c r="K1347" i="1"/>
  <c r="J1347" i="1"/>
  <c r="I1347" i="1"/>
  <c r="H1347" i="1"/>
  <c r="L1346" i="1"/>
  <c r="K1346" i="1"/>
  <c r="J1346" i="1"/>
  <c r="I1346" i="1"/>
  <c r="H1346" i="1"/>
  <c r="L1345" i="1"/>
  <c r="K1345" i="1"/>
  <c r="J1345" i="1"/>
  <c r="I1345" i="1"/>
  <c r="H1345" i="1"/>
  <c r="L1344" i="1"/>
  <c r="K1344" i="1"/>
  <c r="J1344" i="1"/>
  <c r="I1344" i="1"/>
  <c r="H1344" i="1"/>
  <c r="L1343" i="1"/>
  <c r="K1343" i="1"/>
  <c r="J1343" i="1"/>
  <c r="I1343" i="1"/>
  <c r="H1343" i="1"/>
  <c r="L1342" i="1"/>
  <c r="K1342" i="1"/>
  <c r="J1342" i="1"/>
  <c r="I1342" i="1"/>
  <c r="H1342" i="1"/>
  <c r="L1341" i="1"/>
  <c r="K1341" i="1"/>
  <c r="J1341" i="1"/>
  <c r="I1341" i="1"/>
  <c r="H1341" i="1"/>
  <c r="L1340" i="1"/>
  <c r="K1340" i="1"/>
  <c r="J1340" i="1"/>
  <c r="I1340" i="1"/>
  <c r="H1340" i="1"/>
  <c r="L1339" i="1"/>
  <c r="K1339" i="1"/>
  <c r="J1339" i="1"/>
  <c r="I1339" i="1"/>
  <c r="H1339" i="1"/>
  <c r="L1338" i="1"/>
  <c r="K1338" i="1"/>
  <c r="J1338" i="1"/>
  <c r="I1338" i="1"/>
  <c r="H1338" i="1"/>
  <c r="L1337" i="1"/>
  <c r="K1337" i="1"/>
  <c r="J1337" i="1"/>
  <c r="I1337" i="1"/>
  <c r="H1337" i="1"/>
  <c r="L1336" i="1"/>
  <c r="K1336" i="1"/>
  <c r="J1336" i="1"/>
  <c r="I1336" i="1"/>
  <c r="H1336" i="1"/>
  <c r="L1335" i="1"/>
  <c r="K1335" i="1"/>
  <c r="J1335" i="1"/>
  <c r="I1335" i="1"/>
  <c r="H1335" i="1"/>
  <c r="L1334" i="1"/>
  <c r="K1334" i="1"/>
  <c r="J1334" i="1"/>
  <c r="I1334" i="1"/>
  <c r="H1334" i="1"/>
  <c r="L1333" i="1"/>
  <c r="K1333" i="1"/>
  <c r="J1333" i="1"/>
  <c r="I1333" i="1"/>
  <c r="H1333" i="1"/>
  <c r="L1332" i="1"/>
  <c r="K1332" i="1"/>
  <c r="J1332" i="1"/>
  <c r="I1332" i="1"/>
  <c r="H1332" i="1"/>
  <c r="L1331" i="1"/>
  <c r="K1331" i="1"/>
  <c r="J1331" i="1"/>
  <c r="I1331" i="1"/>
  <c r="H1331" i="1"/>
  <c r="L1330" i="1"/>
  <c r="K1330" i="1"/>
  <c r="J1330" i="1"/>
  <c r="I1330" i="1"/>
  <c r="H1330" i="1"/>
  <c r="L1329" i="1"/>
  <c r="K1329" i="1"/>
  <c r="J1329" i="1"/>
  <c r="I1329" i="1"/>
  <c r="H1329" i="1"/>
  <c r="L1328" i="1"/>
  <c r="K1328" i="1"/>
  <c r="J1328" i="1"/>
  <c r="I1328" i="1"/>
  <c r="H1328" i="1"/>
  <c r="L1327" i="1"/>
  <c r="K1327" i="1"/>
  <c r="J1327" i="1"/>
  <c r="I1327" i="1"/>
  <c r="H1327" i="1"/>
  <c r="L1326" i="1"/>
  <c r="K1326" i="1"/>
  <c r="J1326" i="1"/>
  <c r="I1326" i="1"/>
  <c r="H1326" i="1"/>
  <c r="L1325" i="1"/>
  <c r="K1325" i="1"/>
  <c r="J1325" i="1"/>
  <c r="I1325" i="1"/>
  <c r="H1325" i="1"/>
  <c r="L1324" i="1"/>
  <c r="K1324" i="1"/>
  <c r="J1324" i="1"/>
  <c r="I1324" i="1"/>
  <c r="H1324" i="1"/>
  <c r="L1323" i="1"/>
  <c r="K1323" i="1"/>
  <c r="J1323" i="1"/>
  <c r="I1323" i="1"/>
  <c r="H1323" i="1"/>
  <c r="L1322" i="1"/>
  <c r="K1322" i="1"/>
  <c r="J1322" i="1"/>
  <c r="I1322" i="1"/>
  <c r="H1322" i="1"/>
  <c r="L1321" i="1"/>
  <c r="K1321" i="1"/>
  <c r="J1321" i="1"/>
  <c r="I1321" i="1"/>
  <c r="H1321" i="1"/>
  <c r="L1320" i="1"/>
  <c r="K1320" i="1"/>
  <c r="J1320" i="1"/>
  <c r="I1320" i="1"/>
  <c r="H1320" i="1"/>
  <c r="L1319" i="1"/>
  <c r="K1319" i="1"/>
  <c r="J1319" i="1"/>
  <c r="I1319" i="1"/>
  <c r="H1319" i="1"/>
  <c r="L1318" i="1"/>
  <c r="K1318" i="1"/>
  <c r="J1318" i="1"/>
  <c r="I1318" i="1"/>
  <c r="H1318" i="1"/>
  <c r="L1317" i="1"/>
  <c r="K1317" i="1"/>
  <c r="J1317" i="1"/>
  <c r="I1317" i="1"/>
  <c r="H1317" i="1"/>
  <c r="L1316" i="1"/>
  <c r="K1316" i="1"/>
  <c r="J1316" i="1"/>
  <c r="I1316" i="1"/>
  <c r="H1316" i="1"/>
  <c r="L1315" i="1"/>
  <c r="K1315" i="1"/>
  <c r="J1315" i="1"/>
  <c r="I1315" i="1"/>
  <c r="H1315" i="1"/>
  <c r="L1314" i="1"/>
  <c r="K1314" i="1"/>
  <c r="J1314" i="1"/>
  <c r="I1314" i="1"/>
  <c r="H1314" i="1"/>
  <c r="L1313" i="1"/>
  <c r="K1313" i="1"/>
  <c r="J1313" i="1"/>
  <c r="I1313" i="1"/>
  <c r="H1313" i="1"/>
  <c r="L1312" i="1"/>
  <c r="K1312" i="1"/>
  <c r="J1312" i="1"/>
  <c r="I1312" i="1"/>
  <c r="H1312" i="1"/>
  <c r="L1311" i="1"/>
  <c r="K1311" i="1"/>
  <c r="J1311" i="1"/>
  <c r="I1311" i="1"/>
  <c r="H1311" i="1"/>
  <c r="L1310" i="1"/>
  <c r="K1310" i="1"/>
  <c r="J1310" i="1"/>
  <c r="I1310" i="1"/>
  <c r="H1310" i="1"/>
  <c r="L1309" i="1"/>
  <c r="K1309" i="1"/>
  <c r="J1309" i="1"/>
  <c r="I1309" i="1"/>
  <c r="H1309" i="1"/>
  <c r="L1308" i="1"/>
  <c r="K1308" i="1"/>
  <c r="J1308" i="1"/>
  <c r="I1308" i="1"/>
  <c r="H1308" i="1"/>
  <c r="L1307" i="1"/>
  <c r="K1307" i="1"/>
  <c r="J1307" i="1"/>
  <c r="I1307" i="1"/>
  <c r="H1307" i="1"/>
  <c r="L1306" i="1"/>
  <c r="K1306" i="1"/>
  <c r="J1306" i="1"/>
  <c r="I1306" i="1"/>
  <c r="H1306" i="1"/>
  <c r="L1305" i="1"/>
  <c r="K1305" i="1"/>
  <c r="J1305" i="1"/>
  <c r="I1305" i="1"/>
  <c r="H1305" i="1"/>
  <c r="L1304" i="1"/>
  <c r="K1304" i="1"/>
  <c r="J1304" i="1"/>
  <c r="I1304" i="1"/>
  <c r="H1304" i="1"/>
  <c r="L1303" i="1"/>
  <c r="K1303" i="1"/>
  <c r="J1303" i="1"/>
  <c r="I1303" i="1"/>
  <c r="H1303" i="1"/>
  <c r="L1302" i="1"/>
  <c r="K1302" i="1"/>
  <c r="J1302" i="1"/>
  <c r="I1302" i="1"/>
  <c r="H1302" i="1"/>
  <c r="L1301" i="1"/>
  <c r="K1301" i="1"/>
  <c r="J1301" i="1"/>
  <c r="I1301" i="1"/>
  <c r="H1301" i="1"/>
  <c r="L1300" i="1"/>
  <c r="K1300" i="1"/>
  <c r="J1300" i="1"/>
  <c r="I1300" i="1"/>
  <c r="H1300" i="1"/>
  <c r="L1299" i="1"/>
  <c r="K1299" i="1"/>
  <c r="J1299" i="1"/>
  <c r="I1299" i="1"/>
  <c r="H1299" i="1"/>
  <c r="L1298" i="1"/>
  <c r="K1298" i="1"/>
  <c r="J1298" i="1"/>
  <c r="I1298" i="1"/>
  <c r="H1298" i="1"/>
  <c r="L1297" i="1"/>
  <c r="K1297" i="1"/>
  <c r="J1297" i="1"/>
  <c r="I1297" i="1"/>
  <c r="H1297" i="1"/>
  <c r="L1296" i="1"/>
  <c r="K1296" i="1"/>
  <c r="J1296" i="1"/>
  <c r="I1296" i="1"/>
  <c r="H1296" i="1"/>
  <c r="L1295" i="1"/>
  <c r="K1295" i="1"/>
  <c r="J1295" i="1"/>
  <c r="I1295" i="1"/>
  <c r="H1295" i="1"/>
  <c r="L1294" i="1"/>
  <c r="K1294" i="1"/>
  <c r="J1294" i="1"/>
  <c r="I1294" i="1"/>
  <c r="H1294" i="1"/>
  <c r="L1293" i="1"/>
  <c r="K1293" i="1"/>
  <c r="J1293" i="1"/>
  <c r="I1293" i="1"/>
  <c r="H1293" i="1"/>
  <c r="L1292" i="1"/>
  <c r="K1292" i="1"/>
  <c r="J1292" i="1"/>
  <c r="I1292" i="1"/>
  <c r="H1292" i="1"/>
  <c r="L1291" i="1"/>
  <c r="K1291" i="1"/>
  <c r="J1291" i="1"/>
  <c r="I1291" i="1"/>
  <c r="H1291" i="1"/>
  <c r="L1290" i="1"/>
  <c r="K1290" i="1"/>
  <c r="J1290" i="1"/>
  <c r="I1290" i="1"/>
  <c r="H1290" i="1"/>
  <c r="L1289" i="1"/>
  <c r="K1289" i="1"/>
  <c r="J1289" i="1"/>
  <c r="I1289" i="1"/>
  <c r="H1289" i="1"/>
  <c r="L1288" i="1"/>
  <c r="K1288" i="1"/>
  <c r="J1288" i="1"/>
  <c r="I1288" i="1"/>
  <c r="H1288" i="1"/>
  <c r="L1287" i="1"/>
  <c r="K1287" i="1"/>
  <c r="J1287" i="1"/>
  <c r="I1287" i="1"/>
  <c r="H1287" i="1"/>
  <c r="L1286" i="1"/>
  <c r="K1286" i="1"/>
  <c r="J1286" i="1"/>
  <c r="I1286" i="1"/>
  <c r="H1286" i="1"/>
  <c r="L1285" i="1"/>
  <c r="K1285" i="1"/>
  <c r="J1285" i="1"/>
  <c r="I1285" i="1"/>
  <c r="H1285" i="1"/>
  <c r="L1284" i="1"/>
  <c r="K1284" i="1"/>
  <c r="J1284" i="1"/>
  <c r="I1284" i="1"/>
  <c r="H1284" i="1"/>
  <c r="L1283" i="1"/>
  <c r="K1283" i="1"/>
  <c r="J1283" i="1"/>
  <c r="I1283" i="1"/>
  <c r="H1283" i="1"/>
  <c r="L1282" i="1"/>
  <c r="K1282" i="1"/>
  <c r="J1282" i="1"/>
  <c r="I1282" i="1"/>
  <c r="H1282" i="1"/>
  <c r="L1281" i="1"/>
  <c r="K1281" i="1"/>
  <c r="J1281" i="1"/>
  <c r="I1281" i="1"/>
  <c r="H1281" i="1"/>
  <c r="L1280" i="1"/>
  <c r="K1280" i="1"/>
  <c r="J1280" i="1"/>
  <c r="I1280" i="1"/>
  <c r="H1280" i="1"/>
  <c r="L1279" i="1"/>
  <c r="K1279" i="1"/>
  <c r="J1279" i="1"/>
  <c r="I1279" i="1"/>
  <c r="H1279" i="1"/>
  <c r="L1278" i="1"/>
  <c r="K1278" i="1"/>
  <c r="J1278" i="1"/>
  <c r="I1278" i="1"/>
  <c r="H1278" i="1"/>
  <c r="L1277" i="1"/>
  <c r="K1277" i="1"/>
  <c r="J1277" i="1"/>
  <c r="I1277" i="1"/>
  <c r="H1277" i="1"/>
  <c r="L1276" i="1"/>
  <c r="K1276" i="1"/>
  <c r="J1276" i="1"/>
  <c r="I1276" i="1"/>
  <c r="H1276" i="1"/>
  <c r="L1275" i="1"/>
  <c r="K1275" i="1"/>
  <c r="J1275" i="1"/>
  <c r="I1275" i="1"/>
  <c r="H1275" i="1"/>
  <c r="L1274" i="1"/>
  <c r="K1274" i="1"/>
  <c r="J1274" i="1"/>
  <c r="I1274" i="1"/>
  <c r="H1274" i="1"/>
  <c r="L1273" i="1"/>
  <c r="K1273" i="1"/>
  <c r="J1273" i="1"/>
  <c r="I1273" i="1"/>
  <c r="H1273" i="1"/>
  <c r="L1272" i="1"/>
  <c r="K1272" i="1"/>
  <c r="J1272" i="1"/>
  <c r="I1272" i="1"/>
  <c r="H1272" i="1"/>
  <c r="L1271" i="1"/>
  <c r="K1271" i="1"/>
  <c r="J1271" i="1"/>
  <c r="I1271" i="1"/>
  <c r="H1271" i="1"/>
  <c r="L1270" i="1"/>
  <c r="K1270" i="1"/>
  <c r="J1270" i="1"/>
  <c r="I1270" i="1"/>
  <c r="H1270" i="1"/>
  <c r="L1269" i="1"/>
  <c r="K1269" i="1"/>
  <c r="J1269" i="1"/>
  <c r="I1269" i="1"/>
  <c r="H1269" i="1"/>
  <c r="L1268" i="1"/>
  <c r="K1268" i="1"/>
  <c r="J1268" i="1"/>
  <c r="I1268" i="1"/>
  <c r="H1268" i="1"/>
  <c r="L1267" i="1"/>
  <c r="K1267" i="1"/>
  <c r="J1267" i="1"/>
  <c r="I1267" i="1"/>
  <c r="H1267" i="1"/>
  <c r="L1266" i="1"/>
  <c r="K1266" i="1"/>
  <c r="J1266" i="1"/>
  <c r="I1266" i="1"/>
  <c r="H1266" i="1"/>
  <c r="L1265" i="1"/>
  <c r="K1265" i="1"/>
  <c r="J1265" i="1"/>
  <c r="I1265" i="1"/>
  <c r="H1265" i="1"/>
  <c r="L1264" i="1"/>
  <c r="K1264" i="1"/>
  <c r="J1264" i="1"/>
  <c r="I1264" i="1"/>
  <c r="H1264" i="1"/>
  <c r="L1263" i="1"/>
  <c r="K1263" i="1"/>
  <c r="J1263" i="1"/>
  <c r="I1263" i="1"/>
  <c r="H1263" i="1"/>
  <c r="L1262" i="1"/>
  <c r="K1262" i="1"/>
  <c r="J1262" i="1"/>
  <c r="I1262" i="1"/>
  <c r="H1262" i="1"/>
  <c r="L1261" i="1"/>
  <c r="K1261" i="1"/>
  <c r="J1261" i="1"/>
  <c r="I1261" i="1"/>
  <c r="H1261" i="1"/>
  <c r="L1260" i="1"/>
  <c r="K1260" i="1"/>
  <c r="J1260" i="1"/>
  <c r="I1260" i="1"/>
  <c r="H1260" i="1"/>
  <c r="L1259" i="1"/>
  <c r="K1259" i="1"/>
  <c r="J1259" i="1"/>
  <c r="I1259" i="1"/>
  <c r="H1259" i="1"/>
  <c r="L1258" i="1"/>
  <c r="K1258" i="1"/>
  <c r="J1258" i="1"/>
  <c r="I1258" i="1"/>
  <c r="H1258" i="1"/>
  <c r="L1257" i="1"/>
  <c r="K1257" i="1"/>
  <c r="J1257" i="1"/>
  <c r="I1257" i="1"/>
  <c r="H1257" i="1"/>
  <c r="L1256" i="1"/>
  <c r="K1256" i="1"/>
  <c r="J1256" i="1"/>
  <c r="I1256" i="1"/>
  <c r="H1256" i="1"/>
  <c r="L1255" i="1"/>
  <c r="K1255" i="1"/>
  <c r="J1255" i="1"/>
  <c r="I1255" i="1"/>
  <c r="H1255" i="1"/>
  <c r="L1254" i="1"/>
  <c r="K1254" i="1"/>
  <c r="J1254" i="1"/>
  <c r="I1254" i="1"/>
  <c r="H1254" i="1"/>
  <c r="L1253" i="1"/>
  <c r="K1253" i="1"/>
  <c r="J1253" i="1"/>
  <c r="I1253" i="1"/>
  <c r="H1253" i="1"/>
  <c r="L1252" i="1"/>
  <c r="K1252" i="1"/>
  <c r="J1252" i="1"/>
  <c r="I1252" i="1"/>
  <c r="H1252" i="1"/>
  <c r="L1251" i="1"/>
  <c r="K1251" i="1"/>
  <c r="J1251" i="1"/>
  <c r="I1251" i="1"/>
  <c r="H1251" i="1"/>
  <c r="L1250" i="1"/>
  <c r="K1250" i="1"/>
  <c r="J1250" i="1"/>
  <c r="I1250" i="1"/>
  <c r="H1250" i="1"/>
  <c r="L1249" i="1"/>
  <c r="K1249" i="1"/>
  <c r="J1249" i="1"/>
  <c r="I1249" i="1"/>
  <c r="H1249" i="1"/>
  <c r="L1248" i="1"/>
  <c r="K1248" i="1"/>
  <c r="J1248" i="1"/>
  <c r="I1248" i="1"/>
  <c r="H1248" i="1"/>
  <c r="L1247" i="1"/>
  <c r="K1247" i="1"/>
  <c r="J1247" i="1"/>
  <c r="I1247" i="1"/>
  <c r="H1247" i="1"/>
  <c r="L1246" i="1"/>
  <c r="K1246" i="1"/>
  <c r="J1246" i="1"/>
  <c r="I1246" i="1"/>
  <c r="H1246" i="1"/>
  <c r="L1245" i="1"/>
  <c r="K1245" i="1"/>
  <c r="J1245" i="1"/>
  <c r="I1245" i="1"/>
  <c r="H1245" i="1"/>
  <c r="L1244" i="1"/>
  <c r="K1244" i="1"/>
  <c r="J1244" i="1"/>
  <c r="I1244" i="1"/>
  <c r="H1244" i="1"/>
  <c r="L1243" i="1"/>
  <c r="K1243" i="1"/>
  <c r="J1243" i="1"/>
  <c r="I1243" i="1"/>
  <c r="H1243" i="1"/>
  <c r="L1242" i="1"/>
  <c r="K1242" i="1"/>
  <c r="J1242" i="1"/>
  <c r="I1242" i="1"/>
  <c r="H1242" i="1"/>
  <c r="L1241" i="1"/>
  <c r="K1241" i="1"/>
  <c r="J1241" i="1"/>
  <c r="I1241" i="1"/>
  <c r="H1241" i="1"/>
  <c r="L1240" i="1"/>
  <c r="K1240" i="1"/>
  <c r="J1240" i="1"/>
  <c r="I1240" i="1"/>
  <c r="H1240" i="1"/>
  <c r="L1239" i="1"/>
  <c r="K1239" i="1"/>
  <c r="J1239" i="1"/>
  <c r="I1239" i="1"/>
  <c r="H1239" i="1"/>
  <c r="L1238" i="1"/>
  <c r="K1238" i="1"/>
  <c r="J1238" i="1"/>
  <c r="I1238" i="1"/>
  <c r="H1238" i="1"/>
  <c r="L1237" i="1"/>
  <c r="K1237" i="1"/>
  <c r="J1237" i="1"/>
  <c r="I1237" i="1"/>
  <c r="H1237" i="1"/>
  <c r="L1236" i="1"/>
  <c r="K1236" i="1"/>
  <c r="J1236" i="1"/>
  <c r="I1236" i="1"/>
  <c r="H1236" i="1"/>
  <c r="L1235" i="1"/>
  <c r="K1235" i="1"/>
  <c r="J1235" i="1"/>
  <c r="I1235" i="1"/>
  <c r="H1235" i="1"/>
  <c r="L1234" i="1"/>
  <c r="K1234" i="1"/>
  <c r="J1234" i="1"/>
  <c r="I1234" i="1"/>
  <c r="H1234" i="1"/>
  <c r="L1233" i="1"/>
  <c r="K1233" i="1"/>
  <c r="J1233" i="1"/>
  <c r="I1233" i="1"/>
  <c r="H1233" i="1"/>
  <c r="L1232" i="1"/>
  <c r="K1232" i="1"/>
  <c r="J1232" i="1"/>
  <c r="I1232" i="1"/>
  <c r="H1232" i="1"/>
  <c r="L1231" i="1"/>
  <c r="K1231" i="1"/>
  <c r="J1231" i="1"/>
  <c r="I1231" i="1"/>
  <c r="H1231" i="1"/>
  <c r="L1230" i="1"/>
  <c r="K1230" i="1"/>
  <c r="J1230" i="1"/>
  <c r="I1230" i="1"/>
  <c r="H1230" i="1"/>
  <c r="L1229" i="1"/>
  <c r="K1229" i="1"/>
  <c r="J1229" i="1"/>
  <c r="I1229" i="1"/>
  <c r="H1229" i="1"/>
  <c r="L1228" i="1"/>
  <c r="K1228" i="1"/>
  <c r="J1228" i="1"/>
  <c r="I1228" i="1"/>
  <c r="H1228" i="1"/>
  <c r="L1227" i="1"/>
  <c r="K1227" i="1"/>
  <c r="J1227" i="1"/>
  <c r="I1227" i="1"/>
  <c r="H1227" i="1"/>
  <c r="L1226" i="1"/>
  <c r="K1226" i="1"/>
  <c r="J1226" i="1"/>
  <c r="I1226" i="1"/>
  <c r="H1226" i="1"/>
  <c r="L1225" i="1"/>
  <c r="K1225" i="1"/>
  <c r="J1225" i="1"/>
  <c r="I1225" i="1"/>
  <c r="H1225" i="1"/>
  <c r="L1224" i="1"/>
  <c r="K1224" i="1"/>
  <c r="J1224" i="1"/>
  <c r="I1224" i="1"/>
  <c r="H1224" i="1"/>
  <c r="L1223" i="1"/>
  <c r="K1223" i="1"/>
  <c r="J1223" i="1"/>
  <c r="I1223" i="1"/>
  <c r="H1223" i="1"/>
  <c r="L1222" i="1"/>
  <c r="K1222" i="1"/>
  <c r="J1222" i="1"/>
  <c r="I1222" i="1"/>
  <c r="H1222" i="1"/>
  <c r="L1221" i="1"/>
  <c r="K1221" i="1"/>
  <c r="J1221" i="1"/>
  <c r="I1221" i="1"/>
  <c r="H1221" i="1"/>
  <c r="L1220" i="1"/>
  <c r="K1220" i="1"/>
  <c r="J1220" i="1"/>
  <c r="I1220" i="1"/>
  <c r="H1220" i="1"/>
  <c r="L1219" i="1"/>
  <c r="K1219" i="1"/>
  <c r="J1219" i="1"/>
  <c r="I1219" i="1"/>
  <c r="H1219" i="1"/>
  <c r="L1218" i="1"/>
  <c r="K1218" i="1"/>
  <c r="J1218" i="1"/>
  <c r="I1218" i="1"/>
  <c r="H1218" i="1"/>
  <c r="L1217" i="1"/>
  <c r="K1217" i="1"/>
  <c r="J1217" i="1"/>
  <c r="I1217" i="1"/>
  <c r="H1217" i="1"/>
  <c r="L1216" i="1"/>
  <c r="K1216" i="1"/>
  <c r="J1216" i="1"/>
  <c r="I1216" i="1"/>
  <c r="H1216" i="1"/>
  <c r="L1215" i="1"/>
  <c r="K1215" i="1"/>
  <c r="J1215" i="1"/>
  <c r="I1215" i="1"/>
  <c r="H1215" i="1"/>
  <c r="L1214" i="1"/>
  <c r="K1214" i="1"/>
  <c r="J1214" i="1"/>
  <c r="I1214" i="1"/>
  <c r="H1214" i="1"/>
  <c r="L1213" i="1"/>
  <c r="K1213" i="1"/>
  <c r="J1213" i="1"/>
  <c r="I1213" i="1"/>
  <c r="H1213" i="1"/>
  <c r="L1212" i="1"/>
  <c r="K1212" i="1"/>
  <c r="J1212" i="1"/>
  <c r="I1212" i="1"/>
  <c r="H1212" i="1"/>
  <c r="L1211" i="1"/>
  <c r="K1211" i="1"/>
  <c r="J1211" i="1"/>
  <c r="I1211" i="1"/>
  <c r="H1211" i="1"/>
  <c r="L1210" i="1"/>
  <c r="K1210" i="1"/>
  <c r="J1210" i="1"/>
  <c r="I1210" i="1"/>
  <c r="H1210" i="1"/>
  <c r="L1209" i="1"/>
  <c r="K1209" i="1"/>
  <c r="J1209" i="1"/>
  <c r="I1209" i="1"/>
  <c r="H1209" i="1"/>
  <c r="L1208" i="1"/>
  <c r="K1208" i="1"/>
  <c r="J1208" i="1"/>
  <c r="I1208" i="1"/>
  <c r="H1208" i="1"/>
  <c r="L1207" i="1"/>
  <c r="K1207" i="1"/>
  <c r="J1207" i="1"/>
  <c r="I1207" i="1"/>
  <c r="H1207" i="1"/>
  <c r="L1206" i="1"/>
  <c r="K1206" i="1"/>
  <c r="J1206" i="1"/>
  <c r="I1206" i="1"/>
  <c r="H1206" i="1"/>
  <c r="L1205" i="1"/>
  <c r="K1205" i="1"/>
  <c r="J1205" i="1"/>
  <c r="I1205" i="1"/>
  <c r="H1205" i="1"/>
  <c r="L1204" i="1"/>
  <c r="K1204" i="1"/>
  <c r="J1204" i="1"/>
  <c r="I1204" i="1"/>
  <c r="H1204" i="1"/>
  <c r="L1203" i="1"/>
  <c r="K1203" i="1"/>
  <c r="J1203" i="1"/>
  <c r="I1203" i="1"/>
  <c r="H1203" i="1"/>
  <c r="L1202" i="1"/>
  <c r="K1202" i="1"/>
  <c r="J1202" i="1"/>
  <c r="I1202" i="1"/>
  <c r="H1202" i="1"/>
  <c r="L1201" i="1"/>
  <c r="K1201" i="1"/>
  <c r="J1201" i="1"/>
  <c r="I1201" i="1"/>
  <c r="H1201" i="1"/>
  <c r="L1200" i="1"/>
  <c r="K1200" i="1"/>
  <c r="J1200" i="1"/>
  <c r="I1200" i="1"/>
  <c r="H1200" i="1"/>
  <c r="L1199" i="1"/>
  <c r="K1199" i="1"/>
  <c r="J1199" i="1"/>
  <c r="I1199" i="1"/>
  <c r="H1199" i="1"/>
  <c r="L1198" i="1"/>
  <c r="K1198" i="1"/>
  <c r="J1198" i="1"/>
  <c r="I1198" i="1"/>
  <c r="H1198" i="1"/>
  <c r="L1197" i="1"/>
  <c r="K1197" i="1"/>
  <c r="J1197" i="1"/>
  <c r="I1197" i="1"/>
  <c r="H1197" i="1"/>
  <c r="L1196" i="1"/>
  <c r="K1196" i="1"/>
  <c r="J1196" i="1"/>
  <c r="I1196" i="1"/>
  <c r="H1196" i="1"/>
  <c r="L1195" i="1"/>
  <c r="K1195" i="1"/>
  <c r="J1195" i="1"/>
  <c r="I1195" i="1"/>
  <c r="H1195" i="1"/>
  <c r="L1194" i="1"/>
  <c r="K1194" i="1"/>
  <c r="J1194" i="1"/>
  <c r="I1194" i="1"/>
  <c r="H1194" i="1"/>
  <c r="L1193" i="1"/>
  <c r="K1193" i="1"/>
  <c r="J1193" i="1"/>
  <c r="I1193" i="1"/>
  <c r="H1193" i="1"/>
  <c r="L1192" i="1"/>
  <c r="K1192" i="1"/>
  <c r="J1192" i="1"/>
  <c r="I1192" i="1"/>
  <c r="H1192" i="1"/>
  <c r="L1191" i="1"/>
  <c r="K1191" i="1"/>
  <c r="J1191" i="1"/>
  <c r="I1191" i="1"/>
  <c r="H1191" i="1"/>
  <c r="L1190" i="1"/>
  <c r="K1190" i="1"/>
  <c r="J1190" i="1"/>
  <c r="I1190" i="1"/>
  <c r="H1190" i="1"/>
  <c r="L1189" i="1"/>
  <c r="K1189" i="1"/>
  <c r="J1189" i="1"/>
  <c r="I1189" i="1"/>
  <c r="H1189" i="1"/>
  <c r="L1188" i="1"/>
  <c r="K1188" i="1"/>
  <c r="J1188" i="1"/>
  <c r="I1188" i="1"/>
  <c r="H1188" i="1"/>
  <c r="L1187" i="1"/>
  <c r="K1187" i="1"/>
  <c r="J1187" i="1"/>
  <c r="I1187" i="1"/>
  <c r="H1187" i="1"/>
  <c r="L1186" i="1"/>
  <c r="K1186" i="1"/>
  <c r="J1186" i="1"/>
  <c r="I1186" i="1"/>
  <c r="H1186" i="1"/>
  <c r="L1185" i="1"/>
  <c r="K1185" i="1"/>
  <c r="J1185" i="1"/>
  <c r="I1185" i="1"/>
  <c r="H1185" i="1"/>
  <c r="L1184" i="1"/>
  <c r="K1184" i="1"/>
  <c r="J1184" i="1"/>
  <c r="I1184" i="1"/>
  <c r="H1184" i="1"/>
  <c r="L1183" i="1"/>
  <c r="K1183" i="1"/>
  <c r="J1183" i="1"/>
  <c r="I1183" i="1"/>
  <c r="H1183" i="1"/>
  <c r="L1182" i="1"/>
  <c r="K1182" i="1"/>
  <c r="J1182" i="1"/>
  <c r="I1182" i="1"/>
  <c r="H1182" i="1"/>
  <c r="L1181" i="1"/>
  <c r="K1181" i="1"/>
  <c r="J1181" i="1"/>
  <c r="I1181" i="1"/>
  <c r="H1181" i="1"/>
  <c r="L1180" i="1"/>
  <c r="K1180" i="1"/>
  <c r="J1180" i="1"/>
  <c r="I1180" i="1"/>
  <c r="H1180" i="1"/>
  <c r="L1179" i="1"/>
  <c r="K1179" i="1"/>
  <c r="J1179" i="1"/>
  <c r="I1179" i="1"/>
  <c r="H1179" i="1"/>
  <c r="L1178" i="1"/>
  <c r="K1178" i="1"/>
  <c r="J1178" i="1"/>
  <c r="I1178" i="1"/>
  <c r="H1178" i="1"/>
  <c r="L1177" i="1"/>
  <c r="K1177" i="1"/>
  <c r="J1177" i="1"/>
  <c r="I1177" i="1"/>
  <c r="H1177" i="1"/>
  <c r="L1176" i="1"/>
  <c r="K1176" i="1"/>
  <c r="J1176" i="1"/>
  <c r="I1176" i="1"/>
  <c r="H1176" i="1"/>
  <c r="L1175" i="1"/>
  <c r="K1175" i="1"/>
  <c r="J1175" i="1"/>
  <c r="I1175" i="1"/>
  <c r="H1175" i="1"/>
  <c r="L1174" i="1"/>
  <c r="K1174" i="1"/>
  <c r="J1174" i="1"/>
  <c r="I1174" i="1"/>
  <c r="H1174" i="1"/>
  <c r="L1173" i="1"/>
  <c r="K1173" i="1"/>
  <c r="J1173" i="1"/>
  <c r="I1173" i="1"/>
  <c r="H1173" i="1"/>
  <c r="L1172" i="1"/>
  <c r="K1172" i="1"/>
  <c r="J1172" i="1"/>
  <c r="I1172" i="1"/>
  <c r="H1172" i="1"/>
  <c r="L1171" i="1"/>
  <c r="K1171" i="1"/>
  <c r="J1171" i="1"/>
  <c r="I1171" i="1"/>
  <c r="H1171" i="1"/>
  <c r="L1170" i="1"/>
  <c r="K1170" i="1"/>
  <c r="J1170" i="1"/>
  <c r="I1170" i="1"/>
  <c r="H1170" i="1"/>
  <c r="L1169" i="1"/>
  <c r="K1169" i="1"/>
  <c r="J1169" i="1"/>
  <c r="I1169" i="1"/>
  <c r="H1169" i="1"/>
  <c r="L1168" i="1"/>
  <c r="K1168" i="1"/>
  <c r="J1168" i="1"/>
  <c r="I1168" i="1"/>
  <c r="H1168" i="1"/>
  <c r="L1167" i="1"/>
  <c r="K1167" i="1"/>
  <c r="J1167" i="1"/>
  <c r="I1167" i="1"/>
  <c r="H1167" i="1"/>
  <c r="L1166" i="1"/>
  <c r="K1166" i="1"/>
  <c r="J1166" i="1"/>
  <c r="I1166" i="1"/>
  <c r="H1166" i="1"/>
  <c r="L1165" i="1"/>
  <c r="K1165" i="1"/>
  <c r="J1165" i="1"/>
  <c r="I1165" i="1"/>
  <c r="H1165" i="1"/>
  <c r="L1164" i="1"/>
  <c r="K1164" i="1"/>
  <c r="J1164" i="1"/>
  <c r="I1164" i="1"/>
  <c r="H1164" i="1"/>
  <c r="L1163" i="1"/>
  <c r="K1163" i="1"/>
  <c r="J1163" i="1"/>
  <c r="I1163" i="1"/>
  <c r="H1163" i="1"/>
  <c r="L1162" i="1"/>
  <c r="K1162" i="1"/>
  <c r="J1162" i="1"/>
  <c r="I1162" i="1"/>
  <c r="H1162" i="1"/>
  <c r="L1161" i="1"/>
  <c r="K1161" i="1"/>
  <c r="J1161" i="1"/>
  <c r="I1161" i="1"/>
  <c r="H1161" i="1"/>
  <c r="L1160" i="1"/>
  <c r="K1160" i="1"/>
  <c r="J1160" i="1"/>
  <c r="I1160" i="1"/>
  <c r="H1160" i="1"/>
  <c r="L1159" i="1"/>
  <c r="K1159" i="1"/>
  <c r="J1159" i="1"/>
  <c r="I1159" i="1"/>
  <c r="H1159" i="1"/>
  <c r="L1158" i="1"/>
  <c r="K1158" i="1"/>
  <c r="J1158" i="1"/>
  <c r="I1158" i="1"/>
  <c r="H1158" i="1"/>
  <c r="L1157" i="1"/>
  <c r="K1157" i="1"/>
  <c r="J1157" i="1"/>
  <c r="I1157" i="1"/>
  <c r="H1157" i="1"/>
  <c r="L1156" i="1"/>
  <c r="K1156" i="1"/>
  <c r="J1156" i="1"/>
  <c r="I1156" i="1"/>
  <c r="H1156" i="1"/>
  <c r="L1155" i="1"/>
  <c r="K1155" i="1"/>
  <c r="J1155" i="1"/>
  <c r="I1155" i="1"/>
  <c r="H1155" i="1"/>
  <c r="L1154" i="1"/>
  <c r="K1154" i="1"/>
  <c r="J1154" i="1"/>
  <c r="I1154" i="1"/>
  <c r="H1154" i="1"/>
  <c r="L1153" i="1"/>
  <c r="K1153" i="1"/>
  <c r="J1153" i="1"/>
  <c r="I1153" i="1"/>
  <c r="H1153" i="1"/>
  <c r="L1152" i="1"/>
  <c r="K1152" i="1"/>
  <c r="J1152" i="1"/>
  <c r="I1152" i="1"/>
  <c r="H1152" i="1"/>
  <c r="L1151" i="1"/>
  <c r="K1151" i="1"/>
  <c r="J1151" i="1"/>
  <c r="I1151" i="1"/>
  <c r="H1151" i="1"/>
  <c r="L1150" i="1"/>
  <c r="K1150" i="1"/>
  <c r="J1150" i="1"/>
  <c r="I1150" i="1"/>
  <c r="H1150" i="1"/>
  <c r="L1149" i="1"/>
  <c r="K1149" i="1"/>
  <c r="J1149" i="1"/>
  <c r="I1149" i="1"/>
  <c r="H1149" i="1"/>
  <c r="L1148" i="1"/>
  <c r="K1148" i="1"/>
  <c r="J1148" i="1"/>
  <c r="I1148" i="1"/>
  <c r="H1148" i="1"/>
  <c r="L1147" i="1"/>
  <c r="K1147" i="1"/>
  <c r="J1147" i="1"/>
  <c r="I1147" i="1"/>
  <c r="H1147" i="1"/>
  <c r="L1146" i="1"/>
  <c r="K1146" i="1"/>
  <c r="J1146" i="1"/>
  <c r="I1146" i="1"/>
  <c r="H1146" i="1"/>
  <c r="L1145" i="1"/>
  <c r="K1145" i="1"/>
  <c r="J1145" i="1"/>
  <c r="I1145" i="1"/>
  <c r="H1145" i="1"/>
  <c r="L1144" i="1"/>
  <c r="K1144" i="1"/>
  <c r="J1144" i="1"/>
  <c r="I1144" i="1"/>
  <c r="H1144" i="1"/>
  <c r="L1143" i="1"/>
  <c r="K1143" i="1"/>
  <c r="J1143" i="1"/>
  <c r="I1143" i="1"/>
  <c r="H1143" i="1"/>
  <c r="L1142" i="1"/>
  <c r="K1142" i="1"/>
  <c r="J1142" i="1"/>
  <c r="I1142" i="1"/>
  <c r="H1142" i="1"/>
  <c r="L1141" i="1"/>
  <c r="K1141" i="1"/>
  <c r="J1141" i="1"/>
  <c r="I1141" i="1"/>
  <c r="H1141" i="1"/>
  <c r="L1140" i="1"/>
  <c r="K1140" i="1"/>
  <c r="J1140" i="1"/>
  <c r="I1140" i="1"/>
  <c r="H1140" i="1"/>
  <c r="L1139" i="1"/>
  <c r="K1139" i="1"/>
  <c r="J1139" i="1"/>
  <c r="I1139" i="1"/>
  <c r="H1139" i="1"/>
  <c r="L1138" i="1"/>
  <c r="K1138" i="1"/>
  <c r="J1138" i="1"/>
  <c r="I1138" i="1"/>
  <c r="H1138" i="1"/>
  <c r="L1137" i="1"/>
  <c r="K1137" i="1"/>
  <c r="J1137" i="1"/>
  <c r="I1137" i="1"/>
  <c r="H1137" i="1"/>
  <c r="L1136" i="1"/>
  <c r="K1136" i="1"/>
  <c r="J1136" i="1"/>
  <c r="I1136" i="1"/>
  <c r="H1136" i="1"/>
  <c r="L1135" i="1"/>
  <c r="K1135" i="1"/>
  <c r="J1135" i="1"/>
  <c r="I1135" i="1"/>
  <c r="H1135" i="1"/>
  <c r="L1134" i="1"/>
  <c r="K1134" i="1"/>
  <c r="J1134" i="1"/>
  <c r="I1134" i="1"/>
  <c r="H1134" i="1"/>
  <c r="L1133" i="1"/>
  <c r="K1133" i="1"/>
  <c r="J1133" i="1"/>
  <c r="I1133" i="1"/>
  <c r="H1133" i="1"/>
  <c r="L1132" i="1"/>
  <c r="K1132" i="1"/>
  <c r="J1132" i="1"/>
  <c r="I1132" i="1"/>
  <c r="H1132" i="1"/>
  <c r="L1131" i="1"/>
  <c r="K1131" i="1"/>
  <c r="J1131" i="1"/>
  <c r="I1131" i="1"/>
  <c r="H1131" i="1"/>
  <c r="L1130" i="1"/>
  <c r="K1130" i="1"/>
  <c r="J1130" i="1"/>
  <c r="I1130" i="1"/>
  <c r="H1130" i="1"/>
  <c r="L1129" i="1"/>
  <c r="K1129" i="1"/>
  <c r="J1129" i="1"/>
  <c r="I1129" i="1"/>
  <c r="H1129" i="1"/>
  <c r="L1128" i="1"/>
  <c r="K1128" i="1"/>
  <c r="J1128" i="1"/>
  <c r="I1128" i="1"/>
  <c r="H1128" i="1"/>
  <c r="L1127" i="1"/>
  <c r="K1127" i="1"/>
  <c r="J1127" i="1"/>
  <c r="I1127" i="1"/>
  <c r="H1127" i="1"/>
  <c r="L1126" i="1"/>
  <c r="K1126" i="1"/>
  <c r="J1126" i="1"/>
  <c r="I1126" i="1"/>
  <c r="H1126" i="1"/>
  <c r="L1125" i="1"/>
  <c r="K1125" i="1"/>
  <c r="J1125" i="1"/>
  <c r="I1125" i="1"/>
  <c r="H1125" i="1"/>
  <c r="L1124" i="1"/>
  <c r="K1124" i="1"/>
  <c r="J1124" i="1"/>
  <c r="I1124" i="1"/>
  <c r="H1124" i="1"/>
  <c r="L1123" i="1"/>
  <c r="K1123" i="1"/>
  <c r="J1123" i="1"/>
  <c r="I1123" i="1"/>
  <c r="H1123" i="1"/>
  <c r="L1122" i="1"/>
  <c r="K1122" i="1"/>
  <c r="J1122" i="1"/>
  <c r="I1122" i="1"/>
  <c r="H1122" i="1"/>
  <c r="L1121" i="1"/>
  <c r="K1121" i="1"/>
  <c r="J1121" i="1"/>
  <c r="I1121" i="1"/>
  <c r="H1121" i="1"/>
  <c r="L1120" i="1"/>
  <c r="K1120" i="1"/>
  <c r="J1120" i="1"/>
  <c r="I1120" i="1"/>
  <c r="H1120" i="1"/>
  <c r="L1119" i="1"/>
  <c r="K1119" i="1"/>
  <c r="J1119" i="1"/>
  <c r="I1119" i="1"/>
  <c r="H1119" i="1"/>
  <c r="L1118" i="1"/>
  <c r="K1118" i="1"/>
  <c r="J1118" i="1"/>
  <c r="I1118" i="1"/>
  <c r="H1118" i="1"/>
  <c r="L1117" i="1"/>
  <c r="K1117" i="1"/>
  <c r="J1117" i="1"/>
  <c r="I1117" i="1"/>
  <c r="H1117" i="1"/>
  <c r="L1116" i="1"/>
  <c r="K1116" i="1"/>
  <c r="J1116" i="1"/>
  <c r="I1116" i="1"/>
  <c r="H1116" i="1"/>
  <c r="L1115" i="1"/>
  <c r="K1115" i="1"/>
  <c r="J1115" i="1"/>
  <c r="I1115" i="1"/>
  <c r="H1115" i="1"/>
  <c r="L1114" i="1"/>
  <c r="K1114" i="1"/>
  <c r="J1114" i="1"/>
  <c r="I1114" i="1"/>
  <c r="H1114" i="1"/>
  <c r="L1113" i="1"/>
  <c r="K1113" i="1"/>
  <c r="J1113" i="1"/>
  <c r="I1113" i="1"/>
  <c r="H1113" i="1"/>
  <c r="L1112" i="1"/>
  <c r="K1112" i="1"/>
  <c r="J1112" i="1"/>
  <c r="I1112" i="1"/>
  <c r="H1112" i="1"/>
  <c r="L1111" i="1"/>
  <c r="K1111" i="1"/>
  <c r="J1111" i="1"/>
  <c r="I1111" i="1"/>
  <c r="H1111" i="1"/>
  <c r="L1110" i="1"/>
  <c r="K1110" i="1"/>
  <c r="J1110" i="1"/>
  <c r="I1110" i="1"/>
  <c r="H1110" i="1"/>
  <c r="L1109" i="1"/>
  <c r="K1109" i="1"/>
  <c r="J1109" i="1"/>
  <c r="I1109" i="1"/>
  <c r="H1109" i="1"/>
  <c r="L1108" i="1"/>
  <c r="K1108" i="1"/>
  <c r="J1108" i="1"/>
  <c r="I1108" i="1"/>
  <c r="H1108" i="1"/>
  <c r="L1107" i="1"/>
  <c r="K1107" i="1"/>
  <c r="J1107" i="1"/>
  <c r="I1107" i="1"/>
  <c r="H1107" i="1"/>
  <c r="L1106" i="1"/>
  <c r="K1106" i="1"/>
  <c r="J1106" i="1"/>
  <c r="I1106" i="1"/>
  <c r="H1106" i="1"/>
  <c r="L1105" i="1"/>
  <c r="K1105" i="1"/>
  <c r="J1105" i="1"/>
  <c r="I1105" i="1"/>
  <c r="H1105" i="1"/>
  <c r="L1104" i="1"/>
  <c r="K1104" i="1"/>
  <c r="J1104" i="1"/>
  <c r="I1104" i="1"/>
  <c r="H1104" i="1"/>
  <c r="L1103" i="1"/>
  <c r="K1103" i="1"/>
  <c r="J1103" i="1"/>
  <c r="I1103" i="1"/>
  <c r="H1103" i="1"/>
  <c r="L1102" i="1"/>
  <c r="K1102" i="1"/>
  <c r="J1102" i="1"/>
  <c r="I1102" i="1"/>
  <c r="H1102" i="1"/>
  <c r="L1101" i="1"/>
  <c r="K1101" i="1"/>
  <c r="J1101" i="1"/>
  <c r="I1101" i="1"/>
  <c r="H1101" i="1"/>
  <c r="L1100" i="1"/>
  <c r="K1100" i="1"/>
  <c r="J1100" i="1"/>
  <c r="I1100" i="1"/>
  <c r="H1100" i="1"/>
  <c r="L1099" i="1"/>
  <c r="K1099" i="1"/>
  <c r="J1099" i="1"/>
  <c r="I1099" i="1"/>
  <c r="H1099" i="1"/>
  <c r="L1098" i="1"/>
  <c r="K1098" i="1"/>
  <c r="J1098" i="1"/>
  <c r="I1098" i="1"/>
  <c r="H1098" i="1"/>
  <c r="L1097" i="1"/>
  <c r="K1097" i="1"/>
  <c r="J1097" i="1"/>
  <c r="I1097" i="1"/>
  <c r="H1097" i="1"/>
  <c r="L1096" i="1"/>
  <c r="K1096" i="1"/>
  <c r="J1096" i="1"/>
  <c r="I1096" i="1"/>
  <c r="H1096" i="1"/>
  <c r="L1095" i="1"/>
  <c r="K1095" i="1"/>
  <c r="J1095" i="1"/>
  <c r="I1095" i="1"/>
  <c r="H1095" i="1"/>
  <c r="L1094" i="1"/>
  <c r="K1094" i="1"/>
  <c r="J1094" i="1"/>
  <c r="I1094" i="1"/>
  <c r="H1094" i="1"/>
  <c r="L1093" i="1"/>
  <c r="K1093" i="1"/>
  <c r="J1093" i="1"/>
  <c r="I1093" i="1"/>
  <c r="H1093" i="1"/>
  <c r="L1092" i="1"/>
  <c r="K1092" i="1"/>
  <c r="J1092" i="1"/>
  <c r="I1092" i="1"/>
  <c r="H1092" i="1"/>
  <c r="L1091" i="1"/>
  <c r="K1091" i="1"/>
  <c r="J1091" i="1"/>
  <c r="I1091" i="1"/>
  <c r="H1091" i="1"/>
  <c r="L1090" i="1"/>
  <c r="K1090" i="1"/>
  <c r="J1090" i="1"/>
  <c r="I1090" i="1"/>
  <c r="H1090" i="1"/>
  <c r="L1089" i="1"/>
  <c r="K1089" i="1"/>
  <c r="J1089" i="1"/>
  <c r="I1089" i="1"/>
  <c r="H1089" i="1"/>
  <c r="L1088" i="1"/>
  <c r="K1088" i="1"/>
  <c r="J1088" i="1"/>
  <c r="I1088" i="1"/>
  <c r="H1088" i="1"/>
  <c r="L1087" i="1"/>
  <c r="K1087" i="1"/>
  <c r="J1087" i="1"/>
  <c r="I1087" i="1"/>
  <c r="H1087" i="1"/>
  <c r="L1086" i="1"/>
  <c r="K1086" i="1"/>
  <c r="J1086" i="1"/>
  <c r="I1086" i="1"/>
  <c r="H1086" i="1"/>
  <c r="L1085" i="1"/>
  <c r="K1085" i="1"/>
  <c r="J1085" i="1"/>
  <c r="I1085" i="1"/>
  <c r="H1085" i="1"/>
  <c r="L1084" i="1"/>
  <c r="K1084" i="1"/>
  <c r="J1084" i="1"/>
  <c r="I1084" i="1"/>
  <c r="H1084" i="1"/>
  <c r="L1083" i="1"/>
  <c r="K1083" i="1"/>
  <c r="J1083" i="1"/>
  <c r="I1083" i="1"/>
  <c r="H1083" i="1"/>
  <c r="L1082" i="1"/>
  <c r="K1082" i="1"/>
  <c r="J1082" i="1"/>
  <c r="I1082" i="1"/>
  <c r="H1082" i="1"/>
  <c r="L1081" i="1"/>
  <c r="K1081" i="1"/>
  <c r="J1081" i="1"/>
  <c r="I1081" i="1"/>
  <c r="H1081" i="1"/>
  <c r="L1080" i="1"/>
  <c r="K1080" i="1"/>
  <c r="J1080" i="1"/>
  <c r="I1080" i="1"/>
  <c r="H1080" i="1"/>
  <c r="L1079" i="1"/>
  <c r="K1079" i="1"/>
  <c r="J1079" i="1"/>
  <c r="I1079" i="1"/>
  <c r="H1079" i="1"/>
  <c r="L1078" i="1"/>
  <c r="K1078" i="1"/>
  <c r="J1078" i="1"/>
  <c r="I1078" i="1"/>
  <c r="H1078" i="1"/>
  <c r="L1077" i="1"/>
  <c r="K1077" i="1"/>
  <c r="J1077" i="1"/>
  <c r="I1077" i="1"/>
  <c r="H1077" i="1"/>
  <c r="L1076" i="1"/>
  <c r="K1076" i="1"/>
  <c r="J1076" i="1"/>
  <c r="I1076" i="1"/>
  <c r="H1076" i="1"/>
  <c r="L1075" i="1"/>
  <c r="K1075" i="1"/>
  <c r="J1075" i="1"/>
  <c r="I1075" i="1"/>
  <c r="H1075" i="1"/>
  <c r="L1074" i="1"/>
  <c r="K1074" i="1"/>
  <c r="J1074" i="1"/>
  <c r="I1074" i="1"/>
  <c r="H1074" i="1"/>
  <c r="L1073" i="1"/>
  <c r="K1073" i="1"/>
  <c r="J1073" i="1"/>
  <c r="I1073" i="1"/>
  <c r="H1073" i="1"/>
  <c r="L1072" i="1"/>
  <c r="K1072" i="1"/>
  <c r="J1072" i="1"/>
  <c r="I1072" i="1"/>
  <c r="H1072" i="1"/>
  <c r="L1071" i="1"/>
  <c r="K1071" i="1"/>
  <c r="J1071" i="1"/>
  <c r="I1071" i="1"/>
  <c r="H1071" i="1"/>
  <c r="L1070" i="1"/>
  <c r="K1070" i="1"/>
  <c r="J1070" i="1"/>
  <c r="I1070" i="1"/>
  <c r="H1070" i="1"/>
  <c r="L1069" i="1"/>
  <c r="K1069" i="1"/>
  <c r="J1069" i="1"/>
  <c r="I1069" i="1"/>
  <c r="H1069" i="1"/>
  <c r="L1068" i="1"/>
  <c r="K1068" i="1"/>
  <c r="J1068" i="1"/>
  <c r="I1068" i="1"/>
  <c r="H1068" i="1"/>
  <c r="L1067" i="1"/>
  <c r="K1067" i="1"/>
  <c r="J1067" i="1"/>
  <c r="I1067" i="1"/>
  <c r="H1067" i="1"/>
  <c r="L1066" i="1"/>
  <c r="K1066" i="1"/>
  <c r="J1066" i="1"/>
  <c r="I1066" i="1"/>
  <c r="H1066" i="1"/>
  <c r="L1065" i="1"/>
  <c r="K1065" i="1"/>
  <c r="J1065" i="1"/>
  <c r="I1065" i="1"/>
  <c r="H1065" i="1"/>
  <c r="L1064" i="1"/>
  <c r="K1064" i="1"/>
  <c r="J1064" i="1"/>
  <c r="I1064" i="1"/>
  <c r="H1064" i="1"/>
  <c r="L1063" i="1"/>
  <c r="K1063" i="1"/>
  <c r="J1063" i="1"/>
  <c r="I1063" i="1"/>
  <c r="H1063" i="1"/>
  <c r="L1062" i="1"/>
  <c r="K1062" i="1"/>
  <c r="J1062" i="1"/>
  <c r="I1062" i="1"/>
  <c r="H1062" i="1"/>
  <c r="L1061" i="1"/>
  <c r="K1061" i="1"/>
  <c r="J1061" i="1"/>
  <c r="I1061" i="1"/>
  <c r="H1061" i="1"/>
  <c r="L1060" i="1"/>
  <c r="K1060" i="1"/>
  <c r="J1060" i="1"/>
  <c r="I1060" i="1"/>
  <c r="H1060" i="1"/>
  <c r="L1059" i="1"/>
  <c r="K1059" i="1"/>
  <c r="J1059" i="1"/>
  <c r="I1059" i="1"/>
  <c r="H1059" i="1"/>
  <c r="L1058" i="1"/>
  <c r="K1058" i="1"/>
  <c r="J1058" i="1"/>
  <c r="I1058" i="1"/>
  <c r="H1058" i="1"/>
  <c r="L1057" i="1"/>
  <c r="K1057" i="1"/>
  <c r="J1057" i="1"/>
  <c r="I1057" i="1"/>
  <c r="H1057" i="1"/>
  <c r="L1056" i="1"/>
  <c r="K1056" i="1"/>
  <c r="J1056" i="1"/>
  <c r="I1056" i="1"/>
  <c r="H1056" i="1"/>
  <c r="L1055" i="1"/>
  <c r="K1055" i="1"/>
  <c r="J1055" i="1"/>
  <c r="I1055" i="1"/>
  <c r="H1055" i="1"/>
  <c r="L1054" i="1"/>
  <c r="K1054" i="1"/>
  <c r="J1054" i="1"/>
  <c r="I1054" i="1"/>
  <c r="H1054" i="1"/>
  <c r="L1053" i="1"/>
  <c r="K1053" i="1"/>
  <c r="J1053" i="1"/>
  <c r="I1053" i="1"/>
  <c r="H1053" i="1"/>
  <c r="L1052" i="1"/>
  <c r="K1052" i="1"/>
  <c r="J1052" i="1"/>
  <c r="I1052" i="1"/>
  <c r="H1052" i="1"/>
  <c r="L1051" i="1"/>
  <c r="K1051" i="1"/>
  <c r="J1051" i="1"/>
  <c r="I1051" i="1"/>
  <c r="H1051" i="1"/>
  <c r="L1050" i="1"/>
  <c r="K1050" i="1"/>
  <c r="J1050" i="1"/>
  <c r="I1050" i="1"/>
  <c r="H1050" i="1"/>
  <c r="L1049" i="1"/>
  <c r="K1049" i="1"/>
  <c r="J1049" i="1"/>
  <c r="I1049" i="1"/>
  <c r="H1049" i="1"/>
  <c r="L1048" i="1"/>
  <c r="K1048" i="1"/>
  <c r="J1048" i="1"/>
  <c r="I1048" i="1"/>
  <c r="H1048" i="1"/>
  <c r="L1047" i="1"/>
  <c r="K1047" i="1"/>
  <c r="J1047" i="1"/>
  <c r="I1047" i="1"/>
  <c r="H1047" i="1"/>
  <c r="L1046" i="1"/>
  <c r="K1046" i="1"/>
  <c r="J1046" i="1"/>
  <c r="I1046" i="1"/>
  <c r="H1046" i="1"/>
  <c r="L1045" i="1"/>
  <c r="K1045" i="1"/>
  <c r="J1045" i="1"/>
  <c r="I1045" i="1"/>
  <c r="H1045" i="1"/>
  <c r="L1044" i="1"/>
  <c r="K1044" i="1"/>
  <c r="J1044" i="1"/>
  <c r="I1044" i="1"/>
  <c r="H1044" i="1"/>
  <c r="L1043" i="1"/>
  <c r="K1043" i="1"/>
  <c r="J1043" i="1"/>
  <c r="I1043" i="1"/>
  <c r="H1043" i="1"/>
  <c r="L1042" i="1"/>
  <c r="K1042" i="1"/>
  <c r="J1042" i="1"/>
  <c r="I1042" i="1"/>
  <c r="H1042" i="1"/>
  <c r="L1041" i="1"/>
  <c r="K1041" i="1"/>
  <c r="J1041" i="1"/>
  <c r="I1041" i="1"/>
  <c r="H1041" i="1"/>
  <c r="L1040" i="1"/>
  <c r="K1040" i="1"/>
  <c r="J1040" i="1"/>
  <c r="I1040" i="1"/>
  <c r="H1040" i="1"/>
  <c r="L1039" i="1"/>
  <c r="K1039" i="1"/>
  <c r="J1039" i="1"/>
  <c r="I1039" i="1"/>
  <c r="H1039" i="1"/>
  <c r="L1038" i="1"/>
  <c r="K1038" i="1"/>
  <c r="J1038" i="1"/>
  <c r="I1038" i="1"/>
  <c r="H1038" i="1"/>
  <c r="L1037" i="1"/>
  <c r="K1037" i="1"/>
  <c r="J1037" i="1"/>
  <c r="I1037" i="1"/>
  <c r="H1037" i="1"/>
  <c r="L1036" i="1"/>
  <c r="K1036" i="1"/>
  <c r="J1036" i="1"/>
  <c r="I1036" i="1"/>
  <c r="H1036" i="1"/>
  <c r="L1035" i="1"/>
  <c r="K1035" i="1"/>
  <c r="J1035" i="1"/>
  <c r="I1035" i="1"/>
  <c r="H1035" i="1"/>
  <c r="L1034" i="1"/>
  <c r="K1034" i="1"/>
  <c r="J1034" i="1"/>
  <c r="I1034" i="1"/>
  <c r="H1034" i="1"/>
  <c r="L1033" i="1"/>
  <c r="K1033" i="1"/>
  <c r="J1033" i="1"/>
  <c r="I1033" i="1"/>
  <c r="H1033" i="1"/>
  <c r="L1032" i="1"/>
  <c r="K1032" i="1"/>
  <c r="J1032" i="1"/>
  <c r="I1032" i="1"/>
  <c r="H1032" i="1"/>
  <c r="L1031" i="1"/>
  <c r="K1031" i="1"/>
  <c r="J1031" i="1"/>
  <c r="I1031" i="1"/>
  <c r="H1031" i="1"/>
  <c r="L1030" i="1"/>
  <c r="K1030" i="1"/>
  <c r="J1030" i="1"/>
  <c r="I1030" i="1"/>
  <c r="H1030" i="1"/>
  <c r="L1029" i="1"/>
  <c r="K1029" i="1"/>
  <c r="J1029" i="1"/>
  <c r="I1029" i="1"/>
  <c r="H1029" i="1"/>
  <c r="L1028" i="1"/>
  <c r="K1028" i="1"/>
  <c r="J1028" i="1"/>
  <c r="I1028" i="1"/>
  <c r="H1028" i="1"/>
  <c r="L1027" i="1"/>
  <c r="K1027" i="1"/>
  <c r="J1027" i="1"/>
  <c r="I1027" i="1"/>
  <c r="H1027" i="1"/>
  <c r="L1026" i="1"/>
  <c r="K1026" i="1"/>
  <c r="J1026" i="1"/>
  <c r="I1026" i="1"/>
  <c r="H1026" i="1"/>
  <c r="L1025" i="1"/>
  <c r="K1025" i="1"/>
  <c r="J1025" i="1"/>
  <c r="I1025" i="1"/>
  <c r="H1025" i="1"/>
  <c r="L1024" i="1"/>
  <c r="K1024" i="1"/>
  <c r="J1024" i="1"/>
  <c r="I1024" i="1"/>
  <c r="H1024" i="1"/>
  <c r="L1023" i="1"/>
  <c r="K1023" i="1"/>
  <c r="J1023" i="1"/>
  <c r="I1023" i="1"/>
  <c r="H1023" i="1"/>
  <c r="L1022" i="1"/>
  <c r="K1022" i="1"/>
  <c r="J1022" i="1"/>
  <c r="I1022" i="1"/>
  <c r="H1022" i="1"/>
  <c r="L1021" i="1"/>
  <c r="K1021" i="1"/>
  <c r="J1021" i="1"/>
  <c r="I1021" i="1"/>
  <c r="H1021" i="1"/>
  <c r="L1020" i="1"/>
  <c r="K1020" i="1"/>
  <c r="J1020" i="1"/>
  <c r="I1020" i="1"/>
  <c r="H1020" i="1"/>
  <c r="L1019" i="1"/>
  <c r="K1019" i="1"/>
  <c r="J1019" i="1"/>
  <c r="I1019" i="1"/>
  <c r="H1019" i="1"/>
  <c r="L1018" i="1"/>
  <c r="K1018" i="1"/>
  <c r="J1018" i="1"/>
  <c r="I1018" i="1"/>
  <c r="H1018" i="1"/>
  <c r="L1017" i="1"/>
  <c r="K1017" i="1"/>
  <c r="J1017" i="1"/>
  <c r="I1017" i="1"/>
  <c r="H1017" i="1"/>
  <c r="L1016" i="1"/>
  <c r="K1016" i="1"/>
  <c r="J1016" i="1"/>
  <c r="I1016" i="1"/>
  <c r="H1016" i="1"/>
  <c r="L1015" i="1"/>
  <c r="K1015" i="1"/>
  <c r="J1015" i="1"/>
  <c r="I1015" i="1"/>
  <c r="H1015" i="1"/>
  <c r="L1014" i="1"/>
  <c r="K1014" i="1"/>
  <c r="J1014" i="1"/>
  <c r="I1014" i="1"/>
  <c r="H1014" i="1"/>
  <c r="L1013" i="1"/>
  <c r="K1013" i="1"/>
  <c r="J1013" i="1"/>
  <c r="I1013" i="1"/>
  <c r="H1013" i="1"/>
  <c r="L1012" i="1"/>
  <c r="K1012" i="1"/>
  <c r="J1012" i="1"/>
  <c r="I1012" i="1"/>
  <c r="H1012" i="1"/>
  <c r="L1011" i="1"/>
  <c r="K1011" i="1"/>
  <c r="J1011" i="1"/>
  <c r="I1011" i="1"/>
  <c r="H1011" i="1"/>
  <c r="L1010" i="1"/>
  <c r="K1010" i="1"/>
  <c r="J1010" i="1"/>
  <c r="I1010" i="1"/>
  <c r="H1010" i="1"/>
  <c r="L1009" i="1"/>
  <c r="K1009" i="1"/>
  <c r="J1009" i="1"/>
  <c r="I1009" i="1"/>
  <c r="H1009" i="1"/>
  <c r="L1008" i="1"/>
  <c r="K1008" i="1"/>
  <c r="J1008" i="1"/>
  <c r="I1008" i="1"/>
  <c r="H1008" i="1"/>
  <c r="L1007" i="1"/>
  <c r="K1007" i="1"/>
  <c r="J1007" i="1"/>
  <c r="I1007" i="1"/>
  <c r="H1007" i="1"/>
  <c r="L1006" i="1"/>
  <c r="K1006" i="1"/>
  <c r="J1006" i="1"/>
  <c r="I1006" i="1"/>
  <c r="H1006" i="1"/>
  <c r="L1005" i="1"/>
  <c r="K1005" i="1"/>
  <c r="J1005" i="1"/>
  <c r="I1005" i="1"/>
  <c r="H1005" i="1"/>
  <c r="L1004" i="1"/>
  <c r="K1004" i="1"/>
  <c r="J1004" i="1"/>
  <c r="I1004" i="1"/>
  <c r="H1004" i="1"/>
  <c r="L1003" i="1"/>
  <c r="K1003" i="1"/>
  <c r="J1003" i="1"/>
  <c r="I1003" i="1"/>
  <c r="H1003" i="1"/>
  <c r="L1002" i="1"/>
  <c r="K1002" i="1"/>
  <c r="J1002" i="1"/>
  <c r="I1002" i="1"/>
  <c r="H1002" i="1"/>
  <c r="L1001" i="1"/>
  <c r="K1001" i="1"/>
  <c r="J1001" i="1"/>
  <c r="I1001" i="1"/>
  <c r="H1001" i="1"/>
  <c r="L1000" i="1"/>
  <c r="K1000" i="1"/>
  <c r="J1000" i="1"/>
  <c r="I1000" i="1"/>
  <c r="H1000" i="1"/>
  <c r="L999" i="1"/>
  <c r="K999" i="1"/>
  <c r="J999" i="1"/>
  <c r="I999" i="1"/>
  <c r="H999" i="1"/>
  <c r="L998" i="1"/>
  <c r="K998" i="1"/>
  <c r="J998" i="1"/>
  <c r="I998" i="1"/>
  <c r="H998" i="1"/>
  <c r="L997" i="1"/>
  <c r="K997" i="1"/>
  <c r="J997" i="1"/>
  <c r="I997" i="1"/>
  <c r="H997" i="1"/>
  <c r="L996" i="1"/>
  <c r="K996" i="1"/>
  <c r="J996" i="1"/>
  <c r="I996" i="1"/>
  <c r="H996" i="1"/>
  <c r="L995" i="1"/>
  <c r="K995" i="1"/>
  <c r="J995" i="1"/>
  <c r="I995" i="1"/>
  <c r="H995" i="1"/>
  <c r="L994" i="1"/>
  <c r="K994" i="1"/>
  <c r="J994" i="1"/>
  <c r="I994" i="1"/>
  <c r="H994" i="1"/>
  <c r="L993" i="1"/>
  <c r="K993" i="1"/>
  <c r="J993" i="1"/>
  <c r="I993" i="1"/>
  <c r="H993" i="1"/>
  <c r="L992" i="1"/>
  <c r="K992" i="1"/>
  <c r="J992" i="1"/>
  <c r="I992" i="1"/>
  <c r="H992" i="1"/>
  <c r="L991" i="1"/>
  <c r="K991" i="1"/>
  <c r="J991" i="1"/>
  <c r="I991" i="1"/>
  <c r="H991" i="1"/>
  <c r="L990" i="1"/>
  <c r="K990" i="1"/>
  <c r="J990" i="1"/>
  <c r="I990" i="1"/>
  <c r="H990" i="1"/>
  <c r="L989" i="1"/>
  <c r="K989" i="1"/>
  <c r="J989" i="1"/>
  <c r="I989" i="1"/>
  <c r="H989" i="1"/>
  <c r="L988" i="1"/>
  <c r="K988" i="1"/>
  <c r="J988" i="1"/>
  <c r="I988" i="1"/>
  <c r="H988" i="1"/>
  <c r="L987" i="1"/>
  <c r="K987" i="1"/>
  <c r="J987" i="1"/>
  <c r="I987" i="1"/>
  <c r="H987" i="1"/>
  <c r="L986" i="1"/>
  <c r="K986" i="1"/>
  <c r="J986" i="1"/>
  <c r="I986" i="1"/>
  <c r="H986" i="1"/>
  <c r="L985" i="1"/>
  <c r="K985" i="1"/>
  <c r="J985" i="1"/>
  <c r="I985" i="1"/>
  <c r="H985" i="1"/>
  <c r="L984" i="1"/>
  <c r="K984" i="1"/>
  <c r="J984" i="1"/>
  <c r="I984" i="1"/>
  <c r="H984" i="1"/>
  <c r="L983" i="1"/>
  <c r="K983" i="1"/>
  <c r="J983" i="1"/>
  <c r="I983" i="1"/>
  <c r="H983" i="1"/>
  <c r="L982" i="1"/>
  <c r="K982" i="1"/>
  <c r="J982" i="1"/>
  <c r="I982" i="1"/>
  <c r="H982" i="1"/>
  <c r="L981" i="1"/>
  <c r="K981" i="1"/>
  <c r="J981" i="1"/>
  <c r="I981" i="1"/>
  <c r="H981" i="1"/>
  <c r="L980" i="1"/>
  <c r="K980" i="1"/>
  <c r="J980" i="1"/>
  <c r="I980" i="1"/>
  <c r="H980" i="1"/>
  <c r="L979" i="1"/>
  <c r="K979" i="1"/>
  <c r="J979" i="1"/>
  <c r="I979" i="1"/>
  <c r="H979" i="1"/>
  <c r="L978" i="1"/>
  <c r="K978" i="1"/>
  <c r="J978" i="1"/>
  <c r="I978" i="1"/>
  <c r="H978" i="1"/>
  <c r="L977" i="1"/>
  <c r="K977" i="1"/>
  <c r="J977" i="1"/>
  <c r="I977" i="1"/>
  <c r="H977" i="1"/>
  <c r="L976" i="1"/>
  <c r="K976" i="1"/>
  <c r="J976" i="1"/>
  <c r="I976" i="1"/>
  <c r="H976" i="1"/>
  <c r="L975" i="1"/>
  <c r="K975" i="1"/>
  <c r="J975" i="1"/>
  <c r="I975" i="1"/>
  <c r="H975" i="1"/>
  <c r="L974" i="1"/>
  <c r="K974" i="1"/>
  <c r="J974" i="1"/>
  <c r="I974" i="1"/>
  <c r="H974" i="1"/>
  <c r="L973" i="1"/>
  <c r="K973" i="1"/>
  <c r="J973" i="1"/>
  <c r="I973" i="1"/>
  <c r="H973" i="1"/>
  <c r="L972" i="1"/>
  <c r="K972" i="1"/>
  <c r="J972" i="1"/>
  <c r="I972" i="1"/>
  <c r="H972" i="1"/>
  <c r="L971" i="1"/>
  <c r="K971" i="1"/>
  <c r="J971" i="1"/>
  <c r="I971" i="1"/>
  <c r="H971" i="1"/>
  <c r="L970" i="1"/>
  <c r="K970" i="1"/>
  <c r="J970" i="1"/>
  <c r="I970" i="1"/>
  <c r="H970" i="1"/>
  <c r="L969" i="1"/>
  <c r="K969" i="1"/>
  <c r="J969" i="1"/>
  <c r="I969" i="1"/>
  <c r="H969" i="1"/>
  <c r="L968" i="1"/>
  <c r="K968" i="1"/>
  <c r="J968" i="1"/>
  <c r="I968" i="1"/>
  <c r="H968" i="1"/>
  <c r="L967" i="1"/>
  <c r="K967" i="1"/>
  <c r="J967" i="1"/>
  <c r="I967" i="1"/>
  <c r="H967" i="1"/>
  <c r="L966" i="1"/>
  <c r="K966" i="1"/>
  <c r="J966" i="1"/>
  <c r="I966" i="1"/>
  <c r="H966" i="1"/>
  <c r="L965" i="1"/>
  <c r="K965" i="1"/>
  <c r="J965" i="1"/>
  <c r="I965" i="1"/>
  <c r="H965" i="1"/>
  <c r="L964" i="1"/>
  <c r="K964" i="1"/>
  <c r="J964" i="1"/>
  <c r="I964" i="1"/>
  <c r="H964" i="1"/>
  <c r="L963" i="1"/>
  <c r="K963" i="1"/>
  <c r="J963" i="1"/>
  <c r="I963" i="1"/>
  <c r="H963" i="1"/>
  <c r="L962" i="1"/>
  <c r="K962" i="1"/>
  <c r="J962" i="1"/>
  <c r="I962" i="1"/>
  <c r="H962" i="1"/>
  <c r="L961" i="1"/>
  <c r="K961" i="1"/>
  <c r="J961" i="1"/>
  <c r="I961" i="1"/>
  <c r="H961" i="1"/>
  <c r="L960" i="1"/>
  <c r="K960" i="1"/>
  <c r="J960" i="1"/>
  <c r="I960" i="1"/>
  <c r="H960" i="1"/>
  <c r="L959" i="1"/>
  <c r="K959" i="1"/>
  <c r="J959" i="1"/>
  <c r="I959" i="1"/>
  <c r="H959" i="1"/>
  <c r="L958" i="1"/>
  <c r="K958" i="1"/>
  <c r="J958" i="1"/>
  <c r="I958" i="1"/>
  <c r="H958" i="1"/>
  <c r="L957" i="1"/>
  <c r="K957" i="1"/>
  <c r="J957" i="1"/>
  <c r="I957" i="1"/>
  <c r="H957" i="1"/>
  <c r="L956" i="1"/>
  <c r="K956" i="1"/>
  <c r="J956" i="1"/>
  <c r="I956" i="1"/>
  <c r="H956" i="1"/>
  <c r="L955" i="1"/>
  <c r="K955" i="1"/>
  <c r="J955" i="1"/>
  <c r="I955" i="1"/>
  <c r="H955" i="1"/>
  <c r="L954" i="1"/>
  <c r="K954" i="1"/>
  <c r="J954" i="1"/>
  <c r="I954" i="1"/>
  <c r="H954" i="1"/>
  <c r="L953" i="1"/>
  <c r="K953" i="1"/>
  <c r="J953" i="1"/>
  <c r="I953" i="1"/>
  <c r="H953" i="1"/>
  <c r="L952" i="1"/>
  <c r="K952" i="1"/>
  <c r="J952" i="1"/>
  <c r="I952" i="1"/>
  <c r="H952" i="1"/>
  <c r="L951" i="1"/>
  <c r="K951" i="1"/>
  <c r="J951" i="1"/>
  <c r="I951" i="1"/>
  <c r="H951" i="1"/>
  <c r="L950" i="1"/>
  <c r="K950" i="1"/>
  <c r="J950" i="1"/>
  <c r="I950" i="1"/>
  <c r="H950" i="1"/>
  <c r="L949" i="1"/>
  <c r="K949" i="1"/>
  <c r="J949" i="1"/>
  <c r="I949" i="1"/>
  <c r="H949" i="1"/>
  <c r="L948" i="1"/>
  <c r="K948" i="1"/>
  <c r="J948" i="1"/>
  <c r="I948" i="1"/>
  <c r="H948" i="1"/>
  <c r="L947" i="1"/>
  <c r="K947" i="1"/>
  <c r="J947" i="1"/>
  <c r="I947" i="1"/>
  <c r="H947" i="1"/>
  <c r="L946" i="1"/>
  <c r="K946" i="1"/>
  <c r="J946" i="1"/>
  <c r="I946" i="1"/>
  <c r="H946" i="1"/>
  <c r="L945" i="1"/>
  <c r="K945" i="1"/>
  <c r="J945" i="1"/>
  <c r="I945" i="1"/>
  <c r="H945" i="1"/>
  <c r="L944" i="1"/>
  <c r="K944" i="1"/>
  <c r="J944" i="1"/>
  <c r="I944" i="1"/>
  <c r="H944" i="1"/>
  <c r="L943" i="1"/>
  <c r="K943" i="1"/>
  <c r="J943" i="1"/>
  <c r="I943" i="1"/>
  <c r="H943" i="1"/>
  <c r="L942" i="1"/>
  <c r="K942" i="1"/>
  <c r="J942" i="1"/>
  <c r="I942" i="1"/>
  <c r="H942" i="1"/>
  <c r="L941" i="1"/>
  <c r="K941" i="1"/>
  <c r="J941" i="1"/>
  <c r="I941" i="1"/>
  <c r="H941" i="1"/>
  <c r="L940" i="1"/>
  <c r="K940" i="1"/>
  <c r="J940" i="1"/>
  <c r="I940" i="1"/>
  <c r="H940" i="1"/>
  <c r="L939" i="1"/>
  <c r="K939" i="1"/>
  <c r="J939" i="1"/>
  <c r="I939" i="1"/>
  <c r="H939" i="1"/>
  <c r="L938" i="1"/>
  <c r="K938" i="1"/>
  <c r="J938" i="1"/>
  <c r="I938" i="1"/>
  <c r="H938" i="1"/>
  <c r="L937" i="1"/>
  <c r="K937" i="1"/>
  <c r="J937" i="1"/>
  <c r="I937" i="1"/>
  <c r="H937" i="1"/>
  <c r="L936" i="1"/>
  <c r="K936" i="1"/>
  <c r="J936" i="1"/>
  <c r="I936" i="1"/>
  <c r="H936" i="1"/>
  <c r="L935" i="1"/>
  <c r="K935" i="1"/>
  <c r="J935" i="1"/>
  <c r="I935" i="1"/>
  <c r="H935" i="1"/>
  <c r="L934" i="1"/>
  <c r="K934" i="1"/>
  <c r="J934" i="1"/>
  <c r="I934" i="1"/>
  <c r="H934" i="1"/>
  <c r="L933" i="1"/>
  <c r="K933" i="1"/>
  <c r="J933" i="1"/>
  <c r="I933" i="1"/>
  <c r="H933" i="1"/>
  <c r="L932" i="1"/>
  <c r="K932" i="1"/>
  <c r="J932" i="1"/>
  <c r="I932" i="1"/>
  <c r="H932" i="1"/>
  <c r="L931" i="1"/>
  <c r="K931" i="1"/>
  <c r="J931" i="1"/>
  <c r="I931" i="1"/>
  <c r="H931" i="1"/>
  <c r="L930" i="1"/>
  <c r="K930" i="1"/>
  <c r="J930" i="1"/>
  <c r="I930" i="1"/>
  <c r="H930" i="1"/>
  <c r="L929" i="1"/>
  <c r="K929" i="1"/>
  <c r="J929" i="1"/>
  <c r="I929" i="1"/>
  <c r="H929" i="1"/>
  <c r="L928" i="1"/>
  <c r="K928" i="1"/>
  <c r="J928" i="1"/>
  <c r="I928" i="1"/>
  <c r="H928" i="1"/>
  <c r="L927" i="1"/>
  <c r="K927" i="1"/>
  <c r="J927" i="1"/>
  <c r="I927" i="1"/>
  <c r="H927" i="1"/>
  <c r="L926" i="1"/>
  <c r="K926" i="1"/>
  <c r="J926" i="1"/>
  <c r="I926" i="1"/>
  <c r="H926" i="1"/>
  <c r="L925" i="1"/>
  <c r="K925" i="1"/>
  <c r="J925" i="1"/>
  <c r="I925" i="1"/>
  <c r="H925" i="1"/>
  <c r="L924" i="1"/>
  <c r="K924" i="1"/>
  <c r="J924" i="1"/>
  <c r="I924" i="1"/>
  <c r="H924" i="1"/>
  <c r="L923" i="1"/>
  <c r="K923" i="1"/>
  <c r="J923" i="1"/>
  <c r="I923" i="1"/>
  <c r="H923" i="1"/>
  <c r="L922" i="1"/>
  <c r="K922" i="1"/>
  <c r="J922" i="1"/>
  <c r="I922" i="1"/>
  <c r="H922" i="1"/>
  <c r="L921" i="1"/>
  <c r="K921" i="1"/>
  <c r="J921" i="1"/>
  <c r="I921" i="1"/>
  <c r="H921" i="1"/>
  <c r="L920" i="1"/>
  <c r="K920" i="1"/>
  <c r="J920" i="1"/>
  <c r="I920" i="1"/>
  <c r="H920" i="1"/>
  <c r="L919" i="1"/>
  <c r="K919" i="1"/>
  <c r="J919" i="1"/>
  <c r="I919" i="1"/>
  <c r="H919" i="1"/>
  <c r="L918" i="1"/>
  <c r="K918" i="1"/>
  <c r="J918" i="1"/>
  <c r="I918" i="1"/>
  <c r="H918" i="1"/>
  <c r="L917" i="1"/>
  <c r="K917" i="1"/>
  <c r="J917" i="1"/>
  <c r="I917" i="1"/>
  <c r="H917" i="1"/>
  <c r="L916" i="1"/>
  <c r="K916" i="1"/>
  <c r="J916" i="1"/>
  <c r="I916" i="1"/>
  <c r="H916" i="1"/>
  <c r="L915" i="1"/>
  <c r="K915" i="1"/>
  <c r="J915" i="1"/>
  <c r="I915" i="1"/>
  <c r="H915" i="1"/>
  <c r="L914" i="1"/>
  <c r="K914" i="1"/>
  <c r="J914" i="1"/>
  <c r="I914" i="1"/>
  <c r="H914" i="1"/>
  <c r="L913" i="1"/>
  <c r="K913" i="1"/>
  <c r="J913" i="1"/>
  <c r="I913" i="1"/>
  <c r="H913" i="1"/>
  <c r="L912" i="1"/>
  <c r="K912" i="1"/>
  <c r="J912" i="1"/>
  <c r="I912" i="1"/>
  <c r="H912" i="1"/>
  <c r="L911" i="1"/>
  <c r="K911" i="1"/>
  <c r="J911" i="1"/>
  <c r="I911" i="1"/>
  <c r="H911" i="1"/>
  <c r="L910" i="1"/>
  <c r="K910" i="1"/>
  <c r="J910" i="1"/>
  <c r="I910" i="1"/>
  <c r="H910" i="1"/>
  <c r="L909" i="1"/>
  <c r="K909" i="1"/>
  <c r="J909" i="1"/>
  <c r="I909" i="1"/>
  <c r="H909" i="1"/>
  <c r="L908" i="1"/>
  <c r="K908" i="1"/>
  <c r="J908" i="1"/>
  <c r="I908" i="1"/>
  <c r="H908" i="1"/>
  <c r="L907" i="1"/>
  <c r="K907" i="1"/>
  <c r="J907" i="1"/>
  <c r="I907" i="1"/>
  <c r="H907" i="1"/>
  <c r="L906" i="1"/>
  <c r="K906" i="1"/>
  <c r="J906" i="1"/>
  <c r="I906" i="1"/>
  <c r="H906" i="1"/>
  <c r="L905" i="1"/>
  <c r="K905" i="1"/>
  <c r="J905" i="1"/>
  <c r="I905" i="1"/>
  <c r="H905" i="1"/>
  <c r="L904" i="1"/>
  <c r="K904" i="1"/>
  <c r="J904" i="1"/>
  <c r="I904" i="1"/>
  <c r="H904" i="1"/>
  <c r="L903" i="1"/>
  <c r="K903" i="1"/>
  <c r="J903" i="1"/>
  <c r="I903" i="1"/>
  <c r="H903" i="1"/>
  <c r="L902" i="1"/>
  <c r="K902" i="1"/>
  <c r="J902" i="1"/>
  <c r="I902" i="1"/>
  <c r="H902" i="1"/>
  <c r="L901" i="1"/>
  <c r="K901" i="1"/>
  <c r="J901" i="1"/>
  <c r="I901" i="1"/>
  <c r="H901" i="1"/>
  <c r="L900" i="1"/>
  <c r="K900" i="1"/>
  <c r="J900" i="1"/>
  <c r="I900" i="1"/>
  <c r="H900" i="1"/>
  <c r="L899" i="1"/>
  <c r="K899" i="1"/>
  <c r="J899" i="1"/>
  <c r="I899" i="1"/>
  <c r="H899" i="1"/>
  <c r="L898" i="1"/>
  <c r="K898" i="1"/>
  <c r="J898" i="1"/>
  <c r="I898" i="1"/>
  <c r="H898" i="1"/>
  <c r="L897" i="1"/>
  <c r="K897" i="1"/>
  <c r="J897" i="1"/>
  <c r="I897" i="1"/>
  <c r="H897" i="1"/>
  <c r="L896" i="1"/>
  <c r="K896" i="1"/>
  <c r="J896" i="1"/>
  <c r="I896" i="1"/>
  <c r="H896" i="1"/>
  <c r="L895" i="1"/>
  <c r="K895" i="1"/>
  <c r="J895" i="1"/>
  <c r="I895" i="1"/>
  <c r="H895" i="1"/>
  <c r="L894" i="1"/>
  <c r="K894" i="1"/>
  <c r="J894" i="1"/>
  <c r="I894" i="1"/>
  <c r="H894" i="1"/>
  <c r="L893" i="1"/>
  <c r="K893" i="1"/>
  <c r="J893" i="1"/>
  <c r="I893" i="1"/>
  <c r="H893" i="1"/>
  <c r="L892" i="1"/>
  <c r="K892" i="1"/>
  <c r="J892" i="1"/>
  <c r="I892" i="1"/>
  <c r="H892" i="1"/>
  <c r="L891" i="1"/>
  <c r="K891" i="1"/>
  <c r="J891" i="1"/>
  <c r="I891" i="1"/>
  <c r="H891" i="1"/>
  <c r="L890" i="1"/>
  <c r="K890" i="1"/>
  <c r="J890" i="1"/>
  <c r="I890" i="1"/>
  <c r="H890" i="1"/>
  <c r="L889" i="1"/>
  <c r="K889" i="1"/>
  <c r="J889" i="1"/>
  <c r="I889" i="1"/>
  <c r="H889" i="1"/>
  <c r="L888" i="1"/>
  <c r="K888" i="1"/>
  <c r="J888" i="1"/>
  <c r="I888" i="1"/>
  <c r="H888" i="1"/>
  <c r="L887" i="1"/>
  <c r="K887" i="1"/>
  <c r="J887" i="1"/>
  <c r="I887" i="1"/>
  <c r="H887" i="1"/>
  <c r="L886" i="1"/>
  <c r="K886" i="1"/>
  <c r="J886" i="1"/>
  <c r="I886" i="1"/>
  <c r="H886" i="1"/>
  <c r="L885" i="1"/>
  <c r="K885" i="1"/>
  <c r="J885" i="1"/>
  <c r="I885" i="1"/>
  <c r="H885" i="1"/>
  <c r="L884" i="1"/>
  <c r="K884" i="1"/>
  <c r="J884" i="1"/>
  <c r="I884" i="1"/>
  <c r="H884" i="1"/>
  <c r="L883" i="1"/>
  <c r="K883" i="1"/>
  <c r="J883" i="1"/>
  <c r="I883" i="1"/>
  <c r="H883" i="1"/>
  <c r="L882" i="1"/>
  <c r="K882" i="1"/>
  <c r="J882" i="1"/>
  <c r="I882" i="1"/>
  <c r="H882" i="1"/>
  <c r="L881" i="1"/>
  <c r="K881" i="1"/>
  <c r="J881" i="1"/>
  <c r="I881" i="1"/>
  <c r="H881" i="1"/>
  <c r="L880" i="1"/>
  <c r="K880" i="1"/>
  <c r="J880" i="1"/>
  <c r="I880" i="1"/>
  <c r="H880" i="1"/>
  <c r="L879" i="1"/>
  <c r="K879" i="1"/>
  <c r="J879" i="1"/>
  <c r="I879" i="1"/>
  <c r="H879" i="1"/>
  <c r="L878" i="1"/>
  <c r="K878" i="1"/>
  <c r="J878" i="1"/>
  <c r="I878" i="1"/>
  <c r="H878" i="1"/>
  <c r="L877" i="1"/>
  <c r="K877" i="1"/>
  <c r="J877" i="1"/>
  <c r="I877" i="1"/>
  <c r="H877" i="1"/>
  <c r="L876" i="1"/>
  <c r="K876" i="1"/>
  <c r="J876" i="1"/>
  <c r="I876" i="1"/>
  <c r="H876" i="1"/>
  <c r="L875" i="1"/>
  <c r="K875" i="1"/>
  <c r="J875" i="1"/>
  <c r="I875" i="1"/>
  <c r="H875" i="1"/>
  <c r="L874" i="1"/>
  <c r="K874" i="1"/>
  <c r="J874" i="1"/>
  <c r="I874" i="1"/>
  <c r="H874" i="1"/>
  <c r="L873" i="1"/>
  <c r="K873" i="1"/>
  <c r="J873" i="1"/>
  <c r="I873" i="1"/>
  <c r="H873" i="1"/>
  <c r="L872" i="1"/>
  <c r="K872" i="1"/>
  <c r="J872" i="1"/>
  <c r="I872" i="1"/>
  <c r="H872" i="1"/>
  <c r="L871" i="1"/>
  <c r="K871" i="1"/>
  <c r="J871" i="1"/>
  <c r="I871" i="1"/>
  <c r="H871" i="1"/>
  <c r="L870" i="1"/>
  <c r="K870" i="1"/>
  <c r="J870" i="1"/>
  <c r="I870" i="1"/>
  <c r="H870" i="1"/>
  <c r="L869" i="1"/>
  <c r="K869" i="1"/>
  <c r="J869" i="1"/>
  <c r="I869" i="1"/>
  <c r="H869" i="1"/>
  <c r="L868" i="1"/>
  <c r="K868" i="1"/>
  <c r="J868" i="1"/>
  <c r="I868" i="1"/>
  <c r="H868" i="1"/>
  <c r="L867" i="1"/>
  <c r="K867" i="1"/>
  <c r="J867" i="1"/>
  <c r="I867" i="1"/>
  <c r="H867" i="1"/>
  <c r="L866" i="1"/>
  <c r="K866" i="1"/>
  <c r="J866" i="1"/>
  <c r="I866" i="1"/>
  <c r="H866" i="1"/>
  <c r="L865" i="1"/>
  <c r="K865" i="1"/>
  <c r="J865" i="1"/>
  <c r="I865" i="1"/>
  <c r="H865" i="1"/>
  <c r="L864" i="1"/>
  <c r="K864" i="1"/>
  <c r="J864" i="1"/>
  <c r="I864" i="1"/>
  <c r="H864" i="1"/>
  <c r="L863" i="1"/>
  <c r="K863" i="1"/>
  <c r="J863" i="1"/>
  <c r="I863" i="1"/>
  <c r="H863" i="1"/>
  <c r="L862" i="1"/>
  <c r="K862" i="1"/>
  <c r="J862" i="1"/>
  <c r="I862" i="1"/>
  <c r="H862" i="1"/>
  <c r="L861" i="1"/>
  <c r="K861" i="1"/>
  <c r="J861" i="1"/>
  <c r="I861" i="1"/>
  <c r="H861" i="1"/>
  <c r="L860" i="1"/>
  <c r="K860" i="1"/>
  <c r="J860" i="1"/>
  <c r="I860" i="1"/>
  <c r="H860" i="1"/>
  <c r="L859" i="1"/>
  <c r="K859" i="1"/>
  <c r="J859" i="1"/>
  <c r="I859" i="1"/>
  <c r="H859" i="1"/>
  <c r="L858" i="1"/>
  <c r="K858" i="1"/>
  <c r="J858" i="1"/>
  <c r="I858" i="1"/>
  <c r="H858" i="1"/>
  <c r="L857" i="1"/>
  <c r="K857" i="1"/>
  <c r="J857" i="1"/>
  <c r="I857" i="1"/>
  <c r="H857" i="1"/>
  <c r="L856" i="1"/>
  <c r="K856" i="1"/>
  <c r="J856" i="1"/>
  <c r="I856" i="1"/>
  <c r="H856" i="1"/>
  <c r="L855" i="1"/>
  <c r="K855" i="1"/>
  <c r="J855" i="1"/>
  <c r="I855" i="1"/>
  <c r="H855" i="1"/>
  <c r="L854" i="1"/>
  <c r="K854" i="1"/>
  <c r="J854" i="1"/>
  <c r="I854" i="1"/>
  <c r="H854" i="1"/>
  <c r="L853" i="1"/>
  <c r="K853" i="1"/>
  <c r="J853" i="1"/>
  <c r="I853" i="1"/>
  <c r="H853" i="1"/>
  <c r="L852" i="1"/>
  <c r="K852" i="1"/>
  <c r="J852" i="1"/>
  <c r="I852" i="1"/>
  <c r="H852" i="1"/>
  <c r="L851" i="1"/>
  <c r="K851" i="1"/>
  <c r="J851" i="1"/>
  <c r="I851" i="1"/>
  <c r="H851" i="1"/>
  <c r="L850" i="1"/>
  <c r="K850" i="1"/>
  <c r="J850" i="1"/>
  <c r="I850" i="1"/>
  <c r="H850" i="1"/>
  <c r="L849" i="1"/>
  <c r="K849" i="1"/>
  <c r="J849" i="1"/>
  <c r="I849" i="1"/>
  <c r="H849" i="1"/>
  <c r="L848" i="1"/>
  <c r="K848" i="1"/>
  <c r="J848" i="1"/>
  <c r="I848" i="1"/>
  <c r="H848" i="1"/>
  <c r="L847" i="1"/>
  <c r="K847" i="1"/>
  <c r="J847" i="1"/>
  <c r="I847" i="1"/>
  <c r="H847" i="1"/>
  <c r="L846" i="1"/>
  <c r="K846" i="1"/>
  <c r="J846" i="1"/>
  <c r="I846" i="1"/>
  <c r="H846" i="1"/>
  <c r="L845" i="1"/>
  <c r="K845" i="1"/>
  <c r="J845" i="1"/>
  <c r="I845" i="1"/>
  <c r="H845" i="1"/>
  <c r="L844" i="1"/>
  <c r="K844" i="1"/>
  <c r="J844" i="1"/>
  <c r="I844" i="1"/>
  <c r="H844" i="1"/>
  <c r="L843" i="1"/>
  <c r="K843" i="1"/>
  <c r="J843" i="1"/>
  <c r="I843" i="1"/>
  <c r="H843" i="1"/>
  <c r="L842" i="1"/>
  <c r="K842" i="1"/>
  <c r="J842" i="1"/>
  <c r="I842" i="1"/>
  <c r="H842" i="1"/>
  <c r="L841" i="1"/>
  <c r="K841" i="1"/>
  <c r="J841" i="1"/>
  <c r="I841" i="1"/>
  <c r="H841" i="1"/>
  <c r="L840" i="1"/>
  <c r="K840" i="1"/>
  <c r="J840" i="1"/>
  <c r="I840" i="1"/>
  <c r="H840" i="1"/>
  <c r="L839" i="1"/>
  <c r="K839" i="1"/>
  <c r="J839" i="1"/>
  <c r="I839" i="1"/>
  <c r="H839" i="1"/>
  <c r="L838" i="1"/>
  <c r="K838" i="1"/>
  <c r="J838" i="1"/>
  <c r="I838" i="1"/>
  <c r="H838" i="1"/>
  <c r="L837" i="1"/>
  <c r="K837" i="1"/>
  <c r="J837" i="1"/>
  <c r="I837" i="1"/>
  <c r="H837" i="1"/>
  <c r="L836" i="1"/>
  <c r="K836" i="1"/>
  <c r="J836" i="1"/>
  <c r="I836" i="1"/>
  <c r="H836" i="1"/>
  <c r="L835" i="1"/>
  <c r="K835" i="1"/>
  <c r="J835" i="1"/>
  <c r="I835" i="1"/>
  <c r="H835" i="1"/>
  <c r="L834" i="1"/>
  <c r="K834" i="1"/>
  <c r="J834" i="1"/>
  <c r="I834" i="1"/>
  <c r="H834" i="1"/>
  <c r="L833" i="1"/>
  <c r="K833" i="1"/>
  <c r="J833" i="1"/>
  <c r="I833" i="1"/>
  <c r="H833" i="1"/>
  <c r="L832" i="1"/>
  <c r="K832" i="1"/>
  <c r="J832" i="1"/>
  <c r="I832" i="1"/>
  <c r="H832" i="1"/>
  <c r="L831" i="1"/>
  <c r="K831" i="1"/>
  <c r="J831" i="1"/>
  <c r="I831" i="1"/>
  <c r="H831" i="1"/>
  <c r="L830" i="1"/>
  <c r="K830" i="1"/>
  <c r="J830" i="1"/>
  <c r="I830" i="1"/>
  <c r="H830" i="1"/>
  <c r="L829" i="1"/>
  <c r="K829" i="1"/>
  <c r="J829" i="1"/>
  <c r="I829" i="1"/>
  <c r="H829" i="1"/>
  <c r="L828" i="1"/>
  <c r="K828" i="1"/>
  <c r="J828" i="1"/>
  <c r="I828" i="1"/>
  <c r="H828" i="1"/>
  <c r="L827" i="1"/>
  <c r="K827" i="1"/>
  <c r="J827" i="1"/>
  <c r="I827" i="1"/>
  <c r="H827" i="1"/>
  <c r="L826" i="1"/>
  <c r="K826" i="1"/>
  <c r="J826" i="1"/>
  <c r="I826" i="1"/>
  <c r="H826" i="1"/>
  <c r="L825" i="1"/>
  <c r="K825" i="1"/>
  <c r="J825" i="1"/>
  <c r="I825" i="1"/>
  <c r="H825" i="1"/>
  <c r="L824" i="1"/>
  <c r="K824" i="1"/>
  <c r="J824" i="1"/>
  <c r="I824" i="1"/>
  <c r="H824" i="1"/>
  <c r="L823" i="1"/>
  <c r="K823" i="1"/>
  <c r="J823" i="1"/>
  <c r="I823" i="1"/>
  <c r="H823" i="1"/>
  <c r="L822" i="1"/>
  <c r="K822" i="1"/>
  <c r="J822" i="1"/>
  <c r="I822" i="1"/>
  <c r="H822" i="1"/>
  <c r="L821" i="1"/>
  <c r="K821" i="1"/>
  <c r="J821" i="1"/>
  <c r="I821" i="1"/>
  <c r="H821" i="1"/>
  <c r="L820" i="1"/>
  <c r="K820" i="1"/>
  <c r="J820" i="1"/>
  <c r="I820" i="1"/>
  <c r="H820" i="1"/>
  <c r="L819" i="1"/>
  <c r="K819" i="1"/>
  <c r="J819" i="1"/>
  <c r="I819" i="1"/>
  <c r="H819" i="1"/>
  <c r="L818" i="1"/>
  <c r="K818" i="1"/>
  <c r="J818" i="1"/>
  <c r="I818" i="1"/>
  <c r="H818" i="1"/>
  <c r="L817" i="1"/>
  <c r="K817" i="1"/>
  <c r="J817" i="1"/>
  <c r="I817" i="1"/>
  <c r="H817" i="1"/>
  <c r="L816" i="1"/>
  <c r="K816" i="1"/>
  <c r="J816" i="1"/>
  <c r="I816" i="1"/>
  <c r="H816" i="1"/>
  <c r="L815" i="1"/>
  <c r="K815" i="1"/>
  <c r="J815" i="1"/>
  <c r="I815" i="1"/>
  <c r="H815" i="1"/>
  <c r="L814" i="1"/>
  <c r="K814" i="1"/>
  <c r="J814" i="1"/>
  <c r="I814" i="1"/>
  <c r="H814" i="1"/>
  <c r="L813" i="1"/>
  <c r="K813" i="1"/>
  <c r="J813" i="1"/>
  <c r="I813" i="1"/>
  <c r="H813" i="1"/>
  <c r="L812" i="1"/>
  <c r="K812" i="1"/>
  <c r="J812" i="1"/>
  <c r="I812" i="1"/>
  <c r="H812" i="1"/>
  <c r="L811" i="1"/>
  <c r="K811" i="1"/>
  <c r="J811" i="1"/>
  <c r="I811" i="1"/>
  <c r="H811" i="1"/>
  <c r="L810" i="1"/>
  <c r="K810" i="1"/>
  <c r="J810" i="1"/>
  <c r="I810" i="1"/>
  <c r="H810" i="1"/>
  <c r="L809" i="1"/>
  <c r="K809" i="1"/>
  <c r="J809" i="1"/>
  <c r="I809" i="1"/>
  <c r="H809" i="1"/>
  <c r="L808" i="1"/>
  <c r="K808" i="1"/>
  <c r="J808" i="1"/>
  <c r="I808" i="1"/>
  <c r="H808" i="1"/>
  <c r="L807" i="1"/>
  <c r="K807" i="1"/>
  <c r="J807" i="1"/>
  <c r="I807" i="1"/>
  <c r="H807" i="1"/>
  <c r="L806" i="1"/>
  <c r="K806" i="1"/>
  <c r="J806" i="1"/>
  <c r="I806" i="1"/>
  <c r="H806" i="1"/>
  <c r="L805" i="1"/>
  <c r="K805" i="1"/>
  <c r="J805" i="1"/>
  <c r="I805" i="1"/>
  <c r="H805" i="1"/>
  <c r="L804" i="1"/>
  <c r="K804" i="1"/>
  <c r="J804" i="1"/>
  <c r="I804" i="1"/>
  <c r="H804" i="1"/>
  <c r="L803" i="1"/>
  <c r="K803" i="1"/>
  <c r="J803" i="1"/>
  <c r="I803" i="1"/>
  <c r="H803" i="1"/>
  <c r="L802" i="1"/>
  <c r="K802" i="1"/>
  <c r="J802" i="1"/>
  <c r="I802" i="1"/>
  <c r="H802" i="1"/>
  <c r="L801" i="1"/>
  <c r="K801" i="1"/>
  <c r="J801" i="1"/>
  <c r="I801" i="1"/>
  <c r="H801" i="1"/>
  <c r="L800" i="1"/>
  <c r="K800" i="1"/>
  <c r="J800" i="1"/>
  <c r="I800" i="1"/>
  <c r="H800" i="1"/>
  <c r="L799" i="1"/>
  <c r="K799" i="1"/>
  <c r="J799" i="1"/>
  <c r="I799" i="1"/>
  <c r="H799" i="1"/>
  <c r="L798" i="1"/>
  <c r="K798" i="1"/>
  <c r="J798" i="1"/>
  <c r="I798" i="1"/>
  <c r="H798" i="1"/>
  <c r="L797" i="1"/>
  <c r="K797" i="1"/>
  <c r="J797" i="1"/>
  <c r="I797" i="1"/>
  <c r="H797" i="1"/>
  <c r="L796" i="1"/>
  <c r="K796" i="1"/>
  <c r="J796" i="1"/>
  <c r="I796" i="1"/>
  <c r="H796" i="1"/>
  <c r="L795" i="1"/>
  <c r="K795" i="1"/>
  <c r="J795" i="1"/>
  <c r="I795" i="1"/>
  <c r="H795" i="1"/>
  <c r="L794" i="1"/>
  <c r="K794" i="1"/>
  <c r="J794" i="1"/>
  <c r="I794" i="1"/>
  <c r="H794" i="1"/>
  <c r="L793" i="1"/>
  <c r="K793" i="1"/>
  <c r="J793" i="1"/>
  <c r="I793" i="1"/>
  <c r="H793" i="1"/>
  <c r="L792" i="1"/>
  <c r="K792" i="1"/>
  <c r="J792" i="1"/>
  <c r="I792" i="1"/>
  <c r="H792" i="1"/>
  <c r="L791" i="1"/>
  <c r="K791" i="1"/>
  <c r="J791" i="1"/>
  <c r="I791" i="1"/>
  <c r="H791" i="1"/>
  <c r="L790" i="1"/>
  <c r="K790" i="1"/>
  <c r="J790" i="1"/>
  <c r="I790" i="1"/>
  <c r="H790" i="1"/>
  <c r="L789" i="1"/>
  <c r="K789" i="1"/>
  <c r="J789" i="1"/>
  <c r="I789" i="1"/>
  <c r="H789" i="1"/>
  <c r="L788" i="1"/>
  <c r="K788" i="1"/>
  <c r="J788" i="1"/>
  <c r="I788" i="1"/>
  <c r="H788" i="1"/>
  <c r="L787" i="1"/>
  <c r="K787" i="1"/>
  <c r="J787" i="1"/>
  <c r="I787" i="1"/>
  <c r="H787" i="1"/>
  <c r="L786" i="1"/>
  <c r="K786" i="1"/>
  <c r="J786" i="1"/>
  <c r="I786" i="1"/>
  <c r="H786" i="1"/>
  <c r="L785" i="1"/>
  <c r="K785" i="1"/>
  <c r="J785" i="1"/>
  <c r="I785" i="1"/>
  <c r="H785" i="1"/>
  <c r="L784" i="1"/>
  <c r="K784" i="1"/>
  <c r="J784" i="1"/>
  <c r="I784" i="1"/>
  <c r="H784" i="1"/>
  <c r="L783" i="1"/>
  <c r="K783" i="1"/>
  <c r="J783" i="1"/>
  <c r="I783" i="1"/>
  <c r="H783" i="1"/>
  <c r="L782" i="1"/>
  <c r="K782" i="1"/>
  <c r="J782" i="1"/>
  <c r="I782" i="1"/>
  <c r="H782" i="1"/>
  <c r="L781" i="1"/>
  <c r="K781" i="1"/>
  <c r="J781" i="1"/>
  <c r="I781" i="1"/>
  <c r="H781" i="1"/>
  <c r="L780" i="1"/>
  <c r="K780" i="1"/>
  <c r="J780" i="1"/>
  <c r="I780" i="1"/>
  <c r="H780" i="1"/>
  <c r="L779" i="1"/>
  <c r="K779" i="1"/>
  <c r="J779" i="1"/>
  <c r="I779" i="1"/>
  <c r="H779" i="1"/>
  <c r="L778" i="1"/>
  <c r="K778" i="1"/>
  <c r="J778" i="1"/>
  <c r="I778" i="1"/>
  <c r="H778" i="1"/>
  <c r="L777" i="1"/>
  <c r="K777" i="1"/>
  <c r="J777" i="1"/>
  <c r="I777" i="1"/>
  <c r="H777" i="1"/>
  <c r="L776" i="1"/>
  <c r="K776" i="1"/>
  <c r="J776" i="1"/>
  <c r="I776" i="1"/>
  <c r="H776" i="1"/>
  <c r="L775" i="1"/>
  <c r="K775" i="1"/>
  <c r="J775" i="1"/>
  <c r="I775" i="1"/>
  <c r="H775" i="1"/>
  <c r="L774" i="1"/>
  <c r="K774" i="1"/>
  <c r="J774" i="1"/>
  <c r="I774" i="1"/>
  <c r="H774" i="1"/>
  <c r="L773" i="1"/>
  <c r="K773" i="1"/>
  <c r="J773" i="1"/>
  <c r="I773" i="1"/>
  <c r="H773" i="1"/>
  <c r="L772" i="1"/>
  <c r="K772" i="1"/>
  <c r="J772" i="1"/>
  <c r="I772" i="1"/>
  <c r="H772" i="1"/>
  <c r="L771" i="1"/>
  <c r="K771" i="1"/>
  <c r="J771" i="1"/>
  <c r="I771" i="1"/>
  <c r="H771" i="1"/>
  <c r="L770" i="1"/>
  <c r="K770" i="1"/>
  <c r="J770" i="1"/>
  <c r="I770" i="1"/>
  <c r="H770" i="1"/>
  <c r="L769" i="1"/>
  <c r="K769" i="1"/>
  <c r="J769" i="1"/>
  <c r="I769" i="1"/>
  <c r="H769" i="1"/>
  <c r="L768" i="1"/>
  <c r="K768" i="1"/>
  <c r="J768" i="1"/>
  <c r="I768" i="1"/>
  <c r="H768" i="1"/>
  <c r="L767" i="1"/>
  <c r="K767" i="1"/>
  <c r="J767" i="1"/>
  <c r="I767" i="1"/>
  <c r="H767" i="1"/>
  <c r="L766" i="1"/>
  <c r="K766" i="1"/>
  <c r="J766" i="1"/>
  <c r="I766" i="1"/>
  <c r="H766" i="1"/>
  <c r="L765" i="1"/>
  <c r="K765" i="1"/>
  <c r="J765" i="1"/>
  <c r="I765" i="1"/>
  <c r="H765" i="1"/>
  <c r="L764" i="1"/>
  <c r="K764" i="1"/>
  <c r="J764" i="1"/>
  <c r="I764" i="1"/>
  <c r="H764" i="1"/>
  <c r="L763" i="1"/>
  <c r="K763" i="1"/>
  <c r="J763" i="1"/>
  <c r="I763" i="1"/>
  <c r="H763" i="1"/>
  <c r="L762" i="1"/>
  <c r="K762" i="1"/>
  <c r="J762" i="1"/>
  <c r="I762" i="1"/>
  <c r="H762" i="1"/>
  <c r="L761" i="1"/>
  <c r="K761" i="1"/>
  <c r="J761" i="1"/>
  <c r="I761" i="1"/>
  <c r="H761" i="1"/>
  <c r="L760" i="1"/>
  <c r="K760" i="1"/>
  <c r="J760" i="1"/>
  <c r="I760" i="1"/>
  <c r="H760" i="1"/>
  <c r="L759" i="1"/>
  <c r="K759" i="1"/>
  <c r="J759" i="1"/>
  <c r="I759" i="1"/>
  <c r="H759" i="1"/>
  <c r="L758" i="1"/>
  <c r="K758" i="1"/>
  <c r="J758" i="1"/>
  <c r="I758" i="1"/>
  <c r="H758" i="1"/>
  <c r="L757" i="1"/>
  <c r="K757" i="1"/>
  <c r="J757" i="1"/>
  <c r="I757" i="1"/>
  <c r="H757" i="1"/>
  <c r="L756" i="1"/>
  <c r="K756" i="1"/>
  <c r="J756" i="1"/>
  <c r="I756" i="1"/>
  <c r="H756" i="1"/>
  <c r="L755" i="1"/>
  <c r="K755" i="1"/>
  <c r="J755" i="1"/>
  <c r="I755" i="1"/>
  <c r="H755" i="1"/>
  <c r="L754" i="1"/>
  <c r="K754" i="1"/>
  <c r="J754" i="1"/>
  <c r="I754" i="1"/>
  <c r="H754" i="1"/>
  <c r="L753" i="1"/>
  <c r="K753" i="1"/>
  <c r="J753" i="1"/>
  <c r="I753" i="1"/>
  <c r="H753" i="1"/>
  <c r="L752" i="1"/>
  <c r="K752" i="1"/>
  <c r="J752" i="1"/>
  <c r="I752" i="1"/>
  <c r="H752" i="1"/>
  <c r="L751" i="1"/>
  <c r="K751" i="1"/>
  <c r="J751" i="1"/>
  <c r="I751" i="1"/>
  <c r="H751" i="1"/>
  <c r="L750" i="1"/>
  <c r="K750" i="1"/>
  <c r="J750" i="1"/>
  <c r="I750" i="1"/>
  <c r="H750" i="1"/>
  <c r="L749" i="1"/>
  <c r="K749" i="1"/>
  <c r="J749" i="1"/>
  <c r="I749" i="1"/>
  <c r="H749" i="1"/>
  <c r="L748" i="1"/>
  <c r="K748" i="1"/>
  <c r="J748" i="1"/>
  <c r="I748" i="1"/>
  <c r="H748" i="1"/>
  <c r="L747" i="1"/>
  <c r="K747" i="1"/>
  <c r="J747" i="1"/>
  <c r="I747" i="1"/>
  <c r="H747" i="1"/>
  <c r="L746" i="1"/>
  <c r="K746" i="1"/>
  <c r="J746" i="1"/>
  <c r="I746" i="1"/>
  <c r="H746" i="1"/>
  <c r="L745" i="1"/>
  <c r="K745" i="1"/>
  <c r="J745" i="1"/>
  <c r="I745" i="1"/>
  <c r="H745" i="1"/>
  <c r="L744" i="1"/>
  <c r="K744" i="1"/>
  <c r="J744" i="1"/>
  <c r="I744" i="1"/>
  <c r="H744" i="1"/>
  <c r="L743" i="1"/>
  <c r="K743" i="1"/>
  <c r="J743" i="1"/>
  <c r="I743" i="1"/>
  <c r="H743" i="1"/>
  <c r="L742" i="1"/>
  <c r="K742" i="1"/>
  <c r="J742" i="1"/>
  <c r="I742" i="1"/>
  <c r="H742" i="1"/>
  <c r="L741" i="1"/>
  <c r="K741" i="1"/>
  <c r="J741" i="1"/>
  <c r="I741" i="1"/>
  <c r="H741" i="1"/>
  <c r="L740" i="1"/>
  <c r="K740" i="1"/>
  <c r="J740" i="1"/>
  <c r="I740" i="1"/>
  <c r="H740" i="1"/>
  <c r="L739" i="1"/>
  <c r="K739" i="1"/>
  <c r="J739" i="1"/>
  <c r="I739" i="1"/>
  <c r="H739" i="1"/>
  <c r="L738" i="1"/>
  <c r="K738" i="1"/>
  <c r="J738" i="1"/>
  <c r="I738" i="1"/>
  <c r="H738" i="1"/>
  <c r="L737" i="1"/>
  <c r="K737" i="1"/>
  <c r="J737" i="1"/>
  <c r="I737" i="1"/>
  <c r="H737" i="1"/>
  <c r="L736" i="1"/>
  <c r="K736" i="1"/>
  <c r="J736" i="1"/>
  <c r="I736" i="1"/>
  <c r="H736" i="1"/>
  <c r="L735" i="1"/>
  <c r="K735" i="1"/>
  <c r="J735" i="1"/>
  <c r="I735" i="1"/>
  <c r="H735" i="1"/>
  <c r="L734" i="1"/>
  <c r="K734" i="1"/>
  <c r="J734" i="1"/>
  <c r="I734" i="1"/>
  <c r="H734" i="1"/>
  <c r="L733" i="1"/>
  <c r="K733" i="1"/>
  <c r="J733" i="1"/>
  <c r="I733" i="1"/>
  <c r="H733" i="1"/>
  <c r="L732" i="1"/>
  <c r="K732" i="1"/>
  <c r="J732" i="1"/>
  <c r="I732" i="1"/>
  <c r="H732" i="1"/>
  <c r="L731" i="1"/>
  <c r="K731" i="1"/>
  <c r="J731" i="1"/>
  <c r="I731" i="1"/>
  <c r="H731" i="1"/>
  <c r="L730" i="1"/>
  <c r="K730" i="1"/>
  <c r="J730" i="1"/>
  <c r="I730" i="1"/>
  <c r="H730" i="1"/>
  <c r="L729" i="1"/>
  <c r="K729" i="1"/>
  <c r="J729" i="1"/>
  <c r="I729" i="1"/>
  <c r="H729" i="1"/>
  <c r="L728" i="1"/>
  <c r="K728" i="1"/>
  <c r="J728" i="1"/>
  <c r="I728" i="1"/>
  <c r="H728" i="1"/>
  <c r="L727" i="1"/>
  <c r="K727" i="1"/>
  <c r="J727" i="1"/>
  <c r="I727" i="1"/>
  <c r="H727" i="1"/>
  <c r="L726" i="1"/>
  <c r="K726" i="1"/>
  <c r="J726" i="1"/>
  <c r="I726" i="1"/>
  <c r="H726" i="1"/>
  <c r="L725" i="1"/>
  <c r="K725" i="1"/>
  <c r="J725" i="1"/>
  <c r="I725" i="1"/>
  <c r="H725" i="1"/>
  <c r="L724" i="1"/>
  <c r="K724" i="1"/>
  <c r="J724" i="1"/>
  <c r="I724" i="1"/>
  <c r="H724" i="1"/>
  <c r="L723" i="1"/>
  <c r="K723" i="1"/>
  <c r="J723" i="1"/>
  <c r="I723" i="1"/>
  <c r="H723" i="1"/>
  <c r="L722" i="1"/>
  <c r="K722" i="1"/>
  <c r="J722" i="1"/>
  <c r="I722" i="1"/>
  <c r="H722" i="1"/>
  <c r="L721" i="1"/>
  <c r="K721" i="1"/>
  <c r="J721" i="1"/>
  <c r="I721" i="1"/>
  <c r="H721" i="1"/>
  <c r="L720" i="1"/>
  <c r="K720" i="1"/>
  <c r="J720" i="1"/>
  <c r="I720" i="1"/>
  <c r="H720" i="1"/>
  <c r="L719" i="1"/>
  <c r="K719" i="1"/>
  <c r="J719" i="1"/>
  <c r="I719" i="1"/>
  <c r="H719" i="1"/>
  <c r="L718" i="1"/>
  <c r="K718" i="1"/>
  <c r="J718" i="1"/>
  <c r="I718" i="1"/>
  <c r="H718" i="1"/>
  <c r="L717" i="1"/>
  <c r="K717" i="1"/>
  <c r="J717" i="1"/>
  <c r="I717" i="1"/>
  <c r="H717" i="1"/>
  <c r="L716" i="1"/>
  <c r="K716" i="1"/>
  <c r="J716" i="1"/>
  <c r="I716" i="1"/>
  <c r="H716" i="1"/>
  <c r="L715" i="1"/>
  <c r="K715" i="1"/>
  <c r="J715" i="1"/>
  <c r="I715" i="1"/>
  <c r="H715" i="1"/>
  <c r="L714" i="1"/>
  <c r="K714" i="1"/>
  <c r="J714" i="1"/>
  <c r="I714" i="1"/>
  <c r="H714" i="1"/>
  <c r="L713" i="1"/>
  <c r="K713" i="1"/>
  <c r="J713" i="1"/>
  <c r="I713" i="1"/>
  <c r="H713" i="1"/>
  <c r="L712" i="1"/>
  <c r="K712" i="1"/>
  <c r="J712" i="1"/>
  <c r="I712" i="1"/>
  <c r="H712" i="1"/>
  <c r="L711" i="1"/>
  <c r="K711" i="1"/>
  <c r="J711" i="1"/>
  <c r="I711" i="1"/>
  <c r="H711" i="1"/>
  <c r="L710" i="1"/>
  <c r="K710" i="1"/>
  <c r="J710" i="1"/>
  <c r="I710" i="1"/>
  <c r="H710" i="1"/>
  <c r="L709" i="1"/>
  <c r="K709" i="1"/>
  <c r="J709" i="1"/>
  <c r="I709" i="1"/>
  <c r="H709" i="1"/>
  <c r="L708" i="1"/>
  <c r="K708" i="1"/>
  <c r="J708" i="1"/>
  <c r="I708" i="1"/>
  <c r="H708" i="1"/>
  <c r="L707" i="1"/>
  <c r="K707" i="1"/>
  <c r="J707" i="1"/>
  <c r="I707" i="1"/>
  <c r="H707" i="1"/>
  <c r="L706" i="1"/>
  <c r="K706" i="1"/>
  <c r="J706" i="1"/>
  <c r="I706" i="1"/>
  <c r="H706" i="1"/>
  <c r="L705" i="1"/>
  <c r="K705" i="1"/>
  <c r="J705" i="1"/>
  <c r="I705" i="1"/>
  <c r="H705" i="1"/>
  <c r="L704" i="1"/>
  <c r="K704" i="1"/>
  <c r="J704" i="1"/>
  <c r="I704" i="1"/>
  <c r="H704" i="1"/>
  <c r="L703" i="1"/>
  <c r="K703" i="1"/>
  <c r="J703" i="1"/>
  <c r="I703" i="1"/>
  <c r="H703" i="1"/>
  <c r="L702" i="1"/>
  <c r="K702" i="1"/>
  <c r="J702" i="1"/>
  <c r="I702" i="1"/>
  <c r="H702" i="1"/>
  <c r="L701" i="1"/>
  <c r="K701" i="1"/>
  <c r="J701" i="1"/>
  <c r="I701" i="1"/>
  <c r="H701" i="1"/>
  <c r="L700" i="1"/>
  <c r="K700" i="1"/>
  <c r="J700" i="1"/>
  <c r="I700" i="1"/>
  <c r="H700" i="1"/>
  <c r="L699" i="1"/>
  <c r="K699" i="1"/>
  <c r="J699" i="1"/>
  <c r="I699" i="1"/>
  <c r="H699" i="1"/>
  <c r="L698" i="1"/>
  <c r="K698" i="1"/>
  <c r="J698" i="1"/>
  <c r="I698" i="1"/>
  <c r="H698" i="1"/>
  <c r="L697" i="1"/>
  <c r="K697" i="1"/>
  <c r="J697" i="1"/>
  <c r="I697" i="1"/>
  <c r="H697" i="1"/>
  <c r="L696" i="1"/>
  <c r="K696" i="1"/>
  <c r="J696" i="1"/>
  <c r="I696" i="1"/>
  <c r="H696" i="1"/>
  <c r="L695" i="1"/>
  <c r="K695" i="1"/>
  <c r="J695" i="1"/>
  <c r="I695" i="1"/>
  <c r="H695" i="1"/>
  <c r="L694" i="1"/>
  <c r="K694" i="1"/>
  <c r="J694" i="1"/>
  <c r="I694" i="1"/>
  <c r="H694" i="1"/>
  <c r="L693" i="1"/>
  <c r="K693" i="1"/>
  <c r="J693" i="1"/>
  <c r="I693" i="1"/>
  <c r="H693" i="1"/>
  <c r="L692" i="1"/>
  <c r="K692" i="1"/>
  <c r="J692" i="1"/>
  <c r="I692" i="1"/>
  <c r="H692" i="1"/>
  <c r="L691" i="1"/>
  <c r="K691" i="1"/>
  <c r="J691" i="1"/>
  <c r="I691" i="1"/>
  <c r="H691" i="1"/>
  <c r="L690" i="1"/>
  <c r="K690" i="1"/>
  <c r="J690" i="1"/>
  <c r="I690" i="1"/>
  <c r="H690" i="1"/>
  <c r="L689" i="1"/>
  <c r="K689" i="1"/>
  <c r="J689" i="1"/>
  <c r="I689" i="1"/>
  <c r="H689" i="1"/>
  <c r="L688" i="1"/>
  <c r="K688" i="1"/>
  <c r="J688" i="1"/>
  <c r="I688" i="1"/>
  <c r="H688" i="1"/>
  <c r="L687" i="1"/>
  <c r="K687" i="1"/>
  <c r="J687" i="1"/>
  <c r="I687" i="1"/>
  <c r="H687" i="1"/>
  <c r="L686" i="1"/>
  <c r="K686" i="1"/>
  <c r="J686" i="1"/>
  <c r="I686" i="1"/>
  <c r="H686" i="1"/>
  <c r="L685" i="1"/>
  <c r="K685" i="1"/>
  <c r="J685" i="1"/>
  <c r="I685" i="1"/>
  <c r="H685" i="1"/>
  <c r="L684" i="1"/>
  <c r="K684" i="1"/>
  <c r="J684" i="1"/>
  <c r="I684" i="1"/>
  <c r="H684" i="1"/>
  <c r="L683" i="1"/>
  <c r="K683" i="1"/>
  <c r="J683" i="1"/>
  <c r="I683" i="1"/>
  <c r="H683" i="1"/>
  <c r="L682" i="1"/>
  <c r="K682" i="1"/>
  <c r="J682" i="1"/>
  <c r="I682" i="1"/>
  <c r="H682" i="1"/>
  <c r="L681" i="1"/>
  <c r="K681" i="1"/>
  <c r="J681" i="1"/>
  <c r="I681" i="1"/>
  <c r="H681" i="1"/>
  <c r="L680" i="1"/>
  <c r="K680" i="1"/>
  <c r="J680" i="1"/>
  <c r="I680" i="1"/>
  <c r="H680" i="1"/>
  <c r="L679" i="1"/>
  <c r="K679" i="1"/>
  <c r="J679" i="1"/>
  <c r="I679" i="1"/>
  <c r="H679" i="1"/>
  <c r="L678" i="1"/>
  <c r="K678" i="1"/>
  <c r="J678" i="1"/>
  <c r="I678" i="1"/>
  <c r="H678" i="1"/>
  <c r="L677" i="1"/>
  <c r="K677" i="1"/>
  <c r="J677" i="1"/>
  <c r="I677" i="1"/>
  <c r="H677" i="1"/>
  <c r="L676" i="1"/>
  <c r="K676" i="1"/>
  <c r="J676" i="1"/>
  <c r="I676" i="1"/>
  <c r="H676" i="1"/>
  <c r="L675" i="1"/>
  <c r="K675" i="1"/>
  <c r="J675" i="1"/>
  <c r="I675" i="1"/>
  <c r="H675" i="1"/>
  <c r="L674" i="1"/>
  <c r="K674" i="1"/>
  <c r="J674" i="1"/>
  <c r="I674" i="1"/>
  <c r="H674" i="1"/>
  <c r="L673" i="1"/>
  <c r="K673" i="1"/>
  <c r="J673" i="1"/>
  <c r="I673" i="1"/>
  <c r="H673" i="1"/>
  <c r="L672" i="1"/>
  <c r="K672" i="1"/>
  <c r="J672" i="1"/>
  <c r="I672" i="1"/>
  <c r="H672" i="1"/>
  <c r="L671" i="1"/>
  <c r="K671" i="1"/>
  <c r="J671" i="1"/>
  <c r="I671" i="1"/>
  <c r="H671" i="1"/>
  <c r="L670" i="1"/>
  <c r="K670" i="1"/>
  <c r="J670" i="1"/>
  <c r="I670" i="1"/>
  <c r="H670" i="1"/>
  <c r="L669" i="1"/>
  <c r="K669" i="1"/>
  <c r="J669" i="1"/>
  <c r="I669" i="1"/>
  <c r="H669" i="1"/>
  <c r="L668" i="1"/>
  <c r="K668" i="1"/>
  <c r="J668" i="1"/>
  <c r="I668" i="1"/>
  <c r="H668" i="1"/>
  <c r="L667" i="1"/>
  <c r="K667" i="1"/>
  <c r="J667" i="1"/>
  <c r="I667" i="1"/>
  <c r="H667" i="1"/>
  <c r="L666" i="1"/>
  <c r="K666" i="1"/>
  <c r="J666" i="1"/>
  <c r="I666" i="1"/>
  <c r="H666" i="1"/>
  <c r="L665" i="1"/>
  <c r="K665" i="1"/>
  <c r="J665" i="1"/>
  <c r="I665" i="1"/>
  <c r="H665" i="1"/>
  <c r="L664" i="1"/>
  <c r="K664" i="1"/>
  <c r="J664" i="1"/>
  <c r="I664" i="1"/>
  <c r="H664" i="1"/>
  <c r="L663" i="1"/>
  <c r="K663" i="1"/>
  <c r="J663" i="1"/>
  <c r="I663" i="1"/>
  <c r="H663" i="1"/>
  <c r="L662" i="1"/>
  <c r="K662" i="1"/>
  <c r="J662" i="1"/>
  <c r="I662" i="1"/>
  <c r="H662" i="1"/>
  <c r="L661" i="1"/>
  <c r="K661" i="1"/>
  <c r="J661" i="1"/>
  <c r="I661" i="1"/>
  <c r="H661" i="1"/>
  <c r="L660" i="1"/>
  <c r="K660" i="1"/>
  <c r="J660" i="1"/>
  <c r="I660" i="1"/>
  <c r="H660" i="1"/>
  <c r="L659" i="1"/>
  <c r="K659" i="1"/>
  <c r="J659" i="1"/>
  <c r="I659" i="1"/>
  <c r="H659" i="1"/>
  <c r="L658" i="1"/>
  <c r="K658" i="1"/>
  <c r="J658" i="1"/>
  <c r="I658" i="1"/>
  <c r="H658" i="1"/>
  <c r="L657" i="1"/>
  <c r="K657" i="1"/>
  <c r="J657" i="1"/>
  <c r="I657" i="1"/>
  <c r="H657" i="1"/>
  <c r="L656" i="1"/>
  <c r="K656" i="1"/>
  <c r="J656" i="1"/>
  <c r="I656" i="1"/>
  <c r="H656" i="1"/>
  <c r="L655" i="1"/>
  <c r="K655" i="1"/>
  <c r="J655" i="1"/>
  <c r="I655" i="1"/>
  <c r="H655" i="1"/>
  <c r="L654" i="1"/>
  <c r="K654" i="1"/>
  <c r="J654" i="1"/>
  <c r="I654" i="1"/>
  <c r="H654" i="1"/>
  <c r="L653" i="1"/>
  <c r="K653" i="1"/>
  <c r="J653" i="1"/>
  <c r="I653" i="1"/>
  <c r="H653" i="1"/>
  <c r="L652" i="1"/>
  <c r="K652" i="1"/>
  <c r="J652" i="1"/>
  <c r="I652" i="1"/>
  <c r="H652" i="1"/>
  <c r="L651" i="1"/>
  <c r="K651" i="1"/>
  <c r="J651" i="1"/>
  <c r="I651" i="1"/>
  <c r="H651" i="1"/>
  <c r="L650" i="1"/>
  <c r="K650" i="1"/>
  <c r="J650" i="1"/>
  <c r="I650" i="1"/>
  <c r="H650" i="1"/>
  <c r="L649" i="1"/>
  <c r="K649" i="1"/>
  <c r="J649" i="1"/>
  <c r="I649" i="1"/>
  <c r="H649" i="1"/>
  <c r="L648" i="1"/>
  <c r="K648" i="1"/>
  <c r="J648" i="1"/>
  <c r="I648" i="1"/>
  <c r="H648" i="1"/>
  <c r="L647" i="1"/>
  <c r="K647" i="1"/>
  <c r="J647" i="1"/>
  <c r="I647" i="1"/>
  <c r="H647" i="1"/>
  <c r="L646" i="1"/>
  <c r="K646" i="1"/>
  <c r="J646" i="1"/>
  <c r="I646" i="1"/>
  <c r="H646" i="1"/>
  <c r="L645" i="1"/>
  <c r="K645" i="1"/>
  <c r="J645" i="1"/>
  <c r="I645" i="1"/>
  <c r="H645" i="1"/>
  <c r="L644" i="1"/>
  <c r="K644" i="1"/>
  <c r="J644" i="1"/>
  <c r="I644" i="1"/>
  <c r="H644" i="1"/>
  <c r="L643" i="1"/>
  <c r="K643" i="1"/>
  <c r="J643" i="1"/>
  <c r="I643" i="1"/>
  <c r="H643" i="1"/>
  <c r="L642" i="1"/>
  <c r="K642" i="1"/>
  <c r="J642" i="1"/>
  <c r="I642" i="1"/>
  <c r="H642" i="1"/>
  <c r="L641" i="1"/>
  <c r="K641" i="1"/>
  <c r="J641" i="1"/>
  <c r="I641" i="1"/>
  <c r="H641" i="1"/>
  <c r="L640" i="1"/>
  <c r="K640" i="1"/>
  <c r="J640" i="1"/>
  <c r="I640" i="1"/>
  <c r="H640" i="1"/>
  <c r="L639" i="1"/>
  <c r="K639" i="1"/>
  <c r="J639" i="1"/>
  <c r="I639" i="1"/>
  <c r="H639" i="1"/>
  <c r="L638" i="1"/>
  <c r="K638" i="1"/>
  <c r="J638" i="1"/>
  <c r="I638" i="1"/>
  <c r="H638" i="1"/>
  <c r="L637" i="1"/>
  <c r="K637" i="1"/>
  <c r="J637" i="1"/>
  <c r="I637" i="1"/>
  <c r="H637" i="1"/>
  <c r="L636" i="1"/>
  <c r="K636" i="1"/>
  <c r="J636" i="1"/>
  <c r="I636" i="1"/>
  <c r="H636" i="1"/>
  <c r="L635" i="1"/>
  <c r="K635" i="1"/>
  <c r="J635" i="1"/>
  <c r="I635" i="1"/>
  <c r="H635" i="1"/>
  <c r="L634" i="1"/>
  <c r="K634" i="1"/>
  <c r="J634" i="1"/>
  <c r="I634" i="1"/>
  <c r="H634" i="1"/>
  <c r="L633" i="1"/>
  <c r="K633" i="1"/>
  <c r="J633" i="1"/>
  <c r="I633" i="1"/>
  <c r="H633" i="1"/>
  <c r="L632" i="1"/>
  <c r="K632" i="1"/>
  <c r="J632" i="1"/>
  <c r="I632" i="1"/>
  <c r="H632" i="1"/>
  <c r="L631" i="1"/>
  <c r="K631" i="1"/>
  <c r="J631" i="1"/>
  <c r="I631" i="1"/>
  <c r="H631" i="1"/>
  <c r="L630" i="1"/>
  <c r="K630" i="1"/>
  <c r="J630" i="1"/>
  <c r="I630" i="1"/>
  <c r="H630" i="1"/>
  <c r="L629" i="1"/>
  <c r="K629" i="1"/>
  <c r="J629" i="1"/>
  <c r="I629" i="1"/>
  <c r="H629" i="1"/>
  <c r="L628" i="1"/>
  <c r="K628" i="1"/>
  <c r="J628" i="1"/>
  <c r="I628" i="1"/>
  <c r="H628" i="1"/>
  <c r="L627" i="1"/>
  <c r="K627" i="1"/>
  <c r="J627" i="1"/>
  <c r="I627" i="1"/>
  <c r="H627" i="1"/>
  <c r="L626" i="1"/>
  <c r="K626" i="1"/>
  <c r="J626" i="1"/>
  <c r="I626" i="1"/>
  <c r="H626" i="1"/>
  <c r="L625" i="1"/>
  <c r="K625" i="1"/>
  <c r="J625" i="1"/>
  <c r="I625" i="1"/>
  <c r="H625" i="1"/>
  <c r="L624" i="1"/>
  <c r="K624" i="1"/>
  <c r="J624" i="1"/>
  <c r="I624" i="1"/>
  <c r="H624" i="1"/>
  <c r="L623" i="1"/>
  <c r="K623" i="1"/>
  <c r="J623" i="1"/>
  <c r="I623" i="1"/>
  <c r="H623" i="1"/>
  <c r="L622" i="1"/>
  <c r="K622" i="1"/>
  <c r="J622" i="1"/>
  <c r="I622" i="1"/>
  <c r="H622" i="1"/>
  <c r="L621" i="1"/>
  <c r="K621" i="1"/>
  <c r="J621" i="1"/>
  <c r="I621" i="1"/>
  <c r="H621" i="1"/>
  <c r="L620" i="1"/>
  <c r="K620" i="1"/>
  <c r="J620" i="1"/>
  <c r="I620" i="1"/>
  <c r="H620" i="1"/>
  <c r="L619" i="1"/>
  <c r="K619" i="1"/>
  <c r="J619" i="1"/>
  <c r="I619" i="1"/>
  <c r="H619" i="1"/>
  <c r="L618" i="1"/>
  <c r="K618" i="1"/>
  <c r="J618" i="1"/>
  <c r="I618" i="1"/>
  <c r="H618" i="1"/>
  <c r="L617" i="1"/>
  <c r="K617" i="1"/>
  <c r="J617" i="1"/>
  <c r="I617" i="1"/>
  <c r="H617" i="1"/>
  <c r="L616" i="1"/>
  <c r="K616" i="1"/>
  <c r="J616" i="1"/>
  <c r="I616" i="1"/>
  <c r="H616" i="1"/>
  <c r="L615" i="1"/>
  <c r="K615" i="1"/>
  <c r="J615" i="1"/>
  <c r="I615" i="1"/>
  <c r="H615" i="1"/>
  <c r="L614" i="1"/>
  <c r="K614" i="1"/>
  <c r="J614" i="1"/>
  <c r="I614" i="1"/>
  <c r="H614" i="1"/>
  <c r="L613" i="1"/>
  <c r="K613" i="1"/>
  <c r="J613" i="1"/>
  <c r="I613" i="1"/>
  <c r="H613" i="1"/>
  <c r="L612" i="1"/>
  <c r="K612" i="1"/>
  <c r="J612" i="1"/>
  <c r="I612" i="1"/>
  <c r="H612" i="1"/>
  <c r="L611" i="1"/>
  <c r="K611" i="1"/>
  <c r="J611" i="1"/>
  <c r="I611" i="1"/>
  <c r="H611" i="1"/>
  <c r="L610" i="1"/>
  <c r="K610" i="1"/>
  <c r="J610" i="1"/>
  <c r="I610" i="1"/>
  <c r="H610" i="1"/>
  <c r="L609" i="1"/>
  <c r="K609" i="1"/>
  <c r="J609" i="1"/>
  <c r="I609" i="1"/>
  <c r="H609" i="1"/>
  <c r="L608" i="1"/>
  <c r="K608" i="1"/>
  <c r="J608" i="1"/>
  <c r="I608" i="1"/>
  <c r="H608" i="1"/>
  <c r="L607" i="1"/>
  <c r="K607" i="1"/>
  <c r="J607" i="1"/>
  <c r="I607" i="1"/>
  <c r="H607" i="1"/>
  <c r="L606" i="1"/>
  <c r="K606" i="1"/>
  <c r="J606" i="1"/>
  <c r="I606" i="1"/>
  <c r="H606" i="1"/>
  <c r="L605" i="1"/>
  <c r="K605" i="1"/>
  <c r="J605" i="1"/>
  <c r="I605" i="1"/>
  <c r="H605" i="1"/>
  <c r="L604" i="1"/>
  <c r="K604" i="1"/>
  <c r="J604" i="1"/>
  <c r="I604" i="1"/>
  <c r="H604" i="1"/>
  <c r="L603" i="1"/>
  <c r="K603" i="1"/>
  <c r="J603" i="1"/>
  <c r="I603" i="1"/>
  <c r="H603" i="1"/>
  <c r="L602" i="1"/>
  <c r="K602" i="1"/>
  <c r="J602" i="1"/>
  <c r="I602" i="1"/>
  <c r="H602" i="1"/>
  <c r="L601" i="1"/>
  <c r="K601" i="1"/>
  <c r="J601" i="1"/>
  <c r="I601" i="1"/>
  <c r="H601" i="1"/>
  <c r="L600" i="1"/>
  <c r="K600" i="1"/>
  <c r="J600" i="1"/>
  <c r="I600" i="1"/>
  <c r="H600" i="1"/>
  <c r="L599" i="1"/>
  <c r="K599" i="1"/>
  <c r="J599" i="1"/>
  <c r="I599" i="1"/>
  <c r="H599" i="1"/>
  <c r="L598" i="1"/>
  <c r="K598" i="1"/>
  <c r="J598" i="1"/>
  <c r="I598" i="1"/>
  <c r="H598" i="1"/>
  <c r="L597" i="1"/>
  <c r="K597" i="1"/>
  <c r="J597" i="1"/>
  <c r="I597" i="1"/>
  <c r="H597" i="1"/>
  <c r="L596" i="1"/>
  <c r="K596" i="1"/>
  <c r="J596" i="1"/>
  <c r="I596" i="1"/>
  <c r="H596" i="1"/>
  <c r="L595" i="1"/>
  <c r="K595" i="1"/>
  <c r="J595" i="1"/>
  <c r="I595" i="1"/>
  <c r="H595" i="1"/>
  <c r="L594" i="1"/>
  <c r="K594" i="1"/>
  <c r="J594" i="1"/>
  <c r="I594" i="1"/>
  <c r="H594" i="1"/>
  <c r="L593" i="1"/>
  <c r="K593" i="1"/>
  <c r="J593" i="1"/>
  <c r="I593" i="1"/>
  <c r="H593" i="1"/>
  <c r="L592" i="1"/>
  <c r="K592" i="1"/>
  <c r="J592" i="1"/>
  <c r="I592" i="1"/>
  <c r="H592" i="1"/>
  <c r="L591" i="1"/>
  <c r="K591" i="1"/>
  <c r="J591" i="1"/>
  <c r="I591" i="1"/>
  <c r="H591" i="1"/>
  <c r="L590" i="1"/>
  <c r="K590" i="1"/>
  <c r="J590" i="1"/>
  <c r="I590" i="1"/>
  <c r="H590" i="1"/>
  <c r="L589" i="1"/>
  <c r="K589" i="1"/>
  <c r="J589" i="1"/>
  <c r="I589" i="1"/>
  <c r="H589" i="1"/>
  <c r="L588" i="1"/>
  <c r="K588" i="1"/>
  <c r="J588" i="1"/>
  <c r="I588" i="1"/>
  <c r="H588" i="1"/>
  <c r="L587" i="1"/>
  <c r="K587" i="1"/>
  <c r="J587" i="1"/>
  <c r="I587" i="1"/>
  <c r="H587" i="1"/>
  <c r="L586" i="1"/>
  <c r="K586" i="1"/>
  <c r="J586" i="1"/>
  <c r="I586" i="1"/>
  <c r="H586" i="1"/>
  <c r="L585" i="1"/>
  <c r="K585" i="1"/>
  <c r="J585" i="1"/>
  <c r="I585" i="1"/>
  <c r="H585" i="1"/>
  <c r="L584" i="1"/>
  <c r="K584" i="1"/>
  <c r="J584" i="1"/>
  <c r="I584" i="1"/>
  <c r="H584" i="1"/>
  <c r="L583" i="1"/>
  <c r="K583" i="1"/>
  <c r="J583" i="1"/>
  <c r="I583" i="1"/>
  <c r="H583" i="1"/>
  <c r="L582" i="1"/>
  <c r="K582" i="1"/>
  <c r="J582" i="1"/>
  <c r="I582" i="1"/>
  <c r="H582" i="1"/>
  <c r="L581" i="1"/>
  <c r="K581" i="1"/>
  <c r="J581" i="1"/>
  <c r="I581" i="1"/>
  <c r="H581" i="1"/>
  <c r="L580" i="1"/>
  <c r="K580" i="1"/>
  <c r="J580" i="1"/>
  <c r="I580" i="1"/>
  <c r="H580" i="1"/>
  <c r="L579" i="1"/>
  <c r="K579" i="1"/>
  <c r="J579" i="1"/>
  <c r="I579" i="1"/>
  <c r="H579" i="1"/>
  <c r="L578" i="1"/>
  <c r="K578" i="1"/>
  <c r="J578" i="1"/>
  <c r="I578" i="1"/>
  <c r="H578" i="1"/>
  <c r="L577" i="1"/>
  <c r="K577" i="1"/>
  <c r="J577" i="1"/>
  <c r="I577" i="1"/>
  <c r="H577" i="1"/>
  <c r="L576" i="1"/>
  <c r="K576" i="1"/>
  <c r="J576" i="1"/>
  <c r="I576" i="1"/>
  <c r="H576" i="1"/>
  <c r="L575" i="1"/>
  <c r="K575" i="1"/>
  <c r="J575" i="1"/>
  <c r="I575" i="1"/>
  <c r="H575" i="1"/>
  <c r="L574" i="1"/>
  <c r="K574" i="1"/>
  <c r="J574" i="1"/>
  <c r="I574" i="1"/>
  <c r="H574" i="1"/>
  <c r="L573" i="1"/>
  <c r="K573" i="1"/>
  <c r="J573" i="1"/>
  <c r="I573" i="1"/>
  <c r="H573" i="1"/>
  <c r="L572" i="1"/>
  <c r="K572" i="1"/>
  <c r="J572" i="1"/>
  <c r="I572" i="1"/>
  <c r="H572" i="1"/>
  <c r="L571" i="1"/>
  <c r="K571" i="1"/>
  <c r="J571" i="1"/>
  <c r="I571" i="1"/>
  <c r="H571" i="1"/>
  <c r="L570" i="1"/>
  <c r="K570" i="1"/>
  <c r="J570" i="1"/>
  <c r="I570" i="1"/>
  <c r="H570" i="1"/>
  <c r="L569" i="1"/>
  <c r="K569" i="1"/>
  <c r="J569" i="1"/>
  <c r="I569" i="1"/>
  <c r="H569" i="1"/>
  <c r="L568" i="1"/>
  <c r="K568" i="1"/>
  <c r="J568" i="1"/>
  <c r="I568" i="1"/>
  <c r="H568" i="1"/>
  <c r="L567" i="1"/>
  <c r="K567" i="1"/>
  <c r="J567" i="1"/>
  <c r="I567" i="1"/>
  <c r="H567" i="1"/>
  <c r="L566" i="1"/>
  <c r="K566" i="1"/>
  <c r="J566" i="1"/>
  <c r="I566" i="1"/>
  <c r="H566" i="1"/>
  <c r="L565" i="1"/>
  <c r="K565" i="1"/>
  <c r="J565" i="1"/>
  <c r="I565" i="1"/>
  <c r="H565" i="1"/>
  <c r="L564" i="1"/>
  <c r="K564" i="1"/>
  <c r="J564" i="1"/>
  <c r="I564" i="1"/>
  <c r="H564" i="1"/>
  <c r="L563" i="1"/>
  <c r="K563" i="1"/>
  <c r="J563" i="1"/>
  <c r="I563" i="1"/>
  <c r="H563" i="1"/>
  <c r="L562" i="1"/>
  <c r="K562" i="1"/>
  <c r="J562" i="1"/>
  <c r="I562" i="1"/>
  <c r="H562" i="1"/>
  <c r="L561" i="1"/>
  <c r="K561" i="1"/>
  <c r="J561" i="1"/>
  <c r="I561" i="1"/>
  <c r="H561" i="1"/>
  <c r="L560" i="1"/>
  <c r="K560" i="1"/>
  <c r="J560" i="1"/>
  <c r="I560" i="1"/>
  <c r="H560" i="1"/>
  <c r="L559" i="1"/>
  <c r="K559" i="1"/>
  <c r="J559" i="1"/>
  <c r="I559" i="1"/>
  <c r="H559" i="1"/>
  <c r="L558" i="1"/>
  <c r="K558" i="1"/>
  <c r="J558" i="1"/>
  <c r="I558" i="1"/>
  <c r="H558" i="1"/>
  <c r="L557" i="1"/>
  <c r="K557" i="1"/>
  <c r="J557" i="1"/>
  <c r="I557" i="1"/>
  <c r="H557" i="1"/>
  <c r="L556" i="1"/>
  <c r="K556" i="1"/>
  <c r="J556" i="1"/>
  <c r="I556" i="1"/>
  <c r="H556" i="1"/>
  <c r="L555" i="1"/>
  <c r="K555" i="1"/>
  <c r="J555" i="1"/>
  <c r="I555" i="1"/>
  <c r="H555" i="1"/>
  <c r="L554" i="1"/>
  <c r="K554" i="1"/>
  <c r="J554" i="1"/>
  <c r="I554" i="1"/>
  <c r="H554" i="1"/>
  <c r="L553" i="1"/>
  <c r="K553" i="1"/>
  <c r="J553" i="1"/>
  <c r="I553" i="1"/>
  <c r="H553" i="1"/>
  <c r="L552" i="1"/>
  <c r="K552" i="1"/>
  <c r="J552" i="1"/>
  <c r="I552" i="1"/>
  <c r="H552" i="1"/>
  <c r="L551" i="1"/>
  <c r="K551" i="1"/>
  <c r="J551" i="1"/>
  <c r="I551" i="1"/>
  <c r="H551" i="1"/>
  <c r="L550" i="1"/>
  <c r="K550" i="1"/>
  <c r="J550" i="1"/>
  <c r="I550" i="1"/>
  <c r="H550" i="1"/>
  <c r="L549" i="1"/>
  <c r="K549" i="1"/>
  <c r="J549" i="1"/>
  <c r="I549" i="1"/>
  <c r="H549" i="1"/>
  <c r="L548" i="1"/>
  <c r="K548" i="1"/>
  <c r="J548" i="1"/>
  <c r="I548" i="1"/>
  <c r="H548" i="1"/>
  <c r="L547" i="1"/>
  <c r="K547" i="1"/>
  <c r="J547" i="1"/>
  <c r="I547" i="1"/>
  <c r="H547" i="1"/>
  <c r="L546" i="1"/>
  <c r="K546" i="1"/>
  <c r="J546" i="1"/>
  <c r="I546" i="1"/>
  <c r="H546" i="1"/>
  <c r="L545" i="1"/>
  <c r="K545" i="1"/>
  <c r="J545" i="1"/>
  <c r="I545" i="1"/>
  <c r="H545" i="1"/>
  <c r="L544" i="1"/>
  <c r="K544" i="1"/>
  <c r="J544" i="1"/>
  <c r="I544" i="1"/>
  <c r="H544" i="1"/>
  <c r="L543" i="1"/>
  <c r="K543" i="1"/>
  <c r="J543" i="1"/>
  <c r="I543" i="1"/>
  <c r="H543" i="1"/>
  <c r="L542" i="1"/>
  <c r="K542" i="1"/>
  <c r="J542" i="1"/>
  <c r="I542" i="1"/>
  <c r="H542" i="1"/>
  <c r="L541" i="1"/>
  <c r="K541" i="1"/>
  <c r="J541" i="1"/>
  <c r="I541" i="1"/>
  <c r="H541" i="1"/>
  <c r="L540" i="1"/>
  <c r="K540" i="1"/>
  <c r="J540" i="1"/>
  <c r="I540" i="1"/>
  <c r="H540" i="1"/>
  <c r="L539" i="1"/>
  <c r="K539" i="1"/>
  <c r="J539" i="1"/>
  <c r="I539" i="1"/>
  <c r="H539" i="1"/>
  <c r="L538" i="1"/>
  <c r="K538" i="1"/>
  <c r="J538" i="1"/>
  <c r="I538" i="1"/>
  <c r="H538" i="1"/>
  <c r="L537" i="1"/>
  <c r="K537" i="1"/>
  <c r="J537" i="1"/>
  <c r="I537" i="1"/>
  <c r="H537" i="1"/>
  <c r="L536" i="1"/>
  <c r="K536" i="1"/>
  <c r="J536" i="1"/>
  <c r="I536" i="1"/>
  <c r="H536" i="1"/>
  <c r="L535" i="1"/>
  <c r="K535" i="1"/>
  <c r="J535" i="1"/>
  <c r="I535" i="1"/>
  <c r="H535" i="1"/>
  <c r="L534" i="1"/>
  <c r="K534" i="1"/>
  <c r="J534" i="1"/>
  <c r="I534" i="1"/>
  <c r="H534" i="1"/>
  <c r="L533" i="1"/>
  <c r="K533" i="1"/>
  <c r="J533" i="1"/>
  <c r="I533" i="1"/>
  <c r="H533" i="1"/>
  <c r="L532" i="1"/>
  <c r="K532" i="1"/>
  <c r="J532" i="1"/>
  <c r="I532" i="1"/>
  <c r="H532" i="1"/>
  <c r="L531" i="1"/>
  <c r="K531" i="1"/>
  <c r="J531" i="1"/>
  <c r="I531" i="1"/>
  <c r="H531" i="1"/>
  <c r="L530" i="1"/>
  <c r="K530" i="1"/>
  <c r="J530" i="1"/>
  <c r="I530" i="1"/>
  <c r="H530" i="1"/>
  <c r="L529" i="1"/>
  <c r="K529" i="1"/>
  <c r="J529" i="1"/>
  <c r="I529" i="1"/>
  <c r="H529" i="1"/>
  <c r="L528" i="1"/>
  <c r="K528" i="1"/>
  <c r="J528" i="1"/>
  <c r="I528" i="1"/>
  <c r="H528" i="1"/>
  <c r="L527" i="1"/>
  <c r="K527" i="1"/>
  <c r="J527" i="1"/>
  <c r="I527" i="1"/>
  <c r="H527" i="1"/>
  <c r="L526" i="1"/>
  <c r="K526" i="1"/>
  <c r="J526" i="1"/>
  <c r="I526" i="1"/>
  <c r="H526" i="1"/>
  <c r="L525" i="1"/>
  <c r="K525" i="1"/>
  <c r="J525" i="1"/>
  <c r="I525" i="1"/>
  <c r="H525" i="1"/>
  <c r="L524" i="1"/>
  <c r="K524" i="1"/>
  <c r="J524" i="1"/>
  <c r="I524" i="1"/>
  <c r="H524" i="1"/>
  <c r="L523" i="1"/>
  <c r="K523" i="1"/>
  <c r="J523" i="1"/>
  <c r="I523" i="1"/>
  <c r="H523" i="1"/>
  <c r="L522" i="1"/>
  <c r="K522" i="1"/>
  <c r="J522" i="1"/>
  <c r="I522" i="1"/>
  <c r="H522" i="1"/>
  <c r="L521" i="1"/>
  <c r="K521" i="1"/>
  <c r="J521" i="1"/>
  <c r="I521" i="1"/>
  <c r="H521" i="1"/>
  <c r="L520" i="1"/>
  <c r="K520" i="1"/>
  <c r="J520" i="1"/>
  <c r="I520" i="1"/>
  <c r="H520" i="1"/>
  <c r="L519" i="1"/>
  <c r="K519" i="1"/>
  <c r="J519" i="1"/>
  <c r="I519" i="1"/>
  <c r="H519" i="1"/>
  <c r="L518" i="1"/>
  <c r="K518" i="1"/>
  <c r="J518" i="1"/>
  <c r="I518" i="1"/>
  <c r="H518" i="1"/>
  <c r="L517" i="1"/>
  <c r="K517" i="1"/>
  <c r="J517" i="1"/>
  <c r="I517" i="1"/>
  <c r="H517" i="1"/>
  <c r="L516" i="1"/>
  <c r="K516" i="1"/>
  <c r="J516" i="1"/>
  <c r="I516" i="1"/>
  <c r="H516" i="1"/>
  <c r="L515" i="1"/>
  <c r="K515" i="1"/>
  <c r="J515" i="1"/>
  <c r="I515" i="1"/>
  <c r="H515" i="1"/>
  <c r="L514" i="1"/>
  <c r="K514" i="1"/>
  <c r="J514" i="1"/>
  <c r="I514" i="1"/>
  <c r="H514" i="1"/>
  <c r="L513" i="1"/>
  <c r="K513" i="1"/>
  <c r="J513" i="1"/>
  <c r="I513" i="1"/>
  <c r="H513" i="1"/>
  <c r="L512" i="1"/>
  <c r="K512" i="1"/>
  <c r="J512" i="1"/>
  <c r="I512" i="1"/>
  <c r="H512" i="1"/>
  <c r="L511" i="1"/>
  <c r="K511" i="1"/>
  <c r="J511" i="1"/>
  <c r="I511" i="1"/>
  <c r="H511" i="1"/>
  <c r="L510" i="1"/>
  <c r="K510" i="1"/>
  <c r="J510" i="1"/>
  <c r="I510" i="1"/>
  <c r="H510" i="1"/>
  <c r="L509" i="1"/>
  <c r="K509" i="1"/>
  <c r="J509" i="1"/>
  <c r="I509" i="1"/>
  <c r="H509" i="1"/>
  <c r="L508" i="1"/>
  <c r="K508" i="1"/>
  <c r="J508" i="1"/>
  <c r="I508" i="1"/>
  <c r="H508" i="1"/>
  <c r="L507" i="1"/>
  <c r="K507" i="1"/>
  <c r="J507" i="1"/>
  <c r="I507" i="1"/>
  <c r="H507" i="1"/>
  <c r="L506" i="1"/>
  <c r="K506" i="1"/>
  <c r="J506" i="1"/>
  <c r="I506" i="1"/>
  <c r="H506" i="1"/>
  <c r="L505" i="1"/>
  <c r="K505" i="1"/>
  <c r="J505" i="1"/>
  <c r="I505" i="1"/>
  <c r="H505" i="1"/>
  <c r="L504" i="1"/>
  <c r="K504" i="1"/>
  <c r="J504" i="1"/>
  <c r="I504" i="1"/>
  <c r="H504" i="1"/>
  <c r="L503" i="1"/>
  <c r="K503" i="1"/>
  <c r="J503" i="1"/>
  <c r="I503" i="1"/>
  <c r="H503" i="1"/>
  <c r="L502" i="1"/>
  <c r="K502" i="1"/>
  <c r="J502" i="1"/>
  <c r="I502" i="1"/>
  <c r="H502" i="1"/>
  <c r="L501" i="1"/>
  <c r="K501" i="1"/>
  <c r="J501" i="1"/>
  <c r="I501" i="1"/>
  <c r="H501" i="1"/>
  <c r="L500" i="1"/>
  <c r="K500" i="1"/>
  <c r="J500" i="1"/>
  <c r="I500" i="1"/>
  <c r="H500" i="1"/>
  <c r="L499" i="1"/>
  <c r="K499" i="1"/>
  <c r="J499" i="1"/>
  <c r="I499" i="1"/>
  <c r="H499" i="1"/>
  <c r="L498" i="1"/>
  <c r="K498" i="1"/>
  <c r="J498" i="1"/>
  <c r="I498" i="1"/>
  <c r="H498" i="1"/>
  <c r="L497" i="1"/>
  <c r="K497" i="1"/>
  <c r="J497" i="1"/>
  <c r="I497" i="1"/>
  <c r="H497" i="1"/>
  <c r="L496" i="1"/>
  <c r="K496" i="1"/>
  <c r="J496" i="1"/>
  <c r="I496" i="1"/>
  <c r="H496" i="1"/>
  <c r="L495" i="1"/>
  <c r="K495" i="1"/>
  <c r="J495" i="1"/>
  <c r="I495" i="1"/>
  <c r="H495" i="1"/>
  <c r="L494" i="1"/>
  <c r="K494" i="1"/>
  <c r="J494" i="1"/>
  <c r="I494" i="1"/>
  <c r="H494" i="1"/>
  <c r="L493" i="1"/>
  <c r="K493" i="1"/>
  <c r="J493" i="1"/>
  <c r="I493" i="1"/>
  <c r="H493" i="1"/>
  <c r="L492" i="1"/>
  <c r="K492" i="1"/>
  <c r="J492" i="1"/>
  <c r="I492" i="1"/>
  <c r="H492" i="1"/>
  <c r="L491" i="1"/>
  <c r="K491" i="1"/>
  <c r="J491" i="1"/>
  <c r="I491" i="1"/>
  <c r="H491" i="1"/>
  <c r="L490" i="1"/>
  <c r="K490" i="1"/>
  <c r="J490" i="1"/>
  <c r="I490" i="1"/>
  <c r="H490" i="1"/>
  <c r="L489" i="1"/>
  <c r="K489" i="1"/>
  <c r="J489" i="1"/>
  <c r="I489" i="1"/>
  <c r="H489" i="1"/>
  <c r="L488" i="1"/>
  <c r="K488" i="1"/>
  <c r="J488" i="1"/>
  <c r="I488" i="1"/>
  <c r="H488" i="1"/>
  <c r="L487" i="1"/>
  <c r="K487" i="1"/>
  <c r="J487" i="1"/>
  <c r="I487" i="1"/>
  <c r="H487" i="1"/>
  <c r="L486" i="1"/>
  <c r="K486" i="1"/>
  <c r="J486" i="1"/>
  <c r="I486" i="1"/>
  <c r="H486" i="1"/>
  <c r="L485" i="1"/>
  <c r="K485" i="1"/>
  <c r="J485" i="1"/>
  <c r="I485" i="1"/>
  <c r="H485" i="1"/>
  <c r="L484" i="1"/>
  <c r="K484" i="1"/>
  <c r="J484" i="1"/>
  <c r="I484" i="1"/>
  <c r="H484" i="1"/>
  <c r="L483" i="1"/>
  <c r="K483" i="1"/>
  <c r="J483" i="1"/>
  <c r="I483" i="1"/>
  <c r="H483" i="1"/>
  <c r="L482" i="1"/>
  <c r="K482" i="1"/>
  <c r="J482" i="1"/>
  <c r="I482" i="1"/>
  <c r="H482" i="1"/>
  <c r="L481" i="1"/>
  <c r="K481" i="1"/>
  <c r="J481" i="1"/>
  <c r="I481" i="1"/>
  <c r="H481" i="1"/>
  <c r="L480" i="1"/>
  <c r="K480" i="1"/>
  <c r="J480" i="1"/>
  <c r="I480" i="1"/>
  <c r="H480" i="1"/>
  <c r="L479" i="1"/>
  <c r="K479" i="1"/>
  <c r="J479" i="1"/>
  <c r="I479" i="1"/>
  <c r="H479" i="1"/>
  <c r="L478" i="1"/>
  <c r="K478" i="1"/>
  <c r="J478" i="1"/>
  <c r="I478" i="1"/>
  <c r="H478" i="1"/>
  <c r="L477" i="1"/>
  <c r="K477" i="1"/>
  <c r="J477" i="1"/>
  <c r="I477" i="1"/>
  <c r="H477" i="1"/>
  <c r="L476" i="1"/>
  <c r="K476" i="1"/>
  <c r="J476" i="1"/>
  <c r="I476" i="1"/>
  <c r="H476" i="1"/>
  <c r="L475" i="1"/>
  <c r="K475" i="1"/>
  <c r="J475" i="1"/>
  <c r="I475" i="1"/>
  <c r="H475" i="1"/>
  <c r="L474" i="1"/>
  <c r="K474" i="1"/>
  <c r="J474" i="1"/>
  <c r="I474" i="1"/>
  <c r="H474" i="1"/>
  <c r="L473" i="1"/>
  <c r="K473" i="1"/>
  <c r="J473" i="1"/>
  <c r="I473" i="1"/>
  <c r="H473" i="1"/>
  <c r="L472" i="1"/>
  <c r="K472" i="1"/>
  <c r="J472" i="1"/>
  <c r="I472" i="1"/>
  <c r="H472" i="1"/>
  <c r="L471" i="1"/>
  <c r="K471" i="1"/>
  <c r="J471" i="1"/>
  <c r="I471" i="1"/>
  <c r="H471" i="1"/>
  <c r="L470" i="1"/>
  <c r="K470" i="1"/>
  <c r="J470" i="1"/>
  <c r="I470" i="1"/>
  <c r="H470" i="1"/>
  <c r="L469" i="1"/>
  <c r="K469" i="1"/>
  <c r="J469" i="1"/>
  <c r="I469" i="1"/>
  <c r="H469" i="1"/>
  <c r="L468" i="1"/>
  <c r="K468" i="1"/>
  <c r="J468" i="1"/>
  <c r="I468" i="1"/>
  <c r="H468" i="1"/>
  <c r="L467" i="1"/>
  <c r="K467" i="1"/>
  <c r="J467" i="1"/>
  <c r="I467" i="1"/>
  <c r="H467" i="1"/>
  <c r="L466" i="1"/>
  <c r="K466" i="1"/>
  <c r="J466" i="1"/>
  <c r="I466" i="1"/>
  <c r="H466" i="1"/>
  <c r="L465" i="1"/>
  <c r="K465" i="1"/>
  <c r="J465" i="1"/>
  <c r="I465" i="1"/>
  <c r="H465" i="1"/>
  <c r="L464" i="1"/>
  <c r="K464" i="1"/>
  <c r="J464" i="1"/>
  <c r="I464" i="1"/>
  <c r="H464" i="1"/>
  <c r="L463" i="1"/>
  <c r="K463" i="1"/>
  <c r="J463" i="1"/>
  <c r="I463" i="1"/>
  <c r="H463" i="1"/>
  <c r="L462" i="1"/>
  <c r="K462" i="1"/>
  <c r="J462" i="1"/>
  <c r="I462" i="1"/>
  <c r="H462" i="1"/>
  <c r="L461" i="1"/>
  <c r="K461" i="1"/>
  <c r="J461" i="1"/>
  <c r="I461" i="1"/>
  <c r="H461" i="1"/>
  <c r="L460" i="1"/>
  <c r="K460" i="1"/>
  <c r="J460" i="1"/>
  <c r="I460" i="1"/>
  <c r="H460" i="1"/>
  <c r="L459" i="1"/>
  <c r="K459" i="1"/>
  <c r="J459" i="1"/>
  <c r="I459" i="1"/>
  <c r="H459" i="1"/>
  <c r="L458" i="1"/>
  <c r="K458" i="1"/>
  <c r="J458" i="1"/>
  <c r="I458" i="1"/>
  <c r="H458" i="1"/>
  <c r="L457" i="1"/>
  <c r="K457" i="1"/>
  <c r="J457" i="1"/>
  <c r="I457" i="1"/>
  <c r="H457" i="1"/>
  <c r="L456" i="1"/>
  <c r="K456" i="1"/>
  <c r="J456" i="1"/>
  <c r="I456" i="1"/>
  <c r="H456" i="1"/>
  <c r="L455" i="1"/>
  <c r="K455" i="1"/>
  <c r="J455" i="1"/>
  <c r="I455" i="1"/>
  <c r="H455" i="1"/>
  <c r="L454" i="1"/>
  <c r="K454" i="1"/>
  <c r="J454" i="1"/>
  <c r="I454" i="1"/>
  <c r="H454" i="1"/>
  <c r="L453" i="1"/>
  <c r="K453" i="1"/>
  <c r="J453" i="1"/>
  <c r="I453" i="1"/>
  <c r="H453" i="1"/>
  <c r="L452" i="1"/>
  <c r="K452" i="1"/>
  <c r="J452" i="1"/>
  <c r="I452" i="1"/>
  <c r="H452" i="1"/>
  <c r="L451" i="1"/>
  <c r="K451" i="1"/>
  <c r="J451" i="1"/>
  <c r="I451" i="1"/>
  <c r="H451" i="1"/>
  <c r="L450" i="1"/>
  <c r="K450" i="1"/>
  <c r="J450" i="1"/>
  <c r="I450" i="1"/>
  <c r="H450" i="1"/>
  <c r="L449" i="1"/>
  <c r="K449" i="1"/>
  <c r="J449" i="1"/>
  <c r="I449" i="1"/>
  <c r="H449" i="1"/>
  <c r="L448" i="1"/>
  <c r="K448" i="1"/>
  <c r="J448" i="1"/>
  <c r="I448" i="1"/>
  <c r="H448" i="1"/>
  <c r="L447" i="1"/>
  <c r="K447" i="1"/>
  <c r="J447" i="1"/>
  <c r="I447" i="1"/>
  <c r="H447" i="1"/>
  <c r="L446" i="1"/>
  <c r="K446" i="1"/>
  <c r="J446" i="1"/>
  <c r="I446" i="1"/>
  <c r="H446" i="1"/>
  <c r="L445" i="1"/>
  <c r="K445" i="1"/>
  <c r="J445" i="1"/>
  <c r="I445" i="1"/>
  <c r="H445" i="1"/>
  <c r="L444" i="1"/>
  <c r="K444" i="1"/>
  <c r="J444" i="1"/>
  <c r="I444" i="1"/>
  <c r="H444" i="1"/>
  <c r="L443" i="1"/>
  <c r="K443" i="1"/>
  <c r="J443" i="1"/>
  <c r="I443" i="1"/>
  <c r="H443" i="1"/>
  <c r="L442" i="1"/>
  <c r="K442" i="1"/>
  <c r="J442" i="1"/>
  <c r="I442" i="1"/>
  <c r="H442" i="1"/>
  <c r="L441" i="1"/>
  <c r="K441" i="1"/>
  <c r="J441" i="1"/>
  <c r="I441" i="1"/>
  <c r="H441" i="1"/>
  <c r="L440" i="1"/>
  <c r="K440" i="1"/>
  <c r="J440" i="1"/>
  <c r="I440" i="1"/>
  <c r="H440" i="1"/>
  <c r="L439" i="1"/>
  <c r="K439" i="1"/>
  <c r="J439" i="1"/>
  <c r="I439" i="1"/>
  <c r="H439" i="1"/>
  <c r="L438" i="1"/>
  <c r="K438" i="1"/>
  <c r="J438" i="1"/>
  <c r="I438" i="1"/>
  <c r="H438" i="1"/>
  <c r="L437" i="1"/>
  <c r="K437" i="1"/>
  <c r="J437" i="1"/>
  <c r="I437" i="1"/>
  <c r="H437" i="1"/>
  <c r="L436" i="1"/>
  <c r="K436" i="1"/>
  <c r="J436" i="1"/>
  <c r="I436" i="1"/>
  <c r="H436" i="1"/>
  <c r="L435" i="1"/>
  <c r="K435" i="1"/>
  <c r="J435" i="1"/>
  <c r="I435" i="1"/>
  <c r="H435" i="1"/>
  <c r="L434" i="1"/>
  <c r="K434" i="1"/>
  <c r="J434" i="1"/>
  <c r="I434" i="1"/>
  <c r="H434" i="1"/>
  <c r="L433" i="1"/>
  <c r="K433" i="1"/>
  <c r="J433" i="1"/>
  <c r="I433" i="1"/>
  <c r="H433" i="1"/>
  <c r="L432" i="1"/>
  <c r="K432" i="1"/>
  <c r="J432" i="1"/>
  <c r="I432" i="1"/>
  <c r="H432" i="1"/>
  <c r="L431" i="1"/>
  <c r="K431" i="1"/>
  <c r="J431" i="1"/>
  <c r="I431" i="1"/>
  <c r="H431" i="1"/>
  <c r="L430" i="1"/>
  <c r="K430" i="1"/>
  <c r="J430" i="1"/>
  <c r="I430" i="1"/>
  <c r="H430" i="1"/>
  <c r="L429" i="1"/>
  <c r="K429" i="1"/>
  <c r="J429" i="1"/>
  <c r="I429" i="1"/>
  <c r="H429" i="1"/>
  <c r="L428" i="1"/>
  <c r="K428" i="1"/>
  <c r="J428" i="1"/>
  <c r="I428" i="1"/>
  <c r="H428" i="1"/>
  <c r="L427" i="1"/>
  <c r="K427" i="1"/>
  <c r="J427" i="1"/>
  <c r="I427" i="1"/>
  <c r="H427" i="1"/>
  <c r="L426" i="1"/>
  <c r="K426" i="1"/>
  <c r="J426" i="1"/>
  <c r="I426" i="1"/>
  <c r="H426" i="1"/>
  <c r="L425" i="1"/>
  <c r="K425" i="1"/>
  <c r="J425" i="1"/>
  <c r="I425" i="1"/>
  <c r="H425" i="1"/>
  <c r="L424" i="1"/>
  <c r="K424" i="1"/>
  <c r="J424" i="1"/>
  <c r="I424" i="1"/>
  <c r="H424" i="1"/>
  <c r="L423" i="1"/>
  <c r="K423" i="1"/>
  <c r="J423" i="1"/>
  <c r="I423" i="1"/>
  <c r="H423" i="1"/>
  <c r="L422" i="1"/>
  <c r="K422" i="1"/>
  <c r="J422" i="1"/>
  <c r="I422" i="1"/>
  <c r="H422" i="1"/>
  <c r="L421" i="1"/>
  <c r="K421" i="1"/>
  <c r="J421" i="1"/>
  <c r="I421" i="1"/>
  <c r="H421" i="1"/>
  <c r="L420" i="1"/>
  <c r="K420" i="1"/>
  <c r="J420" i="1"/>
  <c r="I420" i="1"/>
  <c r="H420" i="1"/>
  <c r="L419" i="1"/>
  <c r="K419" i="1"/>
  <c r="J419" i="1"/>
  <c r="I419" i="1"/>
  <c r="H419" i="1"/>
  <c r="L418" i="1"/>
  <c r="K418" i="1"/>
  <c r="J418" i="1"/>
  <c r="I418" i="1"/>
  <c r="H418" i="1"/>
  <c r="L417" i="1"/>
  <c r="K417" i="1"/>
  <c r="J417" i="1"/>
  <c r="I417" i="1"/>
  <c r="H417" i="1"/>
  <c r="L416" i="1"/>
  <c r="K416" i="1"/>
  <c r="J416" i="1"/>
  <c r="I416" i="1"/>
  <c r="H416" i="1"/>
  <c r="L415" i="1"/>
  <c r="K415" i="1"/>
  <c r="J415" i="1"/>
  <c r="I415" i="1"/>
  <c r="H415" i="1"/>
  <c r="L414" i="1"/>
  <c r="K414" i="1"/>
  <c r="J414" i="1"/>
  <c r="I414" i="1"/>
  <c r="H414" i="1"/>
  <c r="L413" i="1"/>
  <c r="K413" i="1"/>
  <c r="J413" i="1"/>
  <c r="I413" i="1"/>
  <c r="H413" i="1"/>
  <c r="L412" i="1"/>
  <c r="K412" i="1"/>
  <c r="J412" i="1"/>
  <c r="I412" i="1"/>
  <c r="H412" i="1"/>
  <c r="L411" i="1"/>
  <c r="K411" i="1"/>
  <c r="J411" i="1"/>
  <c r="I411" i="1"/>
  <c r="H411" i="1"/>
  <c r="L410" i="1"/>
  <c r="K410" i="1"/>
  <c r="J410" i="1"/>
  <c r="I410" i="1"/>
  <c r="H410" i="1"/>
  <c r="L409" i="1"/>
  <c r="K409" i="1"/>
  <c r="J409" i="1"/>
  <c r="I409" i="1"/>
  <c r="H409" i="1"/>
  <c r="L408" i="1"/>
  <c r="K408" i="1"/>
  <c r="J408" i="1"/>
  <c r="I408" i="1"/>
  <c r="H408" i="1"/>
  <c r="L407" i="1"/>
  <c r="K407" i="1"/>
  <c r="J407" i="1"/>
  <c r="I407" i="1"/>
  <c r="H407" i="1"/>
  <c r="L406" i="1"/>
  <c r="K406" i="1"/>
  <c r="J406" i="1"/>
  <c r="I406" i="1"/>
  <c r="H406" i="1"/>
  <c r="L405" i="1"/>
  <c r="K405" i="1"/>
  <c r="J405" i="1"/>
  <c r="I405" i="1"/>
  <c r="H405" i="1"/>
  <c r="L404" i="1"/>
  <c r="K404" i="1"/>
  <c r="J404" i="1"/>
  <c r="I404" i="1"/>
  <c r="H404" i="1"/>
  <c r="L403" i="1"/>
  <c r="K403" i="1"/>
  <c r="J403" i="1"/>
  <c r="I403" i="1"/>
  <c r="H403" i="1"/>
  <c r="L402" i="1"/>
  <c r="K402" i="1"/>
  <c r="J402" i="1"/>
  <c r="I402" i="1"/>
  <c r="H402" i="1"/>
  <c r="L401" i="1"/>
  <c r="K401" i="1"/>
  <c r="J401" i="1"/>
  <c r="I401" i="1"/>
  <c r="H401" i="1"/>
  <c r="L400" i="1"/>
  <c r="K400" i="1"/>
  <c r="J400" i="1"/>
  <c r="I400" i="1"/>
  <c r="H400" i="1"/>
  <c r="L399" i="1"/>
  <c r="K399" i="1"/>
  <c r="J399" i="1"/>
  <c r="I399" i="1"/>
  <c r="H399" i="1"/>
  <c r="L398" i="1"/>
  <c r="K398" i="1"/>
  <c r="J398" i="1"/>
  <c r="I398" i="1"/>
  <c r="H398" i="1"/>
  <c r="L397" i="1"/>
  <c r="K397" i="1"/>
  <c r="J397" i="1"/>
  <c r="I397" i="1"/>
  <c r="H397" i="1"/>
  <c r="L396" i="1"/>
  <c r="K396" i="1"/>
  <c r="J396" i="1"/>
  <c r="I396" i="1"/>
  <c r="H396" i="1"/>
  <c r="L395" i="1"/>
  <c r="K395" i="1"/>
  <c r="J395" i="1"/>
  <c r="I395" i="1"/>
  <c r="H395" i="1"/>
  <c r="L394" i="1"/>
  <c r="K394" i="1"/>
  <c r="J394" i="1"/>
  <c r="I394" i="1"/>
  <c r="H394" i="1"/>
  <c r="L393" i="1"/>
  <c r="K393" i="1"/>
  <c r="J393" i="1"/>
  <c r="I393" i="1"/>
  <c r="H393" i="1"/>
  <c r="L392" i="1"/>
  <c r="K392" i="1"/>
  <c r="J392" i="1"/>
  <c r="I392" i="1"/>
  <c r="H392" i="1"/>
  <c r="L391" i="1"/>
  <c r="K391" i="1"/>
  <c r="J391" i="1"/>
  <c r="I391" i="1"/>
  <c r="H391" i="1"/>
  <c r="L390" i="1"/>
  <c r="K390" i="1"/>
  <c r="J390" i="1"/>
  <c r="I390" i="1"/>
  <c r="H390" i="1"/>
  <c r="L389" i="1"/>
  <c r="K389" i="1"/>
  <c r="J389" i="1"/>
  <c r="I389" i="1"/>
  <c r="H389" i="1"/>
  <c r="L388" i="1"/>
  <c r="K388" i="1"/>
  <c r="J388" i="1"/>
  <c r="I388" i="1"/>
  <c r="H388" i="1"/>
  <c r="L387" i="1"/>
  <c r="K387" i="1"/>
  <c r="J387" i="1"/>
  <c r="I387" i="1"/>
  <c r="H387" i="1"/>
  <c r="L386" i="1"/>
  <c r="K386" i="1"/>
  <c r="J386" i="1"/>
  <c r="I386" i="1"/>
  <c r="H386" i="1"/>
  <c r="L385" i="1"/>
  <c r="K385" i="1"/>
  <c r="J385" i="1"/>
  <c r="I385" i="1"/>
  <c r="H385" i="1"/>
  <c r="L384" i="1"/>
  <c r="K384" i="1"/>
  <c r="J384" i="1"/>
  <c r="I384" i="1"/>
  <c r="H384" i="1"/>
  <c r="L383" i="1"/>
  <c r="K383" i="1"/>
  <c r="J383" i="1"/>
  <c r="I383" i="1"/>
  <c r="H383" i="1"/>
  <c r="L382" i="1"/>
  <c r="K382" i="1"/>
  <c r="J382" i="1"/>
  <c r="I382" i="1"/>
  <c r="H382" i="1"/>
  <c r="L381" i="1"/>
  <c r="K381" i="1"/>
  <c r="J381" i="1"/>
  <c r="I381" i="1"/>
  <c r="H381" i="1"/>
  <c r="L380" i="1"/>
  <c r="K380" i="1"/>
  <c r="J380" i="1"/>
  <c r="I380" i="1"/>
  <c r="H380" i="1"/>
  <c r="L379" i="1"/>
  <c r="K379" i="1"/>
  <c r="J379" i="1"/>
  <c r="I379" i="1"/>
  <c r="H379" i="1"/>
  <c r="L378" i="1"/>
  <c r="K378" i="1"/>
  <c r="J378" i="1"/>
  <c r="I378" i="1"/>
  <c r="H378" i="1"/>
  <c r="L377" i="1"/>
  <c r="K377" i="1"/>
  <c r="J377" i="1"/>
  <c r="I377" i="1"/>
  <c r="H377" i="1"/>
  <c r="L376" i="1"/>
  <c r="K376" i="1"/>
  <c r="J376" i="1"/>
  <c r="I376" i="1"/>
  <c r="H376" i="1"/>
  <c r="L375" i="1"/>
  <c r="K375" i="1"/>
  <c r="J375" i="1"/>
  <c r="I375" i="1"/>
  <c r="H375" i="1"/>
  <c r="L374" i="1"/>
  <c r="K374" i="1"/>
  <c r="J374" i="1"/>
  <c r="I374" i="1"/>
  <c r="H374" i="1"/>
  <c r="L373" i="1"/>
  <c r="K373" i="1"/>
  <c r="J373" i="1"/>
  <c r="I373" i="1"/>
  <c r="H373" i="1"/>
  <c r="L372" i="1"/>
  <c r="K372" i="1"/>
  <c r="J372" i="1"/>
  <c r="I372" i="1"/>
  <c r="H372" i="1"/>
  <c r="L371" i="1"/>
  <c r="K371" i="1"/>
  <c r="J371" i="1"/>
  <c r="I371" i="1"/>
  <c r="H371" i="1"/>
  <c r="L370" i="1"/>
  <c r="K370" i="1"/>
  <c r="J370" i="1"/>
  <c r="I370" i="1"/>
  <c r="H370" i="1"/>
  <c r="L369" i="1"/>
  <c r="K369" i="1"/>
  <c r="J369" i="1"/>
  <c r="I369" i="1"/>
  <c r="H369" i="1"/>
  <c r="L368" i="1"/>
  <c r="K368" i="1"/>
  <c r="J368" i="1"/>
  <c r="I368" i="1"/>
  <c r="H368" i="1"/>
  <c r="L367" i="1"/>
  <c r="K367" i="1"/>
  <c r="J367" i="1"/>
  <c r="I367" i="1"/>
  <c r="H367" i="1"/>
  <c r="L366" i="1"/>
  <c r="K366" i="1"/>
  <c r="J366" i="1"/>
  <c r="I366" i="1"/>
  <c r="H366" i="1"/>
  <c r="L365" i="1"/>
  <c r="K365" i="1"/>
  <c r="J365" i="1"/>
  <c r="I365" i="1"/>
  <c r="H365" i="1"/>
  <c r="L364" i="1"/>
  <c r="K364" i="1"/>
  <c r="J364" i="1"/>
  <c r="I364" i="1"/>
  <c r="H364" i="1"/>
  <c r="L363" i="1"/>
  <c r="K363" i="1"/>
  <c r="J363" i="1"/>
  <c r="I363" i="1"/>
  <c r="H363" i="1"/>
  <c r="L362" i="1"/>
  <c r="K362" i="1"/>
  <c r="J362" i="1"/>
  <c r="I362" i="1"/>
  <c r="H362" i="1"/>
  <c r="L361" i="1"/>
  <c r="K361" i="1"/>
  <c r="J361" i="1"/>
  <c r="I361" i="1"/>
  <c r="H361" i="1"/>
  <c r="L360" i="1"/>
  <c r="K360" i="1"/>
  <c r="J360" i="1"/>
  <c r="I360" i="1"/>
  <c r="H360" i="1"/>
  <c r="L359" i="1"/>
  <c r="K359" i="1"/>
  <c r="J359" i="1"/>
  <c r="I359" i="1"/>
  <c r="H359" i="1"/>
  <c r="L358" i="1"/>
  <c r="K358" i="1"/>
  <c r="J358" i="1"/>
  <c r="I358" i="1"/>
  <c r="H358" i="1"/>
  <c r="L357" i="1"/>
  <c r="K357" i="1"/>
  <c r="J357" i="1"/>
  <c r="I357" i="1"/>
  <c r="H357" i="1"/>
  <c r="L356" i="1"/>
  <c r="K356" i="1"/>
  <c r="J356" i="1"/>
  <c r="I356" i="1"/>
  <c r="H356" i="1"/>
  <c r="L355" i="1"/>
  <c r="K355" i="1"/>
  <c r="J355" i="1"/>
  <c r="I355" i="1"/>
  <c r="H355" i="1"/>
  <c r="L354" i="1"/>
  <c r="K354" i="1"/>
  <c r="J354" i="1"/>
  <c r="I354" i="1"/>
  <c r="H354" i="1"/>
  <c r="L353" i="1"/>
  <c r="K353" i="1"/>
  <c r="J353" i="1"/>
  <c r="I353" i="1"/>
  <c r="H353" i="1"/>
  <c r="L352" i="1"/>
  <c r="K352" i="1"/>
  <c r="J352" i="1"/>
  <c r="I352" i="1"/>
  <c r="H352" i="1"/>
  <c r="L351" i="1"/>
  <c r="K351" i="1"/>
  <c r="J351" i="1"/>
  <c r="I351" i="1"/>
  <c r="H351" i="1"/>
  <c r="L350" i="1"/>
  <c r="K350" i="1"/>
  <c r="J350" i="1"/>
  <c r="I350" i="1"/>
  <c r="H350" i="1"/>
  <c r="L349" i="1"/>
  <c r="K349" i="1"/>
  <c r="J349" i="1"/>
  <c r="I349" i="1"/>
  <c r="H349" i="1"/>
  <c r="L348" i="1"/>
  <c r="K348" i="1"/>
  <c r="J348" i="1"/>
  <c r="I348" i="1"/>
  <c r="H348" i="1"/>
  <c r="L347" i="1"/>
  <c r="K347" i="1"/>
  <c r="J347" i="1"/>
  <c r="I347" i="1"/>
  <c r="H347" i="1"/>
  <c r="L346" i="1"/>
  <c r="K346" i="1"/>
  <c r="J346" i="1"/>
  <c r="I346" i="1"/>
  <c r="H346" i="1"/>
  <c r="L345" i="1"/>
  <c r="K345" i="1"/>
  <c r="J345" i="1"/>
  <c r="I345" i="1"/>
  <c r="H345" i="1"/>
  <c r="L344" i="1"/>
  <c r="K344" i="1"/>
  <c r="J344" i="1"/>
  <c r="I344" i="1"/>
  <c r="H344" i="1"/>
  <c r="L343" i="1"/>
  <c r="K343" i="1"/>
  <c r="J343" i="1"/>
  <c r="I343" i="1"/>
  <c r="H343" i="1"/>
  <c r="L342" i="1"/>
  <c r="K342" i="1"/>
  <c r="J342" i="1"/>
  <c r="I342" i="1"/>
  <c r="H342" i="1"/>
  <c r="L341" i="1"/>
  <c r="K341" i="1"/>
  <c r="J341" i="1"/>
  <c r="I341" i="1"/>
  <c r="H341" i="1"/>
  <c r="L340" i="1"/>
  <c r="K340" i="1"/>
  <c r="J340" i="1"/>
  <c r="I340" i="1"/>
  <c r="H340" i="1"/>
  <c r="L339" i="1"/>
  <c r="K339" i="1"/>
  <c r="J339" i="1"/>
  <c r="I339" i="1"/>
  <c r="H339" i="1"/>
  <c r="L338" i="1"/>
  <c r="K338" i="1"/>
  <c r="J338" i="1"/>
  <c r="I338" i="1"/>
  <c r="H338" i="1"/>
  <c r="L337" i="1"/>
  <c r="K337" i="1"/>
  <c r="J337" i="1"/>
  <c r="I337" i="1"/>
  <c r="H337" i="1"/>
  <c r="L336" i="1"/>
  <c r="K336" i="1"/>
  <c r="J336" i="1"/>
  <c r="I336" i="1"/>
  <c r="H336" i="1"/>
  <c r="L335" i="1"/>
  <c r="K335" i="1"/>
  <c r="J335" i="1"/>
  <c r="I335" i="1"/>
  <c r="H335" i="1"/>
  <c r="L334" i="1"/>
  <c r="K334" i="1"/>
  <c r="J334" i="1"/>
  <c r="I334" i="1"/>
  <c r="H334" i="1"/>
  <c r="L333" i="1"/>
  <c r="K333" i="1"/>
  <c r="J333" i="1"/>
  <c r="I333" i="1"/>
  <c r="H333" i="1"/>
  <c r="L332" i="1"/>
  <c r="K332" i="1"/>
  <c r="J332" i="1"/>
  <c r="I332" i="1"/>
  <c r="H332" i="1"/>
  <c r="L331" i="1"/>
  <c r="K331" i="1"/>
  <c r="J331" i="1"/>
  <c r="I331" i="1"/>
  <c r="H331" i="1"/>
  <c r="L330" i="1"/>
  <c r="K330" i="1"/>
  <c r="J330" i="1"/>
  <c r="I330" i="1"/>
  <c r="H330" i="1"/>
  <c r="L329" i="1"/>
  <c r="K329" i="1"/>
  <c r="J329" i="1"/>
  <c r="I329" i="1"/>
  <c r="H329" i="1"/>
  <c r="L328" i="1"/>
  <c r="K328" i="1"/>
  <c r="J328" i="1"/>
  <c r="I328" i="1"/>
  <c r="H328" i="1"/>
  <c r="L327" i="1"/>
  <c r="K327" i="1"/>
  <c r="J327" i="1"/>
  <c r="I327" i="1"/>
  <c r="H327" i="1"/>
  <c r="L326" i="1"/>
  <c r="K326" i="1"/>
  <c r="J326" i="1"/>
  <c r="I326" i="1"/>
  <c r="H326" i="1"/>
  <c r="L325" i="1"/>
  <c r="K325" i="1"/>
  <c r="J325" i="1"/>
  <c r="I325" i="1"/>
  <c r="H325" i="1"/>
  <c r="L324" i="1"/>
  <c r="K324" i="1"/>
  <c r="J324" i="1"/>
  <c r="I324" i="1"/>
  <c r="H324" i="1"/>
  <c r="L323" i="1"/>
  <c r="K323" i="1"/>
  <c r="J323" i="1"/>
  <c r="I323" i="1"/>
  <c r="H323" i="1"/>
  <c r="L322" i="1"/>
  <c r="K322" i="1"/>
  <c r="J322" i="1"/>
  <c r="I322" i="1"/>
  <c r="H322" i="1"/>
  <c r="L321" i="1"/>
  <c r="K321" i="1"/>
  <c r="J321" i="1"/>
  <c r="I321" i="1"/>
  <c r="H321" i="1"/>
  <c r="L320" i="1"/>
  <c r="K320" i="1"/>
  <c r="J320" i="1"/>
  <c r="I320" i="1"/>
  <c r="H320" i="1"/>
  <c r="L319" i="1"/>
  <c r="K319" i="1"/>
  <c r="J319" i="1"/>
  <c r="I319" i="1"/>
  <c r="H319" i="1"/>
  <c r="L318" i="1"/>
  <c r="K318" i="1"/>
  <c r="J318" i="1"/>
  <c r="I318" i="1"/>
  <c r="H318" i="1"/>
  <c r="L317" i="1"/>
  <c r="K317" i="1"/>
  <c r="J317" i="1"/>
  <c r="I317" i="1"/>
  <c r="H317" i="1"/>
  <c r="L316" i="1"/>
  <c r="K316" i="1"/>
  <c r="J316" i="1"/>
  <c r="I316" i="1"/>
  <c r="H316" i="1"/>
  <c r="L315" i="1"/>
  <c r="K315" i="1"/>
  <c r="J315" i="1"/>
  <c r="I315" i="1"/>
  <c r="H315" i="1"/>
  <c r="L314" i="1"/>
  <c r="K314" i="1"/>
  <c r="J314" i="1"/>
  <c r="I314" i="1"/>
  <c r="H314" i="1"/>
  <c r="L313" i="1"/>
  <c r="K313" i="1"/>
  <c r="J313" i="1"/>
  <c r="I313" i="1"/>
  <c r="H313" i="1"/>
  <c r="L312" i="1"/>
  <c r="K312" i="1"/>
  <c r="J312" i="1"/>
  <c r="I312" i="1"/>
  <c r="H312" i="1"/>
  <c r="L311" i="1"/>
  <c r="K311" i="1"/>
  <c r="J311" i="1"/>
  <c r="I311" i="1"/>
  <c r="H311" i="1"/>
  <c r="L310" i="1"/>
  <c r="K310" i="1"/>
  <c r="J310" i="1"/>
  <c r="I310" i="1"/>
  <c r="H310" i="1"/>
  <c r="L309" i="1"/>
  <c r="K309" i="1"/>
  <c r="J309" i="1"/>
  <c r="I309" i="1"/>
  <c r="H309" i="1"/>
  <c r="L308" i="1"/>
  <c r="K308" i="1"/>
  <c r="J308" i="1"/>
  <c r="I308" i="1"/>
  <c r="H308" i="1"/>
  <c r="L307" i="1"/>
  <c r="K307" i="1"/>
  <c r="J307" i="1"/>
  <c r="I307" i="1"/>
  <c r="H307" i="1"/>
  <c r="L306" i="1"/>
  <c r="K306" i="1"/>
  <c r="J306" i="1"/>
  <c r="I306" i="1"/>
  <c r="H306" i="1"/>
  <c r="L305" i="1"/>
  <c r="K305" i="1"/>
  <c r="J305" i="1"/>
  <c r="I305" i="1"/>
  <c r="H305" i="1"/>
  <c r="L304" i="1"/>
  <c r="K304" i="1"/>
  <c r="J304" i="1"/>
  <c r="I304" i="1"/>
  <c r="H304" i="1"/>
  <c r="L303" i="1"/>
  <c r="K303" i="1"/>
  <c r="J303" i="1"/>
  <c r="I303" i="1"/>
  <c r="H303" i="1"/>
  <c r="L302" i="1"/>
  <c r="K302" i="1"/>
  <c r="J302" i="1"/>
  <c r="I302" i="1"/>
  <c r="H302" i="1"/>
  <c r="L301" i="1"/>
  <c r="K301" i="1"/>
  <c r="J301" i="1"/>
  <c r="I301" i="1"/>
  <c r="H301" i="1"/>
  <c r="L300" i="1"/>
  <c r="K300" i="1"/>
  <c r="J300" i="1"/>
  <c r="I300" i="1"/>
  <c r="H300" i="1"/>
  <c r="L299" i="1"/>
  <c r="K299" i="1"/>
  <c r="J299" i="1"/>
  <c r="I299" i="1"/>
  <c r="H299" i="1"/>
  <c r="L298" i="1"/>
  <c r="K298" i="1"/>
  <c r="J298" i="1"/>
  <c r="I298" i="1"/>
  <c r="H298" i="1"/>
  <c r="L297" i="1"/>
  <c r="K297" i="1"/>
  <c r="J297" i="1"/>
  <c r="I297" i="1"/>
  <c r="H297" i="1"/>
  <c r="L296" i="1"/>
  <c r="K296" i="1"/>
  <c r="J296" i="1"/>
  <c r="I296" i="1"/>
  <c r="H296" i="1"/>
  <c r="L295" i="1"/>
  <c r="K295" i="1"/>
  <c r="J295" i="1"/>
  <c r="I295" i="1"/>
  <c r="H295" i="1"/>
  <c r="L294" i="1"/>
  <c r="K294" i="1"/>
  <c r="J294" i="1"/>
  <c r="I294" i="1"/>
  <c r="H294" i="1"/>
  <c r="L293" i="1"/>
  <c r="K293" i="1"/>
  <c r="J293" i="1"/>
  <c r="I293" i="1"/>
  <c r="H293" i="1"/>
  <c r="L292" i="1"/>
  <c r="K292" i="1"/>
  <c r="J292" i="1"/>
  <c r="I292" i="1"/>
  <c r="H292" i="1"/>
  <c r="L291" i="1"/>
  <c r="K291" i="1"/>
  <c r="J291" i="1"/>
  <c r="I291" i="1"/>
  <c r="H291" i="1"/>
  <c r="L290" i="1"/>
  <c r="K290" i="1"/>
  <c r="J290" i="1"/>
  <c r="I290" i="1"/>
  <c r="H290" i="1"/>
  <c r="L289" i="1"/>
  <c r="K289" i="1"/>
  <c r="J289" i="1"/>
  <c r="I289" i="1"/>
  <c r="H289" i="1"/>
  <c r="L288" i="1"/>
  <c r="K288" i="1"/>
  <c r="J288" i="1"/>
  <c r="I288" i="1"/>
  <c r="H288" i="1"/>
  <c r="L287" i="1"/>
  <c r="K287" i="1"/>
  <c r="J287" i="1"/>
  <c r="I287" i="1"/>
  <c r="H287" i="1"/>
  <c r="L286" i="1"/>
  <c r="K286" i="1"/>
  <c r="J286" i="1"/>
  <c r="I286" i="1"/>
  <c r="H286" i="1"/>
  <c r="L285" i="1"/>
  <c r="K285" i="1"/>
  <c r="J285" i="1"/>
  <c r="I285" i="1"/>
  <c r="H285" i="1"/>
  <c r="L284" i="1"/>
  <c r="K284" i="1"/>
  <c r="J284" i="1"/>
  <c r="I284" i="1"/>
  <c r="H284" i="1"/>
  <c r="L283" i="1"/>
  <c r="K283" i="1"/>
  <c r="J283" i="1"/>
  <c r="I283" i="1"/>
  <c r="H283" i="1"/>
  <c r="L282" i="1"/>
  <c r="K282" i="1"/>
  <c r="J282" i="1"/>
  <c r="I282" i="1"/>
  <c r="H282" i="1"/>
  <c r="L281" i="1"/>
  <c r="K281" i="1"/>
  <c r="J281" i="1"/>
  <c r="I281" i="1"/>
  <c r="H281" i="1"/>
  <c r="L280" i="1"/>
  <c r="K280" i="1"/>
  <c r="J280" i="1"/>
  <c r="I280" i="1"/>
  <c r="H280" i="1"/>
  <c r="L279" i="1"/>
  <c r="K279" i="1"/>
  <c r="J279" i="1"/>
  <c r="I279" i="1"/>
  <c r="H279" i="1"/>
  <c r="L278" i="1"/>
  <c r="K278" i="1"/>
  <c r="J278" i="1"/>
  <c r="I278" i="1"/>
  <c r="H278" i="1"/>
  <c r="L277" i="1"/>
  <c r="K277" i="1"/>
  <c r="J277" i="1"/>
  <c r="I277" i="1"/>
  <c r="H277" i="1"/>
  <c r="L276" i="1"/>
  <c r="K276" i="1"/>
  <c r="J276" i="1"/>
  <c r="I276" i="1"/>
  <c r="H276" i="1"/>
  <c r="L275" i="1"/>
  <c r="K275" i="1"/>
  <c r="J275" i="1"/>
  <c r="I275" i="1"/>
  <c r="H275" i="1"/>
  <c r="L274" i="1"/>
  <c r="K274" i="1"/>
  <c r="J274" i="1"/>
  <c r="I274" i="1"/>
  <c r="H274" i="1"/>
  <c r="L273" i="1"/>
  <c r="K273" i="1"/>
  <c r="J273" i="1"/>
  <c r="I273" i="1"/>
  <c r="H273" i="1"/>
  <c r="L272" i="1"/>
  <c r="K272" i="1"/>
  <c r="J272" i="1"/>
  <c r="I272" i="1"/>
  <c r="H272" i="1"/>
  <c r="L271" i="1"/>
  <c r="K271" i="1"/>
  <c r="J271" i="1"/>
  <c r="I271" i="1"/>
  <c r="H271" i="1"/>
  <c r="L270" i="1"/>
  <c r="K270" i="1"/>
  <c r="J270" i="1"/>
  <c r="I270" i="1"/>
  <c r="H270" i="1"/>
  <c r="L269" i="1"/>
  <c r="K269" i="1"/>
  <c r="J269" i="1"/>
  <c r="I269" i="1"/>
  <c r="H269" i="1"/>
  <c r="L268" i="1"/>
  <c r="K268" i="1"/>
  <c r="J268" i="1"/>
  <c r="I268" i="1"/>
  <c r="H268" i="1"/>
  <c r="L267" i="1"/>
  <c r="K267" i="1"/>
  <c r="J267" i="1"/>
  <c r="I267" i="1"/>
  <c r="H267" i="1"/>
  <c r="L266" i="1"/>
  <c r="K266" i="1"/>
  <c r="J266" i="1"/>
  <c r="I266" i="1"/>
  <c r="H266" i="1"/>
  <c r="L265" i="1"/>
  <c r="K265" i="1"/>
  <c r="J265" i="1"/>
  <c r="I265" i="1"/>
  <c r="H265" i="1"/>
  <c r="L264" i="1"/>
  <c r="K264" i="1"/>
  <c r="J264" i="1"/>
  <c r="I264" i="1"/>
  <c r="H264" i="1"/>
  <c r="L263" i="1"/>
  <c r="K263" i="1"/>
  <c r="J263" i="1"/>
  <c r="I263" i="1"/>
  <c r="H263" i="1"/>
  <c r="L262" i="1"/>
  <c r="K262" i="1"/>
  <c r="J262" i="1"/>
  <c r="I262" i="1"/>
  <c r="H262" i="1"/>
  <c r="L261" i="1"/>
  <c r="K261" i="1"/>
  <c r="J261" i="1"/>
  <c r="I261" i="1"/>
  <c r="H261" i="1"/>
  <c r="L260" i="1"/>
  <c r="K260" i="1"/>
  <c r="J260" i="1"/>
  <c r="I260" i="1"/>
  <c r="H260" i="1"/>
  <c r="L259" i="1"/>
  <c r="K259" i="1"/>
  <c r="J259" i="1"/>
  <c r="I259" i="1"/>
  <c r="H259" i="1"/>
  <c r="L258" i="1"/>
  <c r="K258" i="1"/>
  <c r="J258" i="1"/>
  <c r="I258" i="1"/>
  <c r="H258" i="1"/>
  <c r="L257" i="1"/>
  <c r="K257" i="1"/>
  <c r="J257" i="1"/>
  <c r="I257" i="1"/>
  <c r="H257" i="1"/>
  <c r="L256" i="1"/>
  <c r="K256" i="1"/>
  <c r="J256" i="1"/>
  <c r="I256" i="1"/>
  <c r="H256" i="1"/>
  <c r="L255" i="1"/>
  <c r="K255" i="1"/>
  <c r="J255" i="1"/>
  <c r="I255" i="1"/>
  <c r="H255" i="1"/>
  <c r="L254" i="1"/>
  <c r="K254" i="1"/>
  <c r="J254" i="1"/>
  <c r="I254" i="1"/>
  <c r="H254" i="1"/>
  <c r="L253" i="1"/>
  <c r="K253" i="1"/>
  <c r="J253" i="1"/>
  <c r="I253" i="1"/>
  <c r="H253" i="1"/>
  <c r="L252" i="1"/>
  <c r="K252" i="1"/>
  <c r="J252" i="1"/>
  <c r="I252" i="1"/>
  <c r="H252" i="1"/>
  <c r="L251" i="1"/>
  <c r="K251" i="1"/>
  <c r="J251" i="1"/>
  <c r="I251" i="1"/>
  <c r="H251" i="1"/>
  <c r="L250" i="1"/>
  <c r="K250" i="1"/>
  <c r="J250" i="1"/>
  <c r="I250" i="1"/>
  <c r="H250" i="1"/>
  <c r="L249" i="1"/>
  <c r="K249" i="1"/>
  <c r="J249" i="1"/>
  <c r="I249" i="1"/>
  <c r="H249" i="1"/>
  <c r="L248" i="1"/>
  <c r="K248" i="1"/>
  <c r="J248" i="1"/>
  <c r="I248" i="1"/>
  <c r="H248" i="1"/>
  <c r="L247" i="1"/>
  <c r="K247" i="1"/>
  <c r="J247" i="1"/>
  <c r="I247" i="1"/>
  <c r="H247" i="1"/>
  <c r="L246" i="1"/>
  <c r="K246" i="1"/>
  <c r="J246" i="1"/>
  <c r="I246" i="1"/>
  <c r="H246" i="1"/>
  <c r="L245" i="1"/>
  <c r="K245" i="1"/>
  <c r="J245" i="1"/>
  <c r="I245" i="1"/>
  <c r="H245" i="1"/>
  <c r="L244" i="1"/>
  <c r="K244" i="1"/>
  <c r="J244" i="1"/>
  <c r="I244" i="1"/>
  <c r="H244" i="1"/>
  <c r="L243" i="1"/>
  <c r="K243" i="1"/>
  <c r="J243" i="1"/>
  <c r="I243" i="1"/>
  <c r="H243" i="1"/>
  <c r="L242" i="1"/>
  <c r="K242" i="1"/>
  <c r="J242" i="1"/>
  <c r="I242" i="1"/>
  <c r="H242" i="1"/>
  <c r="L241" i="1"/>
  <c r="K241" i="1"/>
  <c r="J241" i="1"/>
  <c r="I241" i="1"/>
  <c r="H241" i="1"/>
  <c r="L240" i="1"/>
  <c r="K240" i="1"/>
  <c r="J240" i="1"/>
  <c r="I240" i="1"/>
  <c r="H240" i="1"/>
  <c r="L239" i="1"/>
  <c r="K239" i="1"/>
  <c r="J239" i="1"/>
  <c r="I239" i="1"/>
  <c r="H239" i="1"/>
  <c r="L238" i="1"/>
  <c r="K238" i="1"/>
  <c r="J238" i="1"/>
  <c r="I238" i="1"/>
  <c r="H238" i="1"/>
  <c r="L237" i="1"/>
  <c r="K237" i="1"/>
  <c r="J237" i="1"/>
  <c r="I237" i="1"/>
  <c r="H237" i="1"/>
  <c r="L236" i="1"/>
  <c r="K236" i="1"/>
  <c r="J236" i="1"/>
  <c r="I236" i="1"/>
  <c r="H236" i="1"/>
  <c r="L235" i="1"/>
  <c r="K235" i="1"/>
  <c r="J235" i="1"/>
  <c r="I235" i="1"/>
  <c r="H235" i="1"/>
  <c r="L234" i="1"/>
  <c r="K234" i="1"/>
  <c r="J234" i="1"/>
  <c r="I234" i="1"/>
  <c r="H234" i="1"/>
  <c r="L233" i="1"/>
  <c r="K233" i="1"/>
  <c r="J233" i="1"/>
  <c r="I233" i="1"/>
  <c r="H233" i="1"/>
  <c r="L232" i="1"/>
  <c r="K232" i="1"/>
  <c r="J232" i="1"/>
  <c r="I232" i="1"/>
  <c r="H232" i="1"/>
  <c r="L231" i="1"/>
  <c r="K231" i="1"/>
  <c r="J231" i="1"/>
  <c r="I231" i="1"/>
  <c r="H231" i="1"/>
  <c r="L230" i="1"/>
  <c r="K230" i="1"/>
  <c r="J230" i="1"/>
  <c r="I230" i="1"/>
  <c r="H230" i="1"/>
  <c r="L229" i="1"/>
  <c r="K229" i="1"/>
  <c r="J229" i="1"/>
  <c r="I229" i="1"/>
  <c r="H229" i="1"/>
  <c r="L228" i="1"/>
  <c r="K228" i="1"/>
  <c r="J228" i="1"/>
  <c r="I228" i="1"/>
  <c r="H228" i="1"/>
  <c r="L227" i="1"/>
  <c r="K227" i="1"/>
  <c r="J227" i="1"/>
  <c r="I227" i="1"/>
  <c r="H227" i="1"/>
  <c r="L226" i="1"/>
  <c r="K226" i="1"/>
  <c r="J226" i="1"/>
  <c r="I226" i="1"/>
  <c r="H226" i="1"/>
  <c r="L225" i="1"/>
  <c r="K225" i="1"/>
  <c r="J225" i="1"/>
  <c r="I225" i="1"/>
  <c r="H225" i="1"/>
  <c r="L224" i="1"/>
  <c r="K224" i="1"/>
  <c r="J224" i="1"/>
  <c r="I224" i="1"/>
  <c r="H224" i="1"/>
  <c r="L223" i="1"/>
  <c r="K223" i="1"/>
  <c r="J223" i="1"/>
  <c r="I223" i="1"/>
  <c r="H223" i="1"/>
  <c r="L222" i="1"/>
  <c r="K222" i="1"/>
  <c r="J222" i="1"/>
  <c r="I222" i="1"/>
  <c r="H222" i="1"/>
  <c r="L221" i="1"/>
  <c r="K221" i="1"/>
  <c r="J221" i="1"/>
  <c r="I221" i="1"/>
  <c r="H221" i="1"/>
  <c r="L220" i="1"/>
  <c r="K220" i="1"/>
  <c r="J220" i="1"/>
  <c r="I220" i="1"/>
  <c r="H220" i="1"/>
  <c r="L219" i="1"/>
  <c r="K219" i="1"/>
  <c r="J219" i="1"/>
  <c r="I219" i="1"/>
  <c r="H219" i="1"/>
  <c r="L218" i="1"/>
  <c r="K218" i="1"/>
  <c r="J218" i="1"/>
  <c r="I218" i="1"/>
  <c r="H218" i="1"/>
  <c r="L217" i="1"/>
  <c r="K217" i="1"/>
  <c r="J217" i="1"/>
  <c r="I217" i="1"/>
  <c r="H217" i="1"/>
  <c r="L216" i="1"/>
  <c r="K216" i="1"/>
  <c r="J216" i="1"/>
  <c r="I216" i="1"/>
  <c r="H216" i="1"/>
  <c r="L215" i="1"/>
  <c r="K215" i="1"/>
  <c r="J215" i="1"/>
  <c r="I215" i="1"/>
  <c r="H215" i="1"/>
  <c r="L214" i="1"/>
  <c r="K214" i="1"/>
  <c r="J214" i="1"/>
  <c r="I214" i="1"/>
  <c r="H214" i="1"/>
  <c r="L213" i="1"/>
  <c r="K213" i="1"/>
  <c r="J213" i="1"/>
  <c r="I213" i="1"/>
  <c r="H213" i="1"/>
  <c r="L212" i="1"/>
  <c r="K212" i="1"/>
  <c r="J212" i="1"/>
  <c r="I212" i="1"/>
  <c r="H212" i="1"/>
  <c r="L211" i="1"/>
  <c r="K211" i="1"/>
  <c r="J211" i="1"/>
  <c r="I211" i="1"/>
  <c r="H211" i="1"/>
  <c r="L210" i="1"/>
  <c r="K210" i="1"/>
  <c r="J210" i="1"/>
  <c r="I210" i="1"/>
  <c r="H210" i="1"/>
  <c r="L209" i="1"/>
  <c r="K209" i="1"/>
  <c r="J209" i="1"/>
  <c r="I209" i="1"/>
  <c r="H209" i="1"/>
  <c r="L208" i="1"/>
  <c r="K208" i="1"/>
  <c r="J208" i="1"/>
  <c r="I208" i="1"/>
  <c r="H208" i="1"/>
  <c r="L207" i="1"/>
  <c r="K207" i="1"/>
  <c r="J207" i="1"/>
  <c r="I207" i="1"/>
  <c r="H207" i="1"/>
  <c r="L206" i="1"/>
  <c r="K206" i="1"/>
  <c r="J206" i="1"/>
  <c r="I206" i="1"/>
  <c r="H206" i="1"/>
  <c r="L205" i="1"/>
  <c r="K205" i="1"/>
  <c r="J205" i="1"/>
  <c r="I205" i="1"/>
  <c r="H205" i="1"/>
  <c r="L204" i="1"/>
  <c r="K204" i="1"/>
  <c r="J204" i="1"/>
  <c r="I204" i="1"/>
  <c r="H204" i="1"/>
  <c r="L203" i="1"/>
  <c r="K203" i="1"/>
  <c r="J203" i="1"/>
  <c r="I203" i="1"/>
  <c r="H203" i="1"/>
  <c r="L202" i="1"/>
  <c r="K202" i="1"/>
  <c r="J202" i="1"/>
  <c r="I202" i="1"/>
  <c r="H202" i="1"/>
  <c r="L201" i="1"/>
  <c r="K201" i="1"/>
  <c r="J201" i="1"/>
  <c r="I201" i="1"/>
  <c r="H201" i="1"/>
  <c r="L200" i="1"/>
  <c r="K200" i="1"/>
  <c r="J200" i="1"/>
  <c r="I200" i="1"/>
  <c r="H200" i="1"/>
  <c r="L199" i="1"/>
  <c r="K199" i="1"/>
  <c r="J199" i="1"/>
  <c r="I199" i="1"/>
  <c r="H199" i="1"/>
  <c r="L198" i="1"/>
  <c r="K198" i="1"/>
  <c r="J198" i="1"/>
  <c r="I198" i="1"/>
  <c r="H198" i="1"/>
  <c r="L197" i="1"/>
  <c r="K197" i="1"/>
  <c r="J197" i="1"/>
  <c r="I197" i="1"/>
  <c r="H197" i="1"/>
  <c r="L196" i="1"/>
  <c r="K196" i="1"/>
  <c r="J196" i="1"/>
  <c r="I196" i="1"/>
  <c r="H196" i="1"/>
  <c r="L195" i="1"/>
  <c r="K195" i="1"/>
  <c r="J195" i="1"/>
  <c r="I195" i="1"/>
  <c r="H195" i="1"/>
  <c r="L194" i="1"/>
  <c r="K194" i="1"/>
  <c r="J194" i="1"/>
  <c r="I194" i="1"/>
  <c r="H194" i="1"/>
  <c r="L193" i="1"/>
  <c r="K193" i="1"/>
  <c r="J193" i="1"/>
  <c r="I193" i="1"/>
  <c r="H193" i="1"/>
  <c r="L192" i="1"/>
  <c r="K192" i="1"/>
  <c r="J192" i="1"/>
  <c r="I192" i="1"/>
  <c r="H192" i="1"/>
  <c r="L191" i="1"/>
  <c r="K191" i="1"/>
  <c r="J191" i="1"/>
  <c r="I191" i="1"/>
  <c r="H191" i="1"/>
  <c r="L190" i="1"/>
  <c r="K190" i="1"/>
  <c r="J190" i="1"/>
  <c r="I190" i="1"/>
  <c r="H190" i="1"/>
  <c r="L189" i="1"/>
  <c r="K189" i="1"/>
  <c r="J189" i="1"/>
  <c r="I189" i="1"/>
  <c r="H189" i="1"/>
  <c r="L188" i="1"/>
  <c r="K188" i="1"/>
  <c r="J188" i="1"/>
  <c r="I188" i="1"/>
  <c r="H188" i="1"/>
  <c r="L187" i="1"/>
  <c r="K187" i="1"/>
  <c r="J187" i="1"/>
  <c r="I187" i="1"/>
  <c r="H187" i="1"/>
  <c r="L186" i="1"/>
  <c r="K186" i="1"/>
  <c r="J186" i="1"/>
  <c r="I186" i="1"/>
  <c r="H186" i="1"/>
  <c r="L185" i="1"/>
  <c r="K185" i="1"/>
  <c r="J185" i="1"/>
  <c r="I185" i="1"/>
  <c r="H185" i="1"/>
  <c r="L184" i="1"/>
  <c r="K184" i="1"/>
  <c r="J184" i="1"/>
  <c r="I184" i="1"/>
  <c r="H184" i="1"/>
  <c r="L183" i="1"/>
  <c r="K183" i="1"/>
  <c r="J183" i="1"/>
  <c r="I183" i="1"/>
  <c r="H183" i="1"/>
  <c r="L182" i="1"/>
  <c r="K182" i="1"/>
  <c r="J182" i="1"/>
  <c r="I182" i="1"/>
  <c r="H182" i="1"/>
  <c r="L181" i="1"/>
  <c r="K181" i="1"/>
  <c r="J181" i="1"/>
  <c r="I181" i="1"/>
  <c r="H181" i="1"/>
  <c r="L180" i="1"/>
  <c r="K180" i="1"/>
  <c r="J180" i="1"/>
  <c r="I180" i="1"/>
  <c r="H180" i="1"/>
  <c r="L179" i="1"/>
  <c r="K179" i="1"/>
  <c r="J179" i="1"/>
  <c r="I179" i="1"/>
  <c r="H179" i="1"/>
  <c r="L178" i="1"/>
  <c r="K178" i="1"/>
  <c r="J178" i="1"/>
  <c r="I178" i="1"/>
  <c r="H178" i="1"/>
  <c r="L177" i="1"/>
  <c r="K177" i="1"/>
  <c r="J177" i="1"/>
  <c r="I177" i="1"/>
  <c r="H177" i="1"/>
  <c r="L176" i="1"/>
  <c r="K176" i="1"/>
  <c r="J176" i="1"/>
  <c r="I176" i="1"/>
  <c r="H176" i="1"/>
  <c r="L175" i="1"/>
  <c r="K175" i="1"/>
  <c r="J175" i="1"/>
  <c r="I175" i="1"/>
  <c r="H175" i="1"/>
  <c r="L174" i="1"/>
  <c r="K174" i="1"/>
  <c r="J174" i="1"/>
  <c r="I174" i="1"/>
  <c r="H174" i="1"/>
  <c r="L173" i="1"/>
  <c r="K173" i="1"/>
  <c r="J173" i="1"/>
  <c r="I173" i="1"/>
  <c r="H173" i="1"/>
  <c r="L172" i="1"/>
  <c r="K172" i="1"/>
  <c r="J172" i="1"/>
  <c r="I172" i="1"/>
  <c r="H172" i="1"/>
  <c r="L171" i="1"/>
  <c r="K171" i="1"/>
  <c r="J171" i="1"/>
  <c r="I171" i="1"/>
  <c r="H171" i="1"/>
  <c r="L170" i="1"/>
  <c r="K170" i="1"/>
  <c r="J170" i="1"/>
  <c r="I170" i="1"/>
  <c r="H170" i="1"/>
  <c r="L169" i="1"/>
  <c r="K169" i="1"/>
  <c r="J169" i="1"/>
  <c r="I169" i="1"/>
  <c r="H169" i="1"/>
  <c r="L168" i="1"/>
  <c r="K168" i="1"/>
  <c r="J168" i="1"/>
  <c r="I168" i="1"/>
  <c r="H168" i="1"/>
  <c r="L167" i="1"/>
  <c r="K167" i="1"/>
  <c r="J167" i="1"/>
  <c r="I167" i="1"/>
  <c r="H167" i="1"/>
  <c r="L166" i="1"/>
  <c r="K166" i="1"/>
  <c r="J166" i="1"/>
  <c r="I166" i="1"/>
  <c r="H166" i="1"/>
  <c r="L165" i="1"/>
  <c r="K165" i="1"/>
  <c r="J165" i="1"/>
  <c r="I165" i="1"/>
  <c r="H165" i="1"/>
  <c r="L164" i="1"/>
  <c r="K164" i="1"/>
  <c r="J164" i="1"/>
  <c r="I164" i="1"/>
  <c r="H164" i="1"/>
  <c r="L163" i="1"/>
  <c r="K163" i="1"/>
  <c r="J163" i="1"/>
  <c r="I163" i="1"/>
  <c r="H163" i="1"/>
  <c r="L162" i="1"/>
  <c r="K162" i="1"/>
  <c r="J162" i="1"/>
  <c r="I162" i="1"/>
  <c r="H162" i="1"/>
  <c r="L161" i="1"/>
  <c r="K161" i="1"/>
  <c r="J161" i="1"/>
  <c r="I161" i="1"/>
  <c r="H161" i="1"/>
  <c r="L160" i="1"/>
  <c r="K160" i="1"/>
  <c r="J160" i="1"/>
  <c r="I160" i="1"/>
  <c r="H160" i="1"/>
  <c r="L159" i="1"/>
  <c r="K159" i="1"/>
  <c r="J159" i="1"/>
  <c r="I159" i="1"/>
  <c r="H159" i="1"/>
  <c r="L158" i="1"/>
  <c r="K158" i="1"/>
  <c r="J158" i="1"/>
  <c r="I158" i="1"/>
  <c r="H158" i="1"/>
  <c r="L157" i="1"/>
  <c r="K157" i="1"/>
  <c r="J157" i="1"/>
  <c r="I157" i="1"/>
  <c r="H157" i="1"/>
  <c r="L156" i="1"/>
  <c r="K156" i="1"/>
  <c r="J156" i="1"/>
  <c r="I156" i="1"/>
  <c r="H156" i="1"/>
  <c r="L155" i="1"/>
  <c r="K155" i="1"/>
  <c r="J155" i="1"/>
  <c r="I155" i="1"/>
  <c r="H155" i="1"/>
  <c r="L154" i="1"/>
  <c r="K154" i="1"/>
  <c r="J154" i="1"/>
  <c r="I154" i="1"/>
  <c r="H154" i="1"/>
  <c r="L153" i="1"/>
  <c r="K153" i="1"/>
  <c r="J153" i="1"/>
  <c r="I153" i="1"/>
  <c r="H153" i="1"/>
  <c r="L152" i="1"/>
  <c r="K152" i="1"/>
  <c r="J152" i="1"/>
  <c r="I152" i="1"/>
  <c r="H152" i="1"/>
  <c r="L151" i="1"/>
  <c r="K151" i="1"/>
  <c r="J151" i="1"/>
  <c r="I151" i="1"/>
  <c r="H151" i="1"/>
  <c r="L150" i="1"/>
  <c r="K150" i="1"/>
  <c r="J150" i="1"/>
  <c r="I150" i="1"/>
  <c r="H150" i="1"/>
  <c r="L149" i="1"/>
  <c r="K149" i="1"/>
  <c r="J149" i="1"/>
  <c r="I149" i="1"/>
  <c r="H149" i="1"/>
  <c r="L148" i="1"/>
  <c r="K148" i="1"/>
  <c r="J148" i="1"/>
  <c r="I148" i="1"/>
  <c r="H148" i="1"/>
  <c r="L147" i="1"/>
  <c r="K147" i="1"/>
  <c r="J147" i="1"/>
  <c r="I147" i="1"/>
  <c r="H147" i="1"/>
  <c r="L146" i="1"/>
  <c r="K146" i="1"/>
  <c r="J146" i="1"/>
  <c r="I146" i="1"/>
  <c r="H146" i="1"/>
  <c r="L145" i="1"/>
  <c r="K145" i="1"/>
  <c r="J145" i="1"/>
  <c r="I145" i="1"/>
  <c r="H145" i="1"/>
  <c r="L144" i="1"/>
  <c r="K144" i="1"/>
  <c r="J144" i="1"/>
  <c r="I144" i="1"/>
  <c r="H144" i="1"/>
  <c r="L143" i="1"/>
  <c r="K143" i="1"/>
  <c r="J143" i="1"/>
  <c r="I143" i="1"/>
  <c r="H143" i="1"/>
  <c r="L142" i="1"/>
  <c r="K142" i="1"/>
  <c r="J142" i="1"/>
  <c r="I142" i="1"/>
  <c r="H142" i="1"/>
  <c r="L141" i="1"/>
  <c r="K141" i="1"/>
  <c r="J141" i="1"/>
  <c r="I141" i="1"/>
  <c r="H141" i="1"/>
  <c r="L140" i="1"/>
  <c r="K140" i="1"/>
  <c r="J140" i="1"/>
  <c r="I140" i="1"/>
  <c r="H140" i="1"/>
  <c r="L139" i="1"/>
  <c r="K139" i="1"/>
  <c r="J139" i="1"/>
  <c r="I139" i="1"/>
  <c r="H139" i="1"/>
  <c r="L138" i="1"/>
  <c r="K138" i="1"/>
  <c r="J138" i="1"/>
  <c r="I138" i="1"/>
  <c r="H138" i="1"/>
  <c r="L137" i="1"/>
  <c r="K137" i="1"/>
  <c r="J137" i="1"/>
  <c r="I137" i="1"/>
  <c r="H137" i="1"/>
  <c r="L136" i="1"/>
  <c r="K136" i="1"/>
  <c r="J136" i="1"/>
  <c r="I136" i="1"/>
  <c r="H136" i="1"/>
  <c r="L135" i="1"/>
  <c r="K135" i="1"/>
  <c r="J135" i="1"/>
  <c r="I135" i="1"/>
  <c r="H135" i="1"/>
  <c r="L134" i="1"/>
  <c r="K134" i="1"/>
  <c r="J134" i="1"/>
  <c r="I134" i="1"/>
  <c r="H134" i="1"/>
  <c r="L133" i="1"/>
  <c r="K133" i="1"/>
  <c r="J133" i="1"/>
  <c r="I133" i="1"/>
  <c r="H133" i="1"/>
  <c r="L132" i="1"/>
  <c r="K132" i="1"/>
  <c r="J132" i="1"/>
  <c r="I132" i="1"/>
  <c r="H132" i="1"/>
  <c r="L131" i="1"/>
  <c r="K131" i="1"/>
  <c r="J131" i="1"/>
  <c r="I131" i="1"/>
  <c r="H131" i="1"/>
  <c r="L130" i="1"/>
  <c r="K130" i="1"/>
  <c r="J130" i="1"/>
  <c r="I130" i="1"/>
  <c r="H130" i="1"/>
  <c r="L129" i="1"/>
  <c r="K129" i="1"/>
  <c r="J129" i="1"/>
  <c r="I129" i="1"/>
  <c r="H129" i="1"/>
  <c r="L128" i="1"/>
  <c r="K128" i="1"/>
  <c r="J128" i="1"/>
  <c r="I128" i="1"/>
  <c r="H128" i="1"/>
  <c r="L127" i="1"/>
  <c r="K127" i="1"/>
  <c r="J127" i="1"/>
  <c r="I127" i="1"/>
  <c r="H127" i="1"/>
  <c r="L126" i="1"/>
  <c r="K126" i="1"/>
  <c r="J126" i="1"/>
  <c r="I126" i="1"/>
  <c r="H126" i="1"/>
  <c r="L125" i="1"/>
  <c r="K125" i="1"/>
  <c r="J125" i="1"/>
  <c r="I125" i="1"/>
  <c r="H125" i="1"/>
  <c r="L124" i="1"/>
  <c r="K124" i="1"/>
  <c r="J124" i="1"/>
  <c r="I124" i="1"/>
  <c r="H124" i="1"/>
  <c r="L123" i="1"/>
  <c r="K123" i="1"/>
  <c r="J123" i="1"/>
  <c r="I123" i="1"/>
  <c r="H123" i="1"/>
  <c r="L122" i="1"/>
  <c r="K122" i="1"/>
  <c r="J122" i="1"/>
  <c r="I122" i="1"/>
  <c r="H122" i="1"/>
  <c r="L121" i="1"/>
  <c r="K121" i="1"/>
  <c r="J121" i="1"/>
  <c r="I121" i="1"/>
  <c r="H121" i="1"/>
  <c r="L120" i="1"/>
  <c r="K120" i="1"/>
  <c r="J120" i="1"/>
  <c r="I120" i="1"/>
  <c r="H120" i="1"/>
  <c r="L119" i="1"/>
  <c r="K119" i="1"/>
  <c r="J119" i="1"/>
  <c r="I119" i="1"/>
  <c r="H119" i="1"/>
  <c r="L118" i="1"/>
  <c r="K118" i="1"/>
  <c r="J118" i="1"/>
  <c r="I118" i="1"/>
  <c r="H118" i="1"/>
  <c r="L117" i="1"/>
  <c r="K117" i="1"/>
  <c r="J117" i="1"/>
  <c r="I117" i="1"/>
  <c r="H117" i="1"/>
  <c r="L116" i="1"/>
  <c r="K116" i="1"/>
  <c r="J116" i="1"/>
  <c r="I116" i="1"/>
  <c r="H116" i="1"/>
  <c r="L115" i="1"/>
  <c r="K115" i="1"/>
  <c r="J115" i="1"/>
  <c r="I115" i="1"/>
  <c r="H115" i="1"/>
  <c r="L114" i="1"/>
  <c r="K114" i="1"/>
  <c r="J114" i="1"/>
  <c r="I114" i="1"/>
  <c r="H114" i="1"/>
  <c r="L113" i="1"/>
  <c r="K113" i="1"/>
  <c r="J113" i="1"/>
  <c r="I113" i="1"/>
  <c r="H113" i="1"/>
  <c r="L112" i="1"/>
  <c r="K112" i="1"/>
  <c r="J112" i="1"/>
  <c r="I112" i="1"/>
  <c r="H112" i="1"/>
  <c r="L111" i="1"/>
  <c r="K111" i="1"/>
  <c r="J111" i="1"/>
  <c r="I111" i="1"/>
  <c r="H111" i="1"/>
  <c r="L110" i="1"/>
  <c r="K110" i="1"/>
  <c r="J110" i="1"/>
  <c r="I110" i="1"/>
  <c r="H110" i="1"/>
  <c r="L109" i="1"/>
  <c r="K109" i="1"/>
  <c r="J109" i="1"/>
  <c r="I109" i="1"/>
  <c r="H109" i="1"/>
  <c r="L108" i="1"/>
  <c r="K108" i="1"/>
  <c r="J108" i="1"/>
  <c r="I108" i="1"/>
  <c r="H108" i="1"/>
  <c r="L107" i="1"/>
  <c r="K107" i="1"/>
  <c r="J107" i="1"/>
  <c r="I107" i="1"/>
  <c r="H107" i="1"/>
  <c r="L106" i="1"/>
  <c r="K106" i="1"/>
  <c r="J106" i="1"/>
  <c r="I106" i="1"/>
  <c r="H106" i="1"/>
  <c r="L105" i="1"/>
  <c r="K105" i="1"/>
  <c r="J105" i="1"/>
  <c r="I105" i="1"/>
  <c r="H105" i="1"/>
  <c r="L104" i="1"/>
  <c r="K104" i="1"/>
  <c r="J104" i="1"/>
  <c r="I104" i="1"/>
  <c r="H104" i="1"/>
  <c r="L103" i="1"/>
  <c r="K103" i="1"/>
  <c r="J103" i="1"/>
  <c r="I103" i="1"/>
  <c r="H103" i="1"/>
  <c r="L102" i="1"/>
  <c r="K102" i="1"/>
  <c r="J102" i="1"/>
  <c r="I102" i="1"/>
  <c r="H102" i="1"/>
  <c r="L101" i="1"/>
  <c r="K101" i="1"/>
  <c r="J101" i="1"/>
  <c r="I101" i="1"/>
  <c r="H101" i="1"/>
  <c r="L100" i="1"/>
  <c r="K100" i="1"/>
  <c r="J100" i="1"/>
  <c r="I100" i="1"/>
  <c r="H100" i="1"/>
  <c r="L99" i="1"/>
  <c r="K99" i="1"/>
  <c r="J99" i="1"/>
  <c r="I99" i="1"/>
  <c r="H99" i="1"/>
  <c r="L98" i="1"/>
  <c r="K98" i="1"/>
  <c r="J98" i="1"/>
  <c r="I98" i="1"/>
  <c r="H98" i="1"/>
  <c r="L97" i="1"/>
  <c r="K97" i="1"/>
  <c r="J97" i="1"/>
  <c r="I97" i="1"/>
  <c r="H97" i="1"/>
  <c r="L96" i="1"/>
  <c r="K96" i="1"/>
  <c r="J96" i="1"/>
  <c r="I96" i="1"/>
  <c r="H96" i="1"/>
  <c r="L95" i="1"/>
  <c r="K95" i="1"/>
  <c r="J95" i="1"/>
  <c r="I95" i="1"/>
  <c r="H95" i="1"/>
  <c r="L94" i="1"/>
  <c r="K94" i="1"/>
  <c r="J94" i="1"/>
  <c r="I94" i="1"/>
  <c r="H94" i="1"/>
  <c r="L93" i="1"/>
  <c r="K93" i="1"/>
  <c r="J93" i="1"/>
  <c r="I93" i="1"/>
  <c r="H93" i="1"/>
  <c r="L92" i="1"/>
  <c r="K92" i="1"/>
  <c r="J92" i="1"/>
  <c r="I92" i="1"/>
  <c r="H92" i="1"/>
  <c r="L91" i="1"/>
  <c r="K91" i="1"/>
  <c r="J91" i="1"/>
  <c r="I91" i="1"/>
  <c r="H91" i="1"/>
  <c r="L90" i="1"/>
  <c r="K90" i="1"/>
  <c r="J90" i="1"/>
  <c r="I90" i="1"/>
  <c r="H90" i="1"/>
  <c r="L89" i="1"/>
  <c r="K89" i="1"/>
  <c r="J89" i="1"/>
  <c r="I89" i="1"/>
  <c r="H89" i="1"/>
  <c r="L88" i="1"/>
  <c r="K88" i="1"/>
  <c r="J88" i="1"/>
  <c r="I88" i="1"/>
  <c r="H88" i="1"/>
  <c r="L87" i="1"/>
  <c r="K87" i="1"/>
  <c r="J87" i="1"/>
  <c r="I87" i="1"/>
  <c r="H87" i="1"/>
  <c r="L86" i="1"/>
  <c r="K86" i="1"/>
  <c r="J86" i="1"/>
  <c r="I86" i="1"/>
  <c r="H86" i="1"/>
  <c r="L85" i="1"/>
  <c r="K85" i="1"/>
  <c r="J85" i="1"/>
  <c r="I85" i="1"/>
  <c r="H85" i="1"/>
  <c r="L84" i="1"/>
  <c r="K84" i="1"/>
  <c r="J84" i="1"/>
  <c r="I84" i="1"/>
  <c r="H84" i="1"/>
  <c r="L83" i="1"/>
  <c r="K83" i="1"/>
  <c r="J83" i="1"/>
  <c r="I83" i="1"/>
  <c r="H83" i="1"/>
  <c r="L82" i="1"/>
  <c r="K82" i="1"/>
  <c r="J82" i="1"/>
  <c r="I82" i="1"/>
  <c r="H82" i="1"/>
  <c r="L81" i="1"/>
  <c r="K81" i="1"/>
  <c r="J81" i="1"/>
  <c r="I81" i="1"/>
  <c r="H81" i="1"/>
  <c r="L80" i="1"/>
  <c r="K80" i="1"/>
  <c r="J80" i="1"/>
  <c r="I80" i="1"/>
  <c r="H80" i="1"/>
  <c r="L79" i="1"/>
  <c r="K79" i="1"/>
  <c r="J79" i="1"/>
  <c r="I79" i="1"/>
  <c r="H79" i="1"/>
  <c r="L78" i="1"/>
  <c r="K78" i="1"/>
  <c r="J78" i="1"/>
  <c r="I78" i="1"/>
  <c r="H78" i="1"/>
  <c r="L77" i="1"/>
  <c r="K77" i="1"/>
  <c r="J77" i="1"/>
  <c r="I77" i="1"/>
  <c r="H77" i="1"/>
  <c r="L76" i="1"/>
  <c r="K76" i="1"/>
  <c r="J76" i="1"/>
  <c r="I76" i="1"/>
  <c r="H76" i="1"/>
  <c r="L75" i="1"/>
  <c r="K75" i="1"/>
  <c r="J75" i="1"/>
  <c r="I75" i="1"/>
  <c r="H75" i="1"/>
  <c r="L74" i="1"/>
  <c r="K74" i="1"/>
  <c r="J74" i="1"/>
  <c r="I74" i="1"/>
  <c r="H74" i="1"/>
  <c r="L73" i="1"/>
  <c r="K73" i="1"/>
  <c r="J73" i="1"/>
  <c r="I73" i="1"/>
  <c r="H73" i="1"/>
  <c r="L72" i="1"/>
  <c r="K72" i="1"/>
  <c r="J72" i="1"/>
  <c r="I72" i="1"/>
  <c r="H72" i="1"/>
  <c r="L71" i="1"/>
  <c r="K71" i="1"/>
  <c r="J71" i="1"/>
  <c r="I71" i="1"/>
  <c r="H71" i="1"/>
  <c r="L70" i="1"/>
  <c r="K70" i="1"/>
  <c r="J70" i="1"/>
  <c r="I70" i="1"/>
  <c r="H70" i="1"/>
  <c r="L69" i="1"/>
  <c r="K69" i="1"/>
  <c r="J69" i="1"/>
  <c r="I69" i="1"/>
  <c r="H69" i="1"/>
  <c r="L68" i="1"/>
  <c r="K68" i="1"/>
  <c r="J68" i="1"/>
  <c r="I68" i="1"/>
  <c r="H68" i="1"/>
  <c r="L67" i="1"/>
  <c r="K67" i="1"/>
  <c r="J67" i="1"/>
  <c r="I67" i="1"/>
  <c r="H67" i="1"/>
  <c r="L66" i="1"/>
  <c r="K66" i="1"/>
  <c r="J66" i="1"/>
  <c r="I66" i="1"/>
  <c r="H66" i="1"/>
  <c r="L65" i="1"/>
  <c r="K65" i="1"/>
  <c r="J65" i="1"/>
  <c r="I65" i="1"/>
  <c r="H65" i="1"/>
  <c r="L64" i="1"/>
  <c r="K64" i="1"/>
  <c r="J64" i="1"/>
  <c r="I64" i="1"/>
  <c r="H64" i="1"/>
  <c r="L63" i="1"/>
  <c r="K63" i="1"/>
  <c r="J63" i="1"/>
  <c r="I63" i="1"/>
  <c r="H63" i="1"/>
  <c r="L62" i="1"/>
  <c r="K62" i="1"/>
  <c r="J62" i="1"/>
  <c r="I62" i="1"/>
  <c r="H62" i="1"/>
  <c r="L61" i="1"/>
  <c r="K61" i="1"/>
  <c r="J61" i="1"/>
  <c r="I61" i="1"/>
  <c r="H61" i="1"/>
  <c r="L60" i="1"/>
  <c r="K60" i="1"/>
  <c r="J60" i="1"/>
  <c r="I60" i="1"/>
  <c r="H60" i="1"/>
  <c r="L59" i="1"/>
  <c r="K59" i="1"/>
  <c r="J59" i="1"/>
  <c r="I59" i="1"/>
  <c r="H59" i="1"/>
  <c r="L58" i="1"/>
  <c r="K58" i="1"/>
  <c r="J58" i="1"/>
  <c r="I58" i="1"/>
  <c r="H58" i="1"/>
  <c r="L57" i="1"/>
  <c r="K57" i="1"/>
  <c r="J57" i="1"/>
  <c r="I57" i="1"/>
  <c r="H57" i="1"/>
  <c r="L56" i="1"/>
  <c r="K56" i="1"/>
  <c r="J56" i="1"/>
  <c r="I56" i="1"/>
  <c r="H56" i="1"/>
  <c r="L55" i="1"/>
  <c r="K55" i="1"/>
  <c r="J55" i="1"/>
  <c r="I55" i="1"/>
  <c r="H55" i="1"/>
  <c r="L54" i="1"/>
  <c r="K54" i="1"/>
  <c r="J54" i="1"/>
  <c r="I54" i="1"/>
  <c r="H54" i="1"/>
  <c r="L53" i="1"/>
  <c r="K53" i="1"/>
  <c r="J53" i="1"/>
  <c r="I53" i="1"/>
  <c r="H53" i="1"/>
  <c r="L52" i="1"/>
  <c r="K52" i="1"/>
  <c r="J52" i="1"/>
  <c r="I52" i="1"/>
  <c r="H52" i="1"/>
  <c r="L51" i="1"/>
  <c r="K51" i="1"/>
  <c r="J51" i="1"/>
  <c r="I51" i="1"/>
  <c r="H51" i="1"/>
  <c r="L50" i="1"/>
  <c r="K50" i="1"/>
  <c r="J50" i="1"/>
  <c r="I50" i="1"/>
  <c r="H50" i="1"/>
  <c r="L49" i="1"/>
  <c r="K49" i="1"/>
  <c r="J49" i="1"/>
  <c r="I49" i="1"/>
  <c r="H49" i="1"/>
  <c r="L48" i="1"/>
  <c r="K48" i="1"/>
  <c r="J48" i="1"/>
  <c r="I48" i="1"/>
  <c r="H48" i="1"/>
  <c r="L47" i="1"/>
  <c r="K47" i="1"/>
  <c r="J47" i="1"/>
  <c r="I47" i="1"/>
  <c r="H47" i="1"/>
  <c r="L46" i="1"/>
  <c r="K46" i="1"/>
  <c r="J46" i="1"/>
  <c r="I46" i="1"/>
  <c r="H46" i="1"/>
  <c r="L45" i="1"/>
  <c r="K45" i="1"/>
  <c r="J45" i="1"/>
  <c r="I45" i="1"/>
  <c r="H45" i="1"/>
  <c r="L44" i="1"/>
  <c r="K44" i="1"/>
  <c r="J44" i="1"/>
  <c r="I44" i="1"/>
  <c r="H44" i="1"/>
  <c r="L43" i="1"/>
  <c r="K43" i="1"/>
  <c r="J43" i="1"/>
  <c r="I43" i="1"/>
  <c r="H43" i="1"/>
  <c r="L42" i="1"/>
  <c r="K42" i="1"/>
  <c r="J42" i="1"/>
  <c r="I42" i="1"/>
  <c r="H42" i="1"/>
  <c r="L41" i="1"/>
  <c r="K41" i="1"/>
  <c r="J41" i="1"/>
  <c r="I41" i="1"/>
  <c r="H41" i="1"/>
  <c r="L40" i="1"/>
  <c r="K40" i="1"/>
  <c r="J40" i="1"/>
  <c r="I40" i="1"/>
  <c r="H40" i="1"/>
  <c r="L39" i="1"/>
  <c r="K39" i="1"/>
  <c r="J39" i="1"/>
  <c r="I39" i="1"/>
  <c r="H39" i="1"/>
  <c r="L38" i="1"/>
  <c r="K38" i="1"/>
  <c r="J38" i="1"/>
  <c r="I38" i="1"/>
  <c r="H38" i="1"/>
  <c r="L37" i="1"/>
  <c r="K37" i="1"/>
  <c r="J37" i="1"/>
  <c r="I37" i="1"/>
  <c r="H37" i="1"/>
  <c r="L36" i="1"/>
  <c r="K36" i="1"/>
  <c r="J36" i="1"/>
  <c r="I36" i="1"/>
  <c r="H36" i="1"/>
  <c r="L35" i="1"/>
  <c r="K35" i="1"/>
  <c r="J35" i="1"/>
  <c r="I35" i="1"/>
  <c r="H35" i="1"/>
  <c r="L34" i="1"/>
  <c r="K34" i="1"/>
  <c r="J34" i="1"/>
  <c r="I34" i="1"/>
  <c r="H34" i="1"/>
  <c r="L33" i="1"/>
  <c r="K33" i="1"/>
  <c r="J33" i="1"/>
  <c r="I33" i="1"/>
  <c r="H33" i="1"/>
  <c r="L32" i="1"/>
  <c r="K32" i="1"/>
  <c r="J32" i="1"/>
  <c r="I32" i="1"/>
  <c r="H32" i="1"/>
  <c r="L31" i="1"/>
  <c r="K31" i="1"/>
  <c r="J31" i="1"/>
  <c r="I31" i="1"/>
  <c r="H31" i="1"/>
  <c r="L30" i="1"/>
  <c r="K30" i="1"/>
  <c r="J30" i="1"/>
  <c r="I30" i="1"/>
  <c r="H30" i="1"/>
  <c r="L29" i="1"/>
  <c r="K29" i="1"/>
  <c r="J29" i="1"/>
  <c r="I29" i="1"/>
  <c r="H29" i="1"/>
  <c r="L28" i="1"/>
  <c r="K28" i="1"/>
  <c r="J28" i="1"/>
  <c r="I28" i="1"/>
  <c r="H28" i="1"/>
  <c r="L27" i="1"/>
  <c r="K27" i="1"/>
  <c r="J27" i="1"/>
  <c r="I27" i="1"/>
  <c r="H27" i="1"/>
  <c r="L26" i="1"/>
  <c r="K26" i="1"/>
  <c r="J26" i="1"/>
  <c r="I26" i="1"/>
  <c r="H26" i="1"/>
  <c r="L25" i="1"/>
  <c r="K25" i="1"/>
  <c r="J25" i="1"/>
  <c r="I25" i="1"/>
  <c r="H25" i="1"/>
  <c r="L24" i="1"/>
  <c r="K24" i="1"/>
  <c r="J24" i="1"/>
  <c r="I24" i="1"/>
  <c r="H24" i="1"/>
  <c r="L23" i="1"/>
  <c r="K23" i="1"/>
  <c r="J23" i="1"/>
  <c r="I23" i="1"/>
  <c r="H23" i="1"/>
  <c r="L22" i="1"/>
  <c r="K22" i="1"/>
  <c r="J22" i="1"/>
  <c r="I22" i="1"/>
  <c r="H22" i="1"/>
  <c r="L21" i="1"/>
  <c r="K21" i="1"/>
  <c r="J21" i="1"/>
  <c r="I21" i="1"/>
  <c r="H21" i="1"/>
  <c r="L20" i="1"/>
  <c r="K20" i="1"/>
  <c r="J20" i="1"/>
  <c r="I20" i="1"/>
  <c r="H20" i="1"/>
  <c r="L19" i="1"/>
  <c r="K19" i="1"/>
  <c r="J19" i="1"/>
  <c r="I19" i="1"/>
  <c r="H19" i="1"/>
  <c r="L18" i="1"/>
  <c r="K18" i="1"/>
  <c r="J18" i="1"/>
  <c r="I18" i="1"/>
  <c r="H18" i="1"/>
  <c r="L17" i="1"/>
  <c r="K17" i="1"/>
  <c r="J17" i="1"/>
  <c r="I17" i="1"/>
  <c r="H17" i="1"/>
  <c r="L16" i="1"/>
  <c r="K16" i="1"/>
  <c r="J16" i="1"/>
  <c r="I16" i="1"/>
  <c r="H16" i="1"/>
  <c r="L15" i="1"/>
  <c r="K15" i="1"/>
  <c r="J15" i="1"/>
  <c r="I15" i="1"/>
  <c r="H15" i="1"/>
  <c r="L14" i="1"/>
  <c r="K14" i="1"/>
  <c r="J14" i="1"/>
  <c r="I14" i="1"/>
  <c r="H14" i="1"/>
  <c r="L13" i="1"/>
  <c r="K13" i="1"/>
  <c r="J13" i="1"/>
  <c r="I13" i="1"/>
  <c r="H13" i="1"/>
  <c r="L12" i="1"/>
  <c r="K12" i="1"/>
  <c r="J12" i="1"/>
  <c r="I12" i="1"/>
  <c r="H12" i="1"/>
  <c r="L11" i="1"/>
  <c r="K11" i="1"/>
  <c r="J11" i="1"/>
  <c r="I11" i="1"/>
  <c r="H11" i="1"/>
  <c r="L10" i="1"/>
  <c r="K10" i="1"/>
  <c r="J10" i="1"/>
  <c r="I10" i="1"/>
  <c r="H10" i="1"/>
  <c r="L9" i="1"/>
  <c r="K9" i="1"/>
  <c r="J9" i="1"/>
  <c r="I9" i="1"/>
  <c r="H9" i="1"/>
  <c r="M8" i="1"/>
  <c r="L8" i="1"/>
  <c r="K8" i="1"/>
  <c r="J8" i="1"/>
  <c r="I8" i="1"/>
  <c r="H8" i="1"/>
  <c r="L7" i="1"/>
  <c r="K7" i="1"/>
  <c r="J7" i="1"/>
  <c r="I7" i="1"/>
  <c r="H7" i="1"/>
  <c r="L6" i="1"/>
  <c r="K6" i="1"/>
  <c r="J6" i="1"/>
  <c r="I6" i="1"/>
  <c r="H6" i="1"/>
  <c r="M5" i="1"/>
  <c r="L5" i="1"/>
  <c r="K5" i="1"/>
  <c r="J5" i="1"/>
  <c r="I5" i="1"/>
  <c r="H5" i="1"/>
  <c r="L4" i="1"/>
  <c r="K4" i="1"/>
  <c r="J4" i="1"/>
  <c r="I4" i="1"/>
  <c r="H4" i="1"/>
  <c r="L3" i="1"/>
  <c r="K3" i="1"/>
  <c r="J3" i="1"/>
  <c r="I3" i="1"/>
  <c r="H3" i="1"/>
  <c r="M2" i="1"/>
  <c r="L2" i="1"/>
  <c r="K2" i="1"/>
  <c r="J2"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D31735-3CB0-45FC-92CD-CE71270219CB}" keepAlive="1" name="Consulta - Tabla1" description="Conexión a la consulta 'Tabla1' en el libro." type="5" refreshedVersion="0" background="1">
    <dbPr connection="Provider=Microsoft.Mashup.OleDb.1;Data Source=$Workbook$;Location=Tabla1;Extended Properties=&quot;&quot;" command="SELECT * FROM [Tabla1]"/>
  </connection>
  <connection id="2" xr16:uid="{CC927039-884F-4623-9D82-9212BFBB813D}" keepAlive="1" name="Consulta - Tweets Elon Musk" description="Conexión a la consulta 'Tweets Elon Musk' en el libro." type="5" refreshedVersion="8" background="1" saveData="1">
    <dbPr connection="Provider=Microsoft.Mashup.OleDb.1;Data Source=$Workbook$;Location=&quot;Tweets Elon Musk&quot;;Extended Properties=&quot;&quot;" command="SELECT * FROM [Tweets Elon Musk]"/>
  </connection>
  <connection id="3" xr16:uid="{D7FC51ED-4AE9-42C7-BACF-3149E3DF0D5B}"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08C6F2E-D35F-49B8-9520-39B0ED3E2522}" name="WorksheetConnection_Bitcoin Maestro - copia (version 1).xlsx!Diario" type="102" refreshedVersion="8" minRefreshableVersion="5">
    <extLst>
      <ext xmlns:x15="http://schemas.microsoft.com/office/spreadsheetml/2010/11/main" uri="{DE250136-89BD-433C-8126-D09CA5730AF9}">
        <x15:connection id="Diario" autoDelete="1">
          <x15:rangePr sourceName="_xlcn.WorksheetConnection_BitcoinMaestrocopiaversion1.xlsxDiario1"/>
        </x15:connection>
      </ext>
    </extLst>
  </connection>
  <connection id="5" xr16:uid="{ADE74C05-BE29-46B2-B1D6-008D02E745BF}" name="WorksheetConnection_Bitcoin Maestro - copia (version 1).xlsx!Tabla4" type="102" refreshedVersion="8" minRefreshableVersion="5">
    <extLst>
      <ext xmlns:x15="http://schemas.microsoft.com/office/spreadsheetml/2010/11/main" uri="{DE250136-89BD-433C-8126-D09CA5730AF9}">
        <x15:connection id="Tabla4">
          <x15:rangePr sourceName="_xlcn.WorksheetConnection_BitcoinMaestrocopiaversion1.xlsxTabla41"/>
        </x15:connection>
      </ext>
    </extLst>
  </connection>
  <connection id="6" xr16:uid="{8F25B62E-5756-4334-9F1A-A358127EEB08}" name="WorksheetConnection_Bitcoin Maestro - copia (version 1).xlsx!Tweets" type="102" refreshedVersion="8" minRefreshableVersion="5">
    <extLst>
      <ext xmlns:x15="http://schemas.microsoft.com/office/spreadsheetml/2010/11/main" uri="{DE250136-89BD-433C-8126-D09CA5730AF9}">
        <x15:connection id="Tweets">
          <x15:rangePr sourceName="_xlcn.WorksheetConnection_BitcoinMaestrocopiaversion1.xlsxTwee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<sst xmlns="http://schemas.openxmlformats.org/spreadsheetml/2006/main" count="2077" uniqueCount="486">
  <si>
    <t>marketCap</t>
  </si>
  <si>
    <t>Rentabilidad media</t>
  </si>
  <si>
    <t>Volatilidad anualizada</t>
  </si>
  <si>
    <t>Rentabilidad media semanal</t>
  </si>
  <si>
    <t>Retorno diario</t>
  </si>
  <si>
    <t>Retorno Semanal</t>
  </si>
  <si>
    <t>Retorno Mensual</t>
  </si>
  <si>
    <t>Rentabilidad acumulada</t>
  </si>
  <si>
    <t>Drawdown máximo</t>
  </si>
  <si>
    <t>Drawdown</t>
  </si>
  <si>
    <t>Rentabilidad Mensual</t>
  </si>
  <si>
    <t>Volatilidad Mensual</t>
  </si>
  <si>
    <t>Rentabilidad Semanal</t>
  </si>
  <si>
    <t>Volatilidad Semanal</t>
  </si>
  <si>
    <t>Fecha</t>
  </si>
  <si>
    <t>Contenido</t>
  </si>
  <si>
    <t>Likes</t>
  </si>
  <si>
    <t>Retweets</t>
  </si>
  <si>
    <t>Respuestas</t>
  </si>
  <si>
    <t>Engagement Total</t>
  </si>
  <si>
    <t>URL</t>
  </si>
  <si>
    <t>Categoría</t>
  </si>
  <si>
    <t>Tipo de Publicación</t>
  </si>
  <si>
    <t>Tipo de Contenido</t>
  </si>
  <si>
    <t>Intencionalidad</t>
  </si>
  <si>
    <t>Tono Emocional</t>
  </si>
  <si>
    <t>Formato del Tweet</t>
  </si>
  <si>
    <t>Bitcoin is *not* my safe word</t>
  </si>
  <si>
    <t>https://x.com/elonmusk/status/1215526980449255424</t>
  </si>
  <si>
    <t>Bitcoin</t>
  </si>
  <si>
    <t>Original</t>
  </si>
  <si>
    <t>Broma/Meme</t>
  </si>
  <si>
    <t>Provocador</t>
  </si>
  <si>
    <t>Humorístico/Irónico</t>
  </si>
  <si>
    <t>Texto</t>
  </si>
  <si>
    <t>The crypto scam level on Twitter is reaching new levels. This is not cool.</t>
  </si>
  <si>
    <t>https://x.com/elonmusk/status/1223754759921897472</t>
  </si>
  <si>
    <t>Otros</t>
  </si>
  <si>
    <t>Opinión</t>
  </si>
  <si>
    <t>Crítica</t>
  </si>
  <si>
    <t>Serio/Formal</t>
  </si>
  <si>
    <t>We have extra FDA-approved ventilators. Will ship to hospitals worldwide within Tesla delivery regions. Device &amp; shipping cost are free. Only requirement is that the vents are needed immediately for patients, not stored in a warehouse. Please me or @Tesla know.</t>
  </si>
  <si>
    <t>https://x.com/elonmusk/status/1245009716935188481</t>
  </si>
  <si>
    <t>Logros</t>
  </si>
  <si>
    <t>Anuncio</t>
  </si>
  <si>
    <t>Anuncio/Notificación</t>
  </si>
  <si>
    <t>Dogecoin Mode</t>
  </si>
  <si>
    <t>https://x.com/elonmusk/status/1254039929333649409</t>
  </si>
  <si>
    <t>Dogecoin</t>
  </si>
  <si>
    <t>Respuesta</t>
  </si>
  <si>
    <t>Desinteresado/Casual</t>
  </si>
  <si>
    <t>Tesla stock price is too high imo</t>
  </si>
  <si>
    <t>https://x.com/elonmusk/status/1256239815256797184</t>
  </si>
  <si>
    <t>🤣🤣</t>
  </si>
  <si>
    <t>https://x.com/elonmusk/status/1256351293007736832</t>
  </si>
  <si>
    <t>How much for some anime Bitcoin?</t>
  </si>
  <si>
    <t>https://x.com/elonmusk/status/1256353943765921792</t>
  </si>
  <si>
    <t>Texto + Imagen</t>
  </si>
  <si>
    <t>Pretty much, although massive currency issuance by govt central banks is making Bitcoin Internet 🏴‍☠️ money look solid by comparison</t>
  </si>
  <si>
    <t>https://x.com/elonmusk/status/1261416824459030529</t>
  </si>
  <si>
    <t>Crítico/Sarcástico</t>
  </si>
  <si>
    <t>Thanks Tesla owners &amp; investors! Love you!! We will work super hard to earn your trust &amp; support.</t>
  </si>
  <si>
    <t>https://x.com/elonmusk/status/1278782112074735617</t>
  </si>
  <si>
    <t>Entusiasta</t>
  </si>
  <si>
    <t>Not actually a payout, just a vesting of stock options. It may never pay out, as the stock can’t be sold for 5 years after exercise. The stock must be bought &amp; income taxes paid, then hold value for 5 years.</t>
  </si>
  <si>
    <t>https://x.com/elonmusk/status/1281503378527236096</t>
  </si>
  <si>
    <t>Información técnica</t>
  </si>
  <si>
    <t>Both fairing halves caught from space by @SpaceX ships!</t>
  </si>
  <si>
    <t>https://x.com/elonmusk/status/1285338582849208320</t>
  </si>
  <si>
    <t>Congratulations @SpaceX &amp; @NASA on completing first crewed Dragon flight!! 🇺🇸 returned.</t>
  </si>
  <si>
    <t>https://x.com/elonmusk/status/1290021404994236416</t>
  </si>
  <si>
    <t>Astronauts land in 2 hours @NASA @SpaceX</t>
  </si>
  <si>
    <t>https://x.com/elonmusk/status/1289968074439847937</t>
  </si>
  <si>
    <t>🎶 Toss a bitcoin to ur Witcher 🎶</t>
  </si>
  <si>
    <t>https://x.com/elonmusk/status/1328458535340949505</t>
  </si>
  <si>
    <t>Promoción/Branding</t>
  </si>
  <si>
    <t>🏴‍☠️💵</t>
  </si>
  <si>
    <t>https://x.com/elonmusk/status/1328592219956252673</t>
  </si>
  <si>
    <t>Wise words from Bogle. The point of companies is products &amp; services. They have no point in &amp; of themselves, nor do these indices. Buy &amp; hold stock in companies where you love the product roadmap, sell where you don’t.</t>
  </si>
  <si>
    <t>https://x.com/elonmusk/status/1329114904817758208</t>
  </si>
  <si>
    <t>Successful ascent, switchover to header tanks &amp; precise flap control to landing point!</t>
  </si>
  <si>
    <t>https://x.com/elonmusk/status/1336808486022258688</t>
  </si>
  <si>
    <t>Mars, here we come!!</t>
  </si>
  <si>
    <t>https://x.com/elonmusk/status/1336810077555019779</t>
  </si>
  <si>
    <t>One word: Doge</t>
  </si>
  <si>
    <t>https://x.com/elonmusk/status/1340590280848908288</t>
  </si>
  <si>
    <t>Bitcoin is my safe word</t>
  </si>
  <si>
    <t>https://x.com/elonmusk/status/1340573003579617280</t>
  </si>
  <si>
    <t>Bitcoin is almost as bs as fiat money</t>
  </si>
  <si>
    <t>https://x.com/elonmusk/status/1340588909974200321</t>
  </si>
  <si>
    <t xml:space="preserve">Merry Christmas &amp; happy holidays! </t>
  </si>
  <si>
    <t>Sugerencia/Impulso</t>
  </si>
  <si>
    <t>Especulativo</t>
  </si>
  <si>
    <t>Under Vegas in @boringcompany tunnel yesterday with my boys</t>
  </si>
  <si>
    <t>https://x.com/elonmusk/status/1353428970121793537</t>
  </si>
  <si>
    <t>Buy &amp; hold companies that make goods &amp; produce services you love</t>
  </si>
  <si>
    <t>https://x.com/elonmusk/status/1354951380037984256</t>
  </si>
  <si>
    <t>Dogecoin is the people’s crypto</t>
  </si>
  <si>
    <t>https://x.com/elonmusk/status/1357241340313141249</t>
  </si>
  <si>
    <t>🎶Who let the Doge out 🎶</t>
  </si>
  <si>
    <t>https://x.com/elonmusk/status/1358542364948668418</t>
  </si>
  <si>
    <t>It’s the most fun crypto!</t>
  </si>
  <si>
    <t>https://x.com/elonmusk/status/1358300669178826752</t>
  </si>
  <si>
    <t>Especulativa</t>
  </si>
  <si>
    <t>Doge appears to be inflationary, but is not meaningfully so (...), whereas BTC is arguably deflationary to a fault.</t>
  </si>
  <si>
    <t>https://x.com/elonmusk/status/1358648653573992450</t>
  </si>
  <si>
    <t>Serio/formal</t>
  </si>
  <si>
    <t>Any crypto wallet that won’t give you your private keys should be avoided at all costs</t>
  </si>
  <si>
    <t>https://x.com/elonmusk/status/1359400199521783809</t>
  </si>
  <si>
    <t>Tesla’s action is not directly reflective of my opinion. Having some Bitcoin, which is simply a less dumb form of liquidity than cash, is adventurous enough for an S&amp;P500 company.</t>
  </si>
  <si>
    <t>https://x.com/elonmusk/status/1362598034866118658</t>
  </si>
  <si>
    <t>To be clear, I am *not* an investor, I am an engineer. I don’t even own any publicly traded stock besides Tesla. However, when fiat currency has negative real interest, only a fool wouldn’t look elsewhere. Bitcoin is almost as bs as fiat money. The key word is “almost”.</t>
  </si>
  <si>
    <t>https://x.com/elonmusk/status/1362600676174557186</t>
  </si>
  <si>
    <t>Heard a rumor some crypto coin was pegging the dollar 🤣🤣</t>
  </si>
  <si>
    <t>https://x.com/elonmusk/status/1363230177002622976</t>
  </si>
  <si>
    <t>An email saying you have gold is not the same as having gold. You might as well have crypto. Money is just data that allows us to avoid the inconvenience of barter. That data, like all data, is subject to latency &amp; error. The system will evolve to that which minimizes both.</t>
  </si>
  <si>
    <t>https://x.com/elonmusk/status/1363007438455074825</t>
  </si>
  <si>
    <t>That said, BTC &amp; ETH do seem high lol</t>
  </si>
  <si>
    <t>https://x.com/elonmusk/status/1363021091086561285</t>
  </si>
  <si>
    <t>Cryptocurrency explained</t>
  </si>
  <si>
    <t>https://x.com/elonmusk/status/1363272961684201472</t>
  </si>
  <si>
    <t>Literally</t>
  </si>
  <si>
    <t>https://x.com/elonmusk/status/1364560733472579591</t>
  </si>
  <si>
    <t>Scammers &amp; crypto should get a room</t>
  </si>
  <si>
    <t>https://x.com/elonmusk/status/1366808202701012995</t>
  </si>
  <si>
    <t>BTC (Bitcoin) is an anagram of TBC (The Boring Company) What a coincidence!</t>
  </si>
  <si>
    <t>https://x.com/elonmusk/status/1370449101402353669</t>
  </si>
  <si>
    <t>Doge day afternoon</t>
  </si>
  <si>
    <t>https://x.com/elonmusk/status/1370882536101056523</t>
  </si>
  <si>
    <t>I’m getting a Shiba Inu #resistanceisfutile</t>
  </si>
  <si>
    <t>https://x.com/elonmusk/status/1370946514974031872</t>
  </si>
  <si>
    <t>I'm selling this song about NFTs as an NFT</t>
  </si>
  <si>
    <t>https://x.com/elonmusk/status/1371549960030842893</t>
  </si>
  <si>
    <t xml:space="preserve">If you’d like to help develop Doge, please submit ideas on GitHub &amp; http://reddit.com/r/dogecoin/ </t>
  </si>
  <si>
    <t>https://x.com/elonmusk/status/1396916392629137409</t>
  </si>
  <si>
    <t>You can now buy a Tesla with Bitcoin</t>
  </si>
  <si>
    <t>https://x.com/elonmusk/status/1374617643446063105</t>
  </si>
  <si>
    <t>Tesla is using only internal &amp; open source software &amp; operates Bitcoin nodes directly. Bitcoin paid to Tesla will be retained as Bitcoin, not converted to fiat currency.</t>
  </si>
  <si>
    <t>https://x.com/elonmusk/status/1374619379929772034</t>
  </si>
  <si>
    <t>Pay by Bitcoin capability available outside US later this year</t>
  </si>
  <si>
    <t>https://x.com/elonmusk/status/1374619672973221892</t>
  </si>
  <si>
    <t xml:space="preserve">SpaceX is going to put a literal Dogecoin on the literal moon
</t>
  </si>
  <si>
    <t>https://x.com/elonmusk/status/1377567762919292938</t>
  </si>
  <si>
    <t>SpaceX is going to put a literal Dogecoin on the literal moon</t>
  </si>
  <si>
    <t>2022: Dogecoin is dumb</t>
  </si>
  <si>
    <t>https://x.com/elonmusk/status/1366668744748007425</t>
  </si>
  <si>
    <t>First @Neuralink product will enable someone with paralysis to use a smartphone with their mind faster than someone using thumbs</t>
  </si>
  <si>
    <t>https://x.com/elonmusk/status/1380315654524301315</t>
  </si>
  <si>
    <t>... going to moon very soon</t>
  </si>
  <si>
    <t>https://x.com/elonmusk/status/1380781539647053826</t>
  </si>
  <si>
    <t>Doge Barking at the Moon</t>
  </si>
  <si>
    <t>https://x.com/elonmusk/status/1382552587099062272</t>
  </si>
  <si>
    <t>Doge Barking at the Moon – Miro</t>
  </si>
  <si>
    <t>https://x.com/elonmusk/status/1382551451185131522</t>
  </si>
  <si>
    <t>No, you do not. I have not sold any of my Bitcoin. Tesla sold 10% of its holdings essentially to prove liquidity of Bitcoin as an alternative to holding cash on balance sheet.</t>
  </si>
  <si>
    <t>https://x.com/elonmusk/status/1386821144037236737</t>
  </si>
  <si>
    <t>I’m looking for a shiba pup!</t>
  </si>
  <si>
    <t>https://x.com/elonmusk/status/1390550521077977089</t>
  </si>
  <si>
    <t>Cryptocurrency is promising, but please invest with caution!</t>
  </si>
  <si>
    <t>https://x.com/elonmusk/status/1390522866979033092</t>
  </si>
  <si>
    <t>SpaceX launching satellite Doge-1 to the moon next year – Mission paid for in Doge – 1st crypto in space – 1st meme in space To the mooooonnn!!</t>
  </si>
  <si>
    <t>https://x.com/elonmusk/status/1391523807148527620</t>
  </si>
  <si>
    <t>Do you want Tesla to accept Doge?</t>
  </si>
  <si>
    <t>https://x.com/elonmusk/status/1392030108274159619</t>
  </si>
  <si>
    <t>To be clear, I strongly believe in crypto, but it can’t drive a massive increase in fossil fuel use, especially coal</t>
  </si>
  <si>
    <t>https://x.com/elonmusk/status/1392950720979030019</t>
  </si>
  <si>
    <t>Links a artículos críticos sobre el impacto ambiental del Bitcoin.</t>
  </si>
  <si>
    <t>https://x.com/elonmusk/status/1392938133163888640</t>
  </si>
  <si>
    <t xml:space="preserve">Working with Doge devs to improve system transaction efficiency. Potentially promising.
</t>
  </si>
  <si>
    <t>https://x.com/elonmusk/status/1392974251011895300</t>
  </si>
  <si>
    <t>He should wear outfit for Halloween, but with “Bitcoin” tattooed high on thighs</t>
  </si>
  <si>
    <t>https://x.com/elonmusk/status/1393991411524120576</t>
  </si>
  <si>
    <t>Bitcoin is actually highly centralized, with supermajority controlled by handful of big mining (aka hashing) companies...</t>
  </si>
  <si>
    <t>https://x.com/elonmusk/status/1393993975019749382</t>
  </si>
  <si>
    <t>To clarify speculation, Tesla has not sold any Bitcoin</t>
  </si>
  <si>
    <t>https://x.com/elonmusk/status/1394170030741413888</t>
  </si>
  <si>
    <t>Bitcoin hashing (aka mining) energy usage is starting to exceed that of medium-sized countries...</t>
  </si>
  <si>
    <t>https://x.com/elonmusk/status/1395472799020421120</t>
  </si>
  <si>
    <t>The true battle is between fiat &amp; crypto. On balance, I support the latter.</t>
  </si>
  <si>
    <t>https://x.com/elonmusk/status/1396049547680391168</t>
  </si>
  <si>
    <t>Spoke with North American Bitcoin miners. They committed to publish current &amp; planned renewable usage &amp; to ask miners WW to do so. Potentially promising.</t>
  </si>
  <si>
    <t>https://x.com/elonmusk/status/1396914548167233537</t>
  </si>
  <si>
    <t>https://x.com/elonmusk/status/1397626694609956864</t>
  </si>
  <si>
    <t>#Bitcoin 💔 acompañado de un meme sobre ruptura y la frase 'So in the end it didn't even matter'</t>
  </si>
  <si>
    <t>https://x.com/elonmusk/status/1400620080090730501</t>
  </si>
  <si>
    <t>I pretty much agree with Vitalik</t>
  </si>
  <si>
    <t>https://x.com/elonmusk/status/1401091921746006017</t>
  </si>
  <si>
    <t>This is inaccurate. Tesla only sold ~10% of holdings to confirm BTC could be liquidated easily without moving market. When there’s confirmation of reasonable (~50%) clean energy usage by miners with positive future trend, Tesla will resume allowing Bitcoin transactions.</t>
  </si>
  <si>
    <t>https://x.com/elonmusk/status/1404132183254523905</t>
  </si>
  <si>
    <t>My Shiba Inu will be named Floki</t>
  </si>
  <si>
    <t>https://x.com/elonmusk/status/1408380216653844480</t>
  </si>
  <si>
    <t>Oh right ... Bitcoin haha</t>
  </si>
  <si>
    <t>https://x.com/elonmusk/status/1408244494567456769</t>
  </si>
  <si>
    <t>“That’s not funny!” – Bitcoin maxis</t>
  </si>
  <si>
    <t>https://x.com/elonmusk/status/1408246534093918210</t>
  </si>
  <si>
    <t>Release the Doge!</t>
  </si>
  <si>
    <t>https://x.com/elonmusk/status/1410519466518233089</t>
  </si>
  <si>
    <t>BTC &amp; ETH are pursuing a multilayer transaction system, but base layer transaction rate is slow &amp; transaction cost is high...</t>
  </si>
  <si>
    <t>https://x.com/elonmusk/status/1413396249546563586</t>
  </si>
  <si>
    <t>Maybe if it sees a Shiba Inu, the car renders a Dogecoin ...</t>
  </si>
  <si>
    <t>https://x.com/elonmusk/status/1414774945335361548</t>
  </si>
  <si>
    <t>Or does he?</t>
  </si>
  <si>
    <t>https://x.com/elonmusk/status/1419147417233018880</t>
  </si>
  <si>
    <t>And finally</t>
  </si>
  <si>
    <t>https://x.com/elonmusk/status/1419151233739378689</t>
  </si>
  <si>
    <t>We don’t have that many Bitcoin, but it’s close</t>
  </si>
  <si>
    <t>https://x.com/elonmusk/status/1420529868404518913</t>
  </si>
  <si>
    <t>Floki has arrived</t>
  </si>
  <si>
    <t>https://x.com/elonmusk/status/1437179881260032016</t>
  </si>
  <si>
    <t>Floki Frunkpuppy</t>
  </si>
  <si>
    <t>https://x.com/elonmusk/status/1444840184500129797</t>
  </si>
  <si>
    <t>Imagen ranking BTC/ETH</t>
  </si>
  <si>
    <t>https://x.com/elonmusk/status/1451015695106560000</t>
  </si>
  <si>
    <t>*In Dogecoin</t>
  </si>
  <si>
    <t>https://x.com/elonmusk/status/1451623475978833927</t>
  </si>
  <si>
    <t>Plus crypto scams haha</t>
  </si>
  <si>
    <t>https://x.com/elonmusk/status/1452185979431833601</t>
  </si>
  <si>
    <t>Possibly. Bitcoin was conceived at a time of relatively low bandwidth &amp; high latency...</t>
  </si>
  <si>
    <t>https://x.com/elonmusk/status/1452332044743323654</t>
  </si>
  <si>
    <t>Out of curiosity, I acquired some ascii hash strings called “Bitcoin, Ethereum &amp; Doge”. That’s it...</t>
  </si>
  <si>
    <t>https://x.com/elonmusk/status/1452334458066149377</t>
  </si>
  <si>
    <t>Wild $T1mes!</t>
  </si>
  <si>
    <t>https://x.com/elonmusk/status/1452726479649914889</t>
  </si>
  <si>
    <t>- Everything on the Internet is true! - Externalize responsibility! - If you are able to do this, buy crypto!</t>
  </si>
  <si>
    <t>https://x.com/elonmusk/status/1455244610310131718</t>
  </si>
  <si>
    <t>Much is made lately of unrealized gains being a means of tax avoidance, so I propose selling 10% of my Tesla stock. Do you support this?</t>
  </si>
  <si>
    <t>https://x.com/elonmusk/status/1457064697782489088</t>
  </si>
  <si>
    <t>Bitcoin cures cancer</t>
  </si>
  <si>
    <t>https://x.com/elonmusk/status/1461942451053252612</t>
  </si>
  <si>
    <t>Tesla will make some merch buyable with Doge &amp; see how it goes</t>
  </si>
  <si>
    <t>https://x.com/elonmusk/status/1470703708677840896</t>
  </si>
  <si>
    <t>these 'NFTs' - are they in the room with us right now?</t>
  </si>
  <si>
    <t>https://x.com/elonmusk/status/1471338213549744130</t>
  </si>
  <si>
    <t>Is there anything more tragic than unrequited love?</t>
  </si>
  <si>
    <t>https://x.com/elonmusk/status/1471583489824808972</t>
  </si>
  <si>
    <t>100th SpaceX rocket landing was today</t>
  </si>
  <si>
    <t>https://x.com/elonmusk/status/1473328171726651397</t>
  </si>
  <si>
    <t>With Starlink, you could stream video &amp; play online games</t>
  </si>
  <si>
    <t>https://x.com/elonmusk/status/1473083407160782848</t>
  </si>
  <si>
    <t>Floki Santa</t>
  </si>
  <si>
    <t>https://x.com/elonmusk/status/1474860884359094275</t>
  </si>
  <si>
    <t>NO WAY - NFTs MADE AN ALBUM???</t>
  </si>
  <si>
    <t>https://x.com/elonmusk/status/1476439722046238725</t>
  </si>
  <si>
    <t>Tesla merch buyable with Dogecoin</t>
  </si>
  <si>
    <t>https://x.com/elonmusk/status/1481873421390680065</t>
  </si>
  <si>
    <t>Twitter is spending engineering resources on this bs while crypto scammers are throwing a spambot block party in every thread!?</t>
  </si>
  <si>
    <t>https://x.com/elonmusk/status/1484456594775678976</t>
  </si>
  <si>
    <t>I will eat a happy meal on tv if @McDonalds accepts Dogecoin</t>
  </si>
  <si>
    <t>https://x.com/elonmusk/status/1485953263040188416</t>
  </si>
  <si>
    <t xml:space="preserve"> Hold Strong Ukraine </t>
  </si>
  <si>
    <t>https://x.com/elonmusk/status/1499917894767063043</t>
  </si>
  <si>
    <t>I still own &amp; won’t sell my Bitcoin, Ethereum or Doge fwiw</t>
  </si>
  <si>
    <t>https://x.com/elonmusk/status/1503222294277197829</t>
  </si>
  <si>
    <t>🤣</t>
  </si>
  <si>
    <t>https://x.com/elonmusk/status/1503290199744430080</t>
  </si>
  <si>
    <t>🤣🤣 especially crypto spam!!</t>
  </si>
  <si>
    <t>https://x.com/elonmusk/status/1507484098822131717</t>
  </si>
  <si>
    <t>Now subtract crypto scam accounts that twitter constantly shows as “real” people in everyone’s feed</t>
  </si>
  <si>
    <t>https://x.com/elonmusk/status/1512802419301826575</t>
  </si>
  <si>
    <t>So many “verified” scam crypto bots!</t>
  </si>
  <si>
    <t>https://x.com/elonmusk/status/1517681356125392897</t>
  </si>
  <si>
    <t>Since I’ve been asked a lot:
Buy stock in several companies that make products &amp; services that *you* believe in.
Only sell if you think their products &amp; services are trending worse. Don’t panic when the market does.
This will serve you well in the long-term.</t>
  </si>
  <si>
    <t>https://x.com/elonmusk/status/1520650036865949696</t>
  </si>
  <si>
    <t>Haha he says “Bitcoin” so many times</t>
  </si>
  <si>
    <t>https://x.com/elonmusk/status/1520657179908448258</t>
  </si>
  <si>
    <t>I was going full Looney Tunes haha</t>
  </si>
  <si>
    <t>https://x.com/elonmusk/status/1521536750161567745</t>
  </si>
  <si>
    <t>Tesla merch can be bought with Doge, soon SpaceX merch too</t>
  </si>
  <si>
    <t>https://x.com/elonmusk/status/1530209049261658112</t>
  </si>
  <si>
    <t>Dogecoin Trillionaire, the Movie 🍿</t>
  </si>
  <si>
    <t>https://x.com/elonmusk/status/1529963471248449556</t>
  </si>
  <si>
    <t>You’re humble bro. Billy’s sense of humor &amp; irreverence is a big part of why people love Dogecoin.</t>
  </si>
  <si>
    <t>https://x.com/elonmusk/status/1531699416490557440</t>
  </si>
  <si>
    <t>And Palmer always forgets to mention that he never wrote a single line of Dogecoin code …</t>
  </si>
  <si>
    <t>https://x.com/elonmusk/status/1531696049064116225</t>
  </si>
  <si>
    <t>I will keep supporting Dogecoin</t>
  </si>
  <si>
    <t>https://x.com/elonmusk/status/1538406040374595585</t>
  </si>
  <si>
    <t>Upgrades!</t>
  </si>
  <si>
    <t>https://x.com/elonmusk/status/1549963955719704577</t>
  </si>
  <si>
    <t>Coming soon from The @BoringCompany</t>
  </si>
  <si>
    <t>https://x.com/elonmusk/status/1579114131155623936</t>
  </si>
  <si>
    <t>Congrats to @SpaceX team on 48th launch this year! Falcon 9 now holds record for most launches of a single vehicle type in a year.</t>
  </si>
  <si>
    <t>https://x.com/elonmusk/status/1583133885696987136</t>
  </si>
  <si>
    <t>Had to do a double-take. This is the first non-fake Vitalik tweet I’ve seen in a while.</t>
  </si>
  <si>
    <t>https://x.com/elonmusk/status/1584898685736869888</t>
  </si>
  <si>
    <t>Entering Twitter HQ – let that sink in!</t>
  </si>
  <si>
    <t>https://x.com/elonmusk/status/1585341984679469056</t>
  </si>
  <si>
    <t>😉 (perro con camiseta de Twitter y calabaza con logo)</t>
  </si>
  <si>
    <t>https://x.com/elonmusk/status/1587297730631696384</t>
  </si>
  <si>
    <t>Needs some tweaks, but overall proceeding well</t>
  </si>
  <si>
    <t>https://x.com/elonmusk/status/1591091017213939714</t>
  </si>
  <si>
    <t>BTC will make it, but might be a long winter</t>
  </si>
  <si>
    <t>https://x.com/elonmusk/status/1592043719645356034</t>
  </si>
  <si>
    <t>Update from @Neuralink at 6pm PT</t>
  </si>
  <si>
    <t>https://x.com/elonmusk/status/1597982424629383168</t>
  </si>
  <si>
    <t>Merry Christmas &amp; Good Cheer to All!</t>
  </si>
  <si>
    <t>https://x.com/elonmusk/status/1607096125567414272</t>
  </si>
  <si>
    <t>New Twitter will strive to optimize unregretted user-minutes</t>
  </si>
  <si>
    <t>https://x.com/elonmusk/status/1608663342956302337</t>
  </si>
  <si>
    <t>CYBERTRUCK OMFG DECAL $55</t>
  </si>
  <si>
    <t>https://x.com/elonmusk/status/1730483553677332944</t>
  </si>
  <si>
    <t>https://x.com/elonmusk/status/1624986889391407106</t>
  </si>
  <si>
    <t>“I used to be in crypto, but now I got interested in AI”</t>
  </si>
  <si>
    <t>https://x.com/elonmusk/status/1631720134636367872</t>
  </si>
  <si>
    <t>What does a dyslexic, agnostic amnesiac who believes in crypto do? Lies up all night thinking about Doge.</t>
  </si>
  <si>
    <t>https://x.com/elonmusk/status/1645271510561562625</t>
  </si>
  <si>
    <t>I will pay a million Dogecoin for proof of this mine’s existence!</t>
  </si>
  <si>
    <t>https://x.com/elonmusk/status/1646272562488569857</t>
  </si>
  <si>
    <t>Hold on to your horse as the carousel of destiny spins ever faster</t>
  </si>
  <si>
    <t>https://x.com/elonmusk/status/1662293507925590016</t>
  </si>
  <si>
    <t>This sure looks like a scam crypto account. If so, it will be suspended.</t>
  </si>
  <si>
    <t>https://x.com/elonmusk/status/1670234733949624320</t>
  </si>
  <si>
    <t>Congrats Tesla Team!</t>
  </si>
  <si>
    <t>https://x.com/elonmusk/status/1680140839107051520</t>
  </si>
  <si>
    <t>23 cents/day via web signup at T.co/blue</t>
  </si>
  <si>
    <t>https://x.com/elonmusk/status/1680391106037534721</t>
  </si>
  <si>
    <t>X.com now points to x.com.
Interim X logo goes live later today.</t>
  </si>
  <si>
    <t>https://x.com/elonmusk/status/1683171310388535296</t>
  </si>
  <si>
    <t>Video presentación del logo de X</t>
  </si>
  <si>
    <t>https://x.com/elonmusk/status/1682978324375543808</t>
  </si>
  <si>
    <t>Not sure what subtle clues gave it way, but I like the letter X</t>
  </si>
  <si>
    <t>https://x.com/elonmusk/status/1683053326097588224</t>
  </si>
  <si>
    <t>We rebranded to a Shiba Inu dog for a while. No impact.</t>
  </si>
  <si>
    <t>https://x.com/elonmusk/status/1683662738269016064</t>
  </si>
  <si>
    <t>To be super clear, none of my companies will ever create a crypto token</t>
  </si>
  <si>
    <t>https://x.com/elonmusk/status/1720646104956481739</t>
  </si>
  <si>
    <t>Hurricane Boulder Poison Tornado with Cronestaff, but credit to my Barbarian friend for doing most of the damage</t>
  </si>
  <si>
    <t>https://x.com/elonmusk/status/1721626244058394681</t>
  </si>
  <si>
    <t>I think the flat inflation of Dogecoin, which means decreasing percentage inflation, is a feature, not a bug</t>
  </si>
  <si>
    <t>https://x.com/elonmusk/status/1856735349952688323</t>
  </si>
  <si>
    <t>X Corp investors will own 25% of xAI</t>
  </si>
  <si>
    <t>https://x.com/elonmusk/status/1726177644671091192</t>
  </si>
  <si>
    <t>Congrats to the @SpaceX team on the 250th landing of a Falcon rocket</t>
  </si>
  <si>
    <t>https://x.com/elonmusk/status/1730784086392803656</t>
  </si>
  <si>
    <t>Tesla has by far the best real-world AI</t>
  </si>
  <si>
    <t>https://x.com/elonmusk/status/1730765244899774921</t>
  </si>
  <si>
    <t>Next week, I will do a company talk for SpaceX, followed later by a company talk for Tesla after the 10K. I will recap the talented team’s amazing accomplishments of 2023 and describe exciting plans for 2024 and beyond! These will be posted publicly to @SpaceX and @Tesla.</t>
  </si>
  <si>
    <t>https://x.com/elonmusk/status/1740775393580245232</t>
  </si>
  <si>
    <t>Congrats to the SpaceX team on achieving 96 launches in 2023!</t>
  </si>
  <si>
    <t>https://x.com/elonmusk/status/1740628828135756267</t>
  </si>
  <si>
    <t>It was a great year for @SpaceX!</t>
  </si>
  <si>
    <t>https://x.com/elonmusk/status/1744812135937396788</t>
  </si>
  <si>
    <t>The first human received an implant from @Neuralink yesterday and is recovering well. Initial results show promising neuron spike detection.</t>
  </si>
  <si>
    <t>https://x.com/elonmusk/status/1752098683024220632</t>
  </si>
  <si>
    <t>Congrats to the @SpaceX team for the first time completing 10 rocket launches &amp; landings in a single month!</t>
  </si>
  <si>
    <t>https://x.com/elonmusk/status/1752398611453796794</t>
  </si>
  <si>
    <t>This year, the @SpaceX Dragon spaceship will take astronauts the furthest they’ve been from Earth in over half a century</t>
  </si>
  <si>
    <t>https://x.com/elonmusk/status/1756009604822020521</t>
  </si>
  <si>
    <t>Congrats @SpaceX team!</t>
  </si>
  <si>
    <t>https://x.com/elonmusk/status/1758345416016367909</t>
  </si>
  <si>
    <t>Stopping crypto/porn spam bots is not easy, but we’re working on it</t>
  </si>
  <si>
    <t>https://x.com/elonmusk/status/1768361843842482601</t>
  </si>
  <si>
    <t>Starship reached orbital velocity! Congratulations @SpaceX team!!</t>
  </si>
  <si>
    <t>https://x.com/elonmusk/status/1768271078999167379</t>
  </si>
  <si>
    <t>Pretty sure I’ve never discussed crypto with Trump, although I am generally in favor of things that shift power from government to the people, which crypto can do</t>
  </si>
  <si>
    <t>https://x.com/elonmusk/status/1796211398088810731</t>
  </si>
  <si>
    <t>Both @Tesla and @xAI are looking to hire networking engineers &amp; technicians</t>
  </si>
  <si>
    <t>https://x.com/elonmusk/status/1813006521497776496</t>
  </si>
  <si>
    <t>Should Tesla invest $5B into @xAI, assuming the valuation is set by several credible outside investors? (Board approval &amp; shareholder vote are needed, so this is just to test the waters)</t>
  </si>
  <si>
    <t>https://x.com/elonmusk/status/1815907844434112999</t>
  </si>
  <si>
    <t>The preservation of life and consciousness by being on multiple planets and the expansion of consciousness to the stars are the goals of @SpaceX</t>
  </si>
  <si>
    <t>https://x.com/elonmusk/status/1837899994973540495</t>
  </si>
  <si>
    <t>Great energy from @SpaceX fans in Mexico</t>
  </si>
  <si>
    <t>https://x.com/elonmusk/status/1846421607394271441</t>
  </si>
  <si>
    <t>Congrats @SpaceX on the 400th launch!</t>
  </si>
  <si>
    <t>https://x.com/elonmusk/status/1853729528717132114</t>
  </si>
  <si>
    <t>Looks like a lot of opportunity for @DOGE</t>
  </si>
  <si>
    <t>https://x.com/elonmusk/status/1857050774288670736</t>
  </si>
  <si>
    <t>Last night with @realDonaldTrump &amp; @JMilei</t>
  </si>
  <si>
    <t>https://x.com/elonmusk/status/1857456159759687980</t>
  </si>
  <si>
    <t>Starting to feel like The @DOGE has real potential</t>
  </si>
  <si>
    <t>https://x.com/elonmusk/status/1857667225852826080</t>
  </si>
  <si>
    <t>Over 10,000% … @DOGE is rorely needed!</t>
  </si>
  <si>
    <t>https://x.com/elonmusk/status/1860005811998847032</t>
  </si>
  <si>
    <t>I still can’t believe @DOGE is real</t>
  </si>
  <si>
    <t>https://x.com/elonmusk/status/1860937593967583405</t>
  </si>
  <si>
    <t>What did you get done this week?</t>
  </si>
  <si>
    <t>https://x.com/elonmusk/status/1861492962154467831</t>
  </si>
  <si>
    <t>The final step of @DOGE is to delete itself</t>
  </si>
  <si>
    <t>https://x.com/elonmusk/status/1863666221301764462</t>
  </si>
  <si>
    <t>The current administration is doing everything possible to prevent government efficiency, but @DOGE is inevitable</t>
  </si>
  <si>
    <t>https://x.com/elonmusk/status/1866272797841867162</t>
  </si>
  <si>
    <t>DOGE</t>
  </si>
  <si>
    <t>https://x.com/elonmusk/status/1868854088307540142</t>
  </si>
  <si>
    <t xml:space="preserve">Unless @DOGE ends the careers of deceitful, pork-barrel politicians, the waste and corruption will never stop. </t>
  </si>
  <si>
    <t>https://x.com/elonmusk/status/1869481504575012962</t>
  </si>
  <si>
    <t>🎶Who let the DOGE out? 🎶</t>
  </si>
  <si>
    <t>https://x.com/elonmusk/status/1871980130303918426</t>
  </si>
  <si>
    <t>If dollar inflation is solved, the price in dollars to buy cryptocurrency will actually drop, other things being equal. What matters is the ratio of dollars to crypto.</t>
  </si>
  <si>
    <t>https://x.com/elonmusk/status/1876567714594169283</t>
  </si>
  <si>
    <t>Maybe she clicked on the “send me 1 btc, I send you 2btc” email 😂</t>
  </si>
  <si>
    <t>https://x.com/elonmusk/status/1880063488489668867</t>
  </si>
  <si>
    <t>The @POTUS has asked @SpaceX to bring home the 2 astronauts stranded on the @Space_Station as soon as possible. We will do so. Terrible that the Biden administration left them there so long.</t>
  </si>
  <si>
    <t>https://x.com/elonmusk/status/1884365928038563880</t>
  </si>
  <si>
    <t>I love @realDonaldTrump as much as a straight man can love another man</t>
  </si>
  <si>
    <t>https://x.com/elonmusk/status/1887889037354008729</t>
  </si>
  <si>
    <t>Congratulations @SpaceX team!</t>
  </si>
  <si>
    <t>https://x.com/elonmusk/status/1892003547262111822</t>
  </si>
  <si>
    <t>This is a real video of a past @SpaceX Starship water landing. Trying again tomorrow. We need to perfect ship reentry at extreme temperatures before attempting to catch the ship with the tower arms, like the booster.</t>
  </si>
  <si>
    <t>https://x.com/elonmusk/status/1896239972195438598</t>
  </si>
  <si>
    <t>Heartfelt thanks to everyone supporting @Tesla, despite many attacks against our stores and offices ❤️❤️❤️</t>
  </si>
  <si>
    <t>https://x.com/elonmusk/status/1898783119039213930</t>
  </si>
  <si>
    <t>In support of the policies of President @realDonaldTrump and to demonstrate our confidence in the future of the United States, @Tesla commits to doubling vehicle production in the US within 2 years! 🇺🇸🇺🇸🇺🇸</t>
  </si>
  <si>
    <t>https://x.com/elonmusk/status/1899583456050598202</t>
  </si>
  <si>
    <t>Congratulations @SpaceX team on 400 landings of Falcon 9!!</t>
  </si>
  <si>
    <t>https://x.com/elonmusk/status/1900851975824019595</t>
  </si>
  <si>
    <t>"Imagen de DOGE"</t>
  </si>
  <si>
    <t>https://x.com/elonmusk/status/1902642215928656206</t>
  </si>
  <si>
    <t xml:space="preserve">Reservoir </t>
  </si>
  <si>
    <t>https://x.com/elonmusk/status/1902598145357308372</t>
  </si>
  <si>
    <t>Some progress</t>
  </si>
  <si>
    <t>https://x.com/elonmusk/status/1910838330083664126</t>
  </si>
  <si>
    <t>Not bad, @Tesla!</t>
  </si>
  <si>
    <t>https://x.com/elonmusk/status/1912046162347012155</t>
  </si>
  <si>
    <t>Knock, knock … it’s @DOGE</t>
  </si>
  <si>
    <t>https://x.com/elonmusk/status/1917048786633036129</t>
  </si>
  <si>
    <t>No high, no lows, only @DOGE</t>
  </si>
  <si>
    <t>https://x.com/elonmusk/status/1917005499209551977</t>
  </si>
  <si>
    <t>,,,@DOGE</t>
  </si>
  <si>
    <t>https://x.com/elonmusk/status/1918334607742910612</t>
  </si>
  <si>
    <t>Any battery or generator will work. If you have solar and a Tesla Powerwall...</t>
  </si>
  <si>
    <t>https://x.com/elonmusk/status/1919365055386108364</t>
  </si>
  <si>
    <t>🎯</t>
  </si>
  <si>
    <t>https://x.com/elonmusk/status/1919365133593096605</t>
  </si>
  <si>
    <t>Much appreciated on behalf of the @DOGE team</t>
  </si>
  <si>
    <t>https://x.com/elonmusk/status/1926063893723369833</t>
  </si>
  <si>
    <t>All new XChat is rolling out with encryption, vanishing messages and the ability to send any kind of file. Also, audio/video calling.
This is built on Rust with (Bitcoin style) encryption, whole new architecture.</t>
  </si>
  <si>
    <t>https://x.com/elonmusk/status/1929238157872312773</t>
  </si>
  <si>
    <t>I regret some of my posts about President @realDonaldTrump last week. They went too far.</t>
  </si>
  <si>
    <t>https://x.com/elonmusk/status/1932695486684950962</t>
  </si>
  <si>
    <t>https://x.com/elonmusk/status/1342512194383007745</t>
  </si>
  <si>
    <t>Thanks!</t>
  </si>
  <si>
    <t>https://x.com/elonmusk/status/1868098924726386771</t>
  </si>
  <si>
    <t>Not bad, SaylorGPT!</t>
  </si>
  <si>
    <t>https://x.com/elonmusk/status/1629962353872715778</t>
  </si>
  <si>
    <t>More than triple that when you add social security, Medicare &amp; govt pension obligations</t>
  </si>
  <si>
    <t>https://x.com/elonmusk/status/1616593003191181314</t>
  </si>
  <si>
    <t>Interesting</t>
  </si>
  <si>
    <t>https://x.com/elonmusk/status/1857853681745445018</t>
  </si>
  <si>
    <t>Hmm</t>
  </si>
  <si>
    <t>https://x.com/elonmusk/status/1789803913069134097</t>
  </si>
  <si>
    <t>Fiat currency</t>
  </si>
  <si>
    <t>https://x.com/elonmusk/status/1708627980476399698</t>
  </si>
  <si>
    <t>Tesla vision AI could really crush these Google “not a bot” tests lol</t>
  </si>
  <si>
    <t>https://x.com/elonmusk/status/1626084108094050307</t>
  </si>
  <si>
    <t>Yeah</t>
  </si>
  <si>
    <t>https://x.com/elonmusk/status/1808169246783840507</t>
  </si>
  <si>
    <t>True</t>
  </si>
  <si>
    <t>https://x.com/elonmusk/status/1640318465696313344</t>
  </si>
  <si>
    <t>Reacción 1D</t>
  </si>
  <si>
    <t>Reacción 3D</t>
  </si>
  <si>
    <t>Reacción 7D</t>
  </si>
  <si>
    <t>Volatilidad 3D</t>
  </si>
  <si>
    <t>Volatilidad 7D</t>
  </si>
  <si>
    <t>Volatilidad 1D</t>
  </si>
  <si>
    <t>Volatilidad previa 1D</t>
  </si>
  <si>
    <t>Volatilidad previa 3D</t>
  </si>
  <si>
    <t>Volatilidad previa 7D</t>
  </si>
  <si>
    <t>Rentabilidad Diaria</t>
  </si>
  <si>
    <t>Volatilidad Diaria</t>
  </si>
  <si>
    <t>Horizonte completo 3D</t>
  </si>
  <si>
    <t>Horizonte completo 7D</t>
  </si>
  <si>
    <t>Promedios</t>
  </si>
  <si>
    <t>Desviaciones</t>
  </si>
  <si>
    <t>Open</t>
  </si>
  <si>
    <t>High</t>
  </si>
  <si>
    <t>Low</t>
  </si>
  <si>
    <t>Close</t>
  </si>
  <si>
    <t>Volume</t>
  </si>
  <si>
    <t>MarketCap</t>
  </si>
  <si>
    <t>Etiquetas de fila</t>
  </si>
  <si>
    <t>Total general</t>
  </si>
  <si>
    <t>Promedio de Reacción 7D</t>
  </si>
  <si>
    <t>Promedio de Reacción 1D</t>
  </si>
  <si>
    <t>Promedio de Volatilidad 7D</t>
  </si>
  <si>
    <t>Promedio de Reacción 3D</t>
  </si>
  <si>
    <t>Promedio de Volatilidad 1D</t>
  </si>
  <si>
    <t>Promedio de Volatilidad 3D</t>
  </si>
  <si>
    <t xml:space="preserve">Engagement </t>
  </si>
  <si>
    <t>Alto</t>
  </si>
  <si>
    <t>Bajo</t>
  </si>
  <si>
    <t>Medio</t>
  </si>
  <si>
    <t>Muy alto</t>
  </si>
  <si>
    <t>Promedio de Volatilidad previa 1D</t>
  </si>
  <si>
    <t>Promedio de Volatilidad previa 3D</t>
  </si>
  <si>
    <t>Promedio de Volatilidad previa 7D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</si>
</sst>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
  </numFmts>
  <fonts count="8" x14ac:knownFonts="1">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b/>
      <sz val="11"/>
      <color theme="1"/>
      <name val="Calibri"/>
      <family val="2"/>
    </font>
    <font>
      <sz val="11"/>
      <color theme="1"/>
      <name val="Calibri"/>
      <family val="2"/>
    </font>
    <font>
      <u/>
      <sz val="11"/>
      <color theme="10"/>
      <name val="Calibri"/>
      <family val="2"/>
    </font>
    <font>
      <b/>
      <sz val="11"/>
      <color theme="0"/>
      <name val="Calibri"/>
      <family val="2"/>
    </font>
  </fonts>
  <fills count="3">
    <fill>
      <patternFill patternType="none"/>
    </fill>
    <fill>
      <patternFill patternType="gray125"/>
    </fill>
    <fill>
      <patternFill patternType="solid">
        <fgColor theme="4"/>
        <bgColor theme="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diagonal/>
    </border>
    <border>
      <left style="thin">
        <color auto="1"/>
      </left>
      <right style="thin">
        <color auto="1"/>
      </right>
      <top/>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46">
    <xf numFmtId="0" fontId="0" fillId="0" borderId="0" xfId="0"/>
    <xf numFmtId="10" fontId="0" fillId="0" borderId="0" xfId="0" applyNumberFormat="1"/>
    <xf numFmtId="0" fontId="0" fillId="0" borderId="0" xfId="0" applyAlignment="1">
      <alignment horizontal="center"/>
    </xf>
    <xf numFmtId="14" fontId="0" fillId="0" borderId="0" xfId="0" applyNumberFormat="1" applyAlignment="1">
      <alignment horizontal="center"/>
    </xf>
    <xf numFmtId="3" fontId="0" fillId="0" borderId="0" xfId="0" applyNumberFormat="1" applyAlignment="1">
      <alignment horizontal="center"/>
    </xf>
    <xf numFmtId="10" fontId="0" fillId="0" borderId="0" xfId="1" applyNumberFormat="1" applyFont="1" applyAlignment="1">
      <alignment horizontal="center"/>
    </xf>
    <xf numFmtId="0" fontId="2" fillId="0" borderId="1" xfId="0"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3" fontId="0" fillId="0" borderId="0" xfId="0" applyNumberFormat="1" applyAlignment="1">
      <alignment horizontal="center" vertical="center"/>
    </xf>
    <xf numFmtId="10" fontId="0" fillId="0" borderId="0" xfId="1" applyNumberFormat="1" applyFont="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3" fontId="2" fillId="0" borderId="2" xfId="0" applyNumberFormat="1" applyFont="1" applyBorder="1" applyAlignment="1">
      <alignment horizontal="center" vertical="top"/>
    </xf>
    <xf numFmtId="0" fontId="2" fillId="0" borderId="2" xfId="0" applyFont="1" applyBorder="1" applyAlignment="1">
      <alignment horizontal="center" vertical="center"/>
    </xf>
    <xf numFmtId="164" fontId="2" fillId="0" borderId="2" xfId="1" applyNumberFormat="1" applyFont="1" applyBorder="1" applyAlignment="1">
      <alignment horizontal="center" vertical="center"/>
    </xf>
    <xf numFmtId="10" fontId="2" fillId="0" borderId="2" xfId="0" applyNumberFormat="1" applyFont="1" applyBorder="1" applyAlignment="1">
      <alignment horizontal="center" vertical="center"/>
    </xf>
    <xf numFmtId="10" fontId="0" fillId="0" borderId="0" xfId="0" applyNumberFormat="1" applyAlignment="1">
      <alignment horizontal="center" vertical="center"/>
    </xf>
    <xf numFmtId="0" fontId="2" fillId="0" borderId="0" xfId="0" applyFont="1" applyAlignment="1">
      <alignment horizontal="center" vertical="center"/>
    </xf>
    <xf numFmtId="0" fontId="2" fillId="0" borderId="0" xfId="0" applyFont="1"/>
    <xf numFmtId="14" fontId="4" fillId="0" borderId="2" xfId="0" applyNumberFormat="1" applyFont="1" applyBorder="1" applyAlignment="1">
      <alignment horizontal="center" vertical="center"/>
    </xf>
    <xf numFmtId="0" fontId="4" fillId="0" borderId="2" xfId="0" applyFont="1" applyBorder="1" applyAlignment="1">
      <alignment horizontal="center" vertical="center"/>
    </xf>
    <xf numFmtId="3" fontId="4" fillId="0" borderId="2" xfId="0" applyNumberFormat="1" applyFont="1" applyBorder="1" applyAlignment="1">
      <alignment horizontal="center" vertical="center"/>
    </xf>
    <xf numFmtId="14" fontId="5" fillId="0" borderId="0" xfId="0" applyNumberFormat="1" applyFont="1" applyAlignment="1">
      <alignment horizontal="center" vertical="center"/>
    </xf>
    <xf numFmtId="0" fontId="5" fillId="0" borderId="0" xfId="0" applyFont="1" applyAlignment="1">
      <alignment horizontal="center" vertical="center"/>
    </xf>
    <xf numFmtId="3" fontId="5" fillId="0" borderId="0" xfId="0" applyNumberFormat="1" applyFont="1" applyAlignment="1">
      <alignment horizontal="center" vertical="center"/>
    </xf>
    <xf numFmtId="0" fontId="6" fillId="0" borderId="0" xfId="2" applyFont="1" applyAlignment="1" applyProtection="1">
      <alignment horizontal="center" vertical="center"/>
    </xf>
    <xf numFmtId="0" fontId="6" fillId="0" borderId="0" xfId="2" applyFont="1" applyBorder="1" applyAlignment="1" applyProtection="1">
      <alignment horizontal="center" vertical="center"/>
    </xf>
    <xf numFmtId="14" fontId="0" fillId="0" borderId="0" xfId="0" applyNumberFormat="1"/>
    <xf numFmtId="0" fontId="0" fillId="0" borderId="0" xfId="1" applyNumberFormat="1" applyFont="1" applyAlignment="1">
      <alignment horizontal="center" vertical="center"/>
    </xf>
    <xf numFmtId="2" fontId="7" fillId="2" borderId="1" xfId="0" applyNumberFormat="1" applyFont="1" applyFill="1" applyBorder="1" applyAlignment="1">
      <alignment horizontal="center" vertical="center"/>
    </xf>
    <xf numFmtId="2" fontId="7" fillId="2" borderId="4" xfId="0" applyNumberFormat="1" applyFont="1" applyFill="1" applyBorder="1" applyAlignment="1">
      <alignment horizontal="center" vertical="center"/>
    </xf>
    <xf numFmtId="2" fontId="7" fillId="2" borderId="3" xfId="0" applyNumberFormat="1" applyFont="1" applyFill="1" applyBorder="1" applyAlignment="1">
      <alignment horizontal="center" vertical="center"/>
    </xf>
    <xf numFmtId="2" fontId="0" fillId="0" borderId="0" xfId="0" applyNumberFormat="1" applyAlignment="1">
      <alignment horizontal="center" vertical="center"/>
    </xf>
    <xf numFmtId="165" fontId="0" fillId="0" borderId="0" xfId="0" applyNumberFormat="1"/>
    <xf numFmtId="14" fontId="2" fillId="0" borderId="1" xfId="0" applyNumberFormat="1" applyFont="1" applyBorder="1" applyAlignment="1">
      <alignment horizontal="center" vertical="center"/>
    </xf>
    <xf numFmtId="3" fontId="2" fillId="0" borderId="1" xfId="0" applyNumberFormat="1" applyFont="1" applyBorder="1" applyAlignment="1">
      <alignment horizontal="center" vertical="center"/>
    </xf>
    <xf numFmtId="14" fontId="2" fillId="0" borderId="1" xfId="0" applyNumberFormat="1" applyFont="1" applyBorder="1" applyAlignment="1">
      <alignment horizontal="center" vertical="top"/>
    </xf>
    <xf numFmtId="3" fontId="2" fillId="0" borderId="1" xfId="0" applyNumberFormat="1" applyFont="1" applyBorder="1" applyAlignment="1">
      <alignment horizontal="center" vertical="top"/>
    </xf>
    <xf numFmtId="0" fontId="0" fillId="0" borderId="0" xfId="0" pivotButton="1" applyAlignment="1">
      <alignment horizontal="center" vertical="center"/>
    </xf>
    <xf numFmtId="166" fontId="2" fillId="0" borderId="1" xfId="0" applyNumberFormat="1" applyFont="1" applyBorder="1" applyAlignment="1">
      <alignment horizontal="center" vertical="top"/>
    </xf>
    <xf numFmtId="166" fontId="0" fillId="0" borderId="0" xfId="0" applyNumberFormat="1" applyAlignment="1">
      <alignment horizontal="center"/>
    </xf>
    <xf numFmtId="10" fontId="0" fillId="0" borderId="0" xfId="0" pivotButton="1" applyNumberFormat="1" applyAlignment="1">
      <alignment horizontal="center" vertical="center"/>
    </xf>
    <xf numFmtId="166" fontId="2" fillId="0" borderId="1" xfId="0" applyNumberFormat="1" applyFont="1" applyBorder="1" applyAlignment="1">
      <alignment horizontal="center" vertical="center"/>
    </xf>
    <xf numFmtId="166" fontId="0" fillId="0" borderId="0" xfId="0" applyNumberFormat="1" applyAlignment="1">
      <alignment horizontal="center" vertical="center"/>
    </xf>
    <xf numFmtId="2" fontId="7" fillId="2" borderId="0" xfId="0" applyNumberFormat="1" applyFont="1" applyFill="1" applyAlignment="1">
      <alignment horizontal="center" vertical="center"/>
    </xf>
  </cellXfs>
  <cellStyles count="3">
    <cellStyle name="Hipervínculo" xfId="2" builtinId="8"/>
    <cellStyle name="Normal" xfId="0" builtinId="0"/>
    <cellStyle name="Porcentaje" xfId="1" builtinId="5"/>
  </cellStyles>
  <dxfs count="533">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167"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none"/>
      </font>
      <numFmt numFmtId="2" formatCode="0.00"/>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ertAlign val="baseline"/>
        <sz val="11"/>
        <color theme="10"/>
        <name val="Calibri"/>
        <family val="2"/>
        <scheme val="none"/>
      </font>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center"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166" formatCode="#,##0.000"/>
      <alignment horizontal="center" vertical="center" textRotation="0" wrapText="0" indent="0" justifyLastLine="0" shrinkToFit="0" readingOrder="0"/>
    </dxf>
    <dxf>
      <numFmt numFmtId="166" formatCode="#,##0.000"/>
      <alignment horizontal="center" vertical="center" textRotation="0" wrapText="0" indent="0" justifyLastLine="0" shrinkToFit="0" readingOrder="0"/>
    </dxf>
    <dxf>
      <numFmt numFmtId="166" formatCode="#,##0.000"/>
      <alignment horizontal="center" vertical="center" textRotation="0" wrapText="0" indent="0" justifyLastLine="0" shrinkToFit="0" readingOrder="0"/>
    </dxf>
    <dxf>
      <numFmt numFmtId="166" formatCode="#,##0.000"/>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0.0%"/>
      <alignment horizontal="center" vertical="center"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66" formatCode="#,##0.00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1).xlsb.xlsx]Resumen!TablaDinámica18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2. Reacción de Dogecoin ante su mención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Resumen!$H$1</c:f>
              <c:strCache>
                <c:ptCount val="1"/>
                <c:pt idx="0">
                  <c:v>Promedio de Reacción 1D</c:v>
                </c:pt>
              </c:strCache>
            </c:strRef>
          </c:tx>
          <c:spPr>
            <a:solidFill>
              <a:schemeClr val="accent1"/>
            </a:solidFill>
            <a:ln>
              <a:noFill/>
            </a:ln>
            <a:effectLst/>
          </c:spPr>
          <c:invertIfNegative val="0"/>
          <c:cat>
            <c:strRef>
              <c:f>Resumen!$G$2</c:f>
              <c:strCache>
                <c:ptCount val="1"/>
                <c:pt idx="0">
                  <c:v>Dogecoin</c:v>
                </c:pt>
              </c:strCache>
            </c:strRef>
          </c:cat>
          <c:val>
            <c:numRef>
              <c:f>Resumen!$H$2</c:f>
              <c:numCache>
                <c:formatCode>0.00%</c:formatCode>
                <c:ptCount val="1"/>
                <c:pt idx="0">
                  <c:v>2.4873765798849583E-2</c:v>
                </c:pt>
              </c:numCache>
            </c:numRef>
          </c:val>
          <c:extLst>
            <c:ext xmlns:c16="http://schemas.microsoft.com/office/drawing/2014/chart" uri="{C3380CC4-5D6E-409C-BE32-E72D297353CC}">
              <c16:uniqueId val="{00000000-F231-4BCE-A7E1-58E3D1BA6D99}"/>
            </c:ext>
          </c:extLst>
        </c:ser>
        <c:ser>
          <c:idx val="1"/>
          <c:order val="1"/>
          <c:tx>
            <c:strRef>
              <c:f>Resumen!$I$1</c:f>
              <c:strCache>
                <c:ptCount val="1"/>
                <c:pt idx="0">
                  <c:v>Promedio de Reacción 3D</c:v>
                </c:pt>
              </c:strCache>
            </c:strRef>
          </c:tx>
          <c:spPr>
            <a:solidFill>
              <a:schemeClr val="accent2"/>
            </a:solidFill>
            <a:ln>
              <a:noFill/>
            </a:ln>
            <a:effectLst/>
          </c:spPr>
          <c:invertIfNegative val="0"/>
          <c:cat>
            <c:strRef>
              <c:f>Resumen!$G$2</c:f>
              <c:strCache>
                <c:ptCount val="1"/>
                <c:pt idx="0">
                  <c:v>Dogecoin</c:v>
                </c:pt>
              </c:strCache>
            </c:strRef>
          </c:cat>
          <c:val>
            <c:numRef>
              <c:f>Resumen!$I$2</c:f>
              <c:numCache>
                <c:formatCode>0.00%</c:formatCode>
                <c:ptCount val="1"/>
                <c:pt idx="0">
                  <c:v>3.3157209093703892E-2</c:v>
                </c:pt>
              </c:numCache>
            </c:numRef>
          </c:val>
          <c:extLst>
            <c:ext xmlns:c16="http://schemas.microsoft.com/office/drawing/2014/chart" uri="{C3380CC4-5D6E-409C-BE32-E72D297353CC}">
              <c16:uniqueId val="{00000001-F231-4BCE-A7E1-58E3D1BA6D99}"/>
            </c:ext>
          </c:extLst>
        </c:ser>
        <c:ser>
          <c:idx val="2"/>
          <c:order val="2"/>
          <c:tx>
            <c:strRef>
              <c:f>Resumen!$J$1</c:f>
              <c:strCache>
                <c:ptCount val="1"/>
                <c:pt idx="0">
                  <c:v>Promedio de Reacción 7D</c:v>
                </c:pt>
              </c:strCache>
            </c:strRef>
          </c:tx>
          <c:spPr>
            <a:solidFill>
              <a:schemeClr val="accent3"/>
            </a:solidFill>
            <a:ln>
              <a:noFill/>
            </a:ln>
            <a:effectLst/>
          </c:spPr>
          <c:invertIfNegative val="0"/>
          <c:cat>
            <c:strRef>
              <c:f>Resumen!$G$2</c:f>
              <c:strCache>
                <c:ptCount val="1"/>
                <c:pt idx="0">
                  <c:v>Dogecoin</c:v>
                </c:pt>
              </c:strCache>
            </c:strRef>
          </c:cat>
          <c:val>
            <c:numRef>
              <c:f>Resumen!$J$2</c:f>
              <c:numCache>
                <c:formatCode>0.00%</c:formatCode>
                <c:ptCount val="1"/>
                <c:pt idx="0">
                  <c:v>1.7379522656289094E-2</c:v>
                </c:pt>
              </c:numCache>
            </c:numRef>
          </c:val>
          <c:extLst>
            <c:ext xmlns:c16="http://schemas.microsoft.com/office/drawing/2014/chart" uri="{C3380CC4-5D6E-409C-BE32-E72D297353CC}">
              <c16:uniqueId val="{00000002-F231-4BCE-A7E1-58E3D1BA6D99}"/>
            </c:ext>
          </c:extLst>
        </c:ser>
        <c:dLbls>
          <c:showLegendKey val="0"/>
          <c:showVal val="0"/>
          <c:showCatName val="0"/>
          <c:showSerName val="0"/>
          <c:showPercent val="0"/>
          <c:showBubbleSize val="0"/>
        </c:dLbls>
        <c:gapWidth val="150"/>
        <c:axId val="1403689647"/>
        <c:axId val="1403686767"/>
      </c:barChart>
      <c:catAx>
        <c:axId val="140368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3686767"/>
        <c:crosses val="autoZero"/>
        <c:auto val="1"/>
        <c:lblAlgn val="ctr"/>
        <c:lblOffset val="100"/>
        <c:noMultiLvlLbl val="0"/>
      </c:catAx>
      <c:valAx>
        <c:axId val="1403686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368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1).xlsb.xlsx]Resumen!TablaDinámica19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2. Volatildiad de Dogecoin ante su mención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Resumen!$H$3</c:f>
              <c:strCache>
                <c:ptCount val="1"/>
                <c:pt idx="0">
                  <c:v>Promedio de Volatilidad 1D</c:v>
                </c:pt>
              </c:strCache>
            </c:strRef>
          </c:tx>
          <c:spPr>
            <a:solidFill>
              <a:schemeClr val="accent1"/>
            </a:solidFill>
            <a:ln>
              <a:noFill/>
            </a:ln>
            <a:effectLst/>
          </c:spPr>
          <c:invertIfNegative val="0"/>
          <c:cat>
            <c:strRef>
              <c:f>Resumen!$G$4</c:f>
              <c:strCache>
                <c:ptCount val="1"/>
                <c:pt idx="0">
                  <c:v>Dogecoin</c:v>
                </c:pt>
              </c:strCache>
            </c:strRef>
          </c:cat>
          <c:val>
            <c:numRef>
              <c:f>Resumen!$H$4</c:f>
              <c:numCache>
                <c:formatCode>0.00%</c:formatCode>
                <c:ptCount val="1"/>
                <c:pt idx="0">
                  <c:v>8.2101449246332142E-2</c:v>
                </c:pt>
              </c:numCache>
            </c:numRef>
          </c:val>
          <c:extLst>
            <c:ext xmlns:c16="http://schemas.microsoft.com/office/drawing/2014/chart" uri="{C3380CC4-5D6E-409C-BE32-E72D297353CC}">
              <c16:uniqueId val="{00000000-86FB-4B43-BE1A-BB06404074C3}"/>
            </c:ext>
          </c:extLst>
        </c:ser>
        <c:ser>
          <c:idx val="1"/>
          <c:order val="1"/>
          <c:tx>
            <c:strRef>
              <c:f>Resumen!$I$3</c:f>
              <c:strCache>
                <c:ptCount val="1"/>
                <c:pt idx="0">
                  <c:v>Promedio de Volatilidad 3D</c:v>
                </c:pt>
              </c:strCache>
            </c:strRef>
          </c:tx>
          <c:spPr>
            <a:solidFill>
              <a:schemeClr val="accent2"/>
            </a:solidFill>
            <a:ln>
              <a:noFill/>
            </a:ln>
            <a:effectLst/>
          </c:spPr>
          <c:invertIfNegative val="0"/>
          <c:cat>
            <c:strRef>
              <c:f>Resumen!$G$4</c:f>
              <c:strCache>
                <c:ptCount val="1"/>
                <c:pt idx="0">
                  <c:v>Dogecoin</c:v>
                </c:pt>
              </c:strCache>
            </c:strRef>
          </c:cat>
          <c:val>
            <c:numRef>
              <c:f>Resumen!$I$4</c:f>
              <c:numCache>
                <c:formatCode>0.00%</c:formatCode>
                <c:ptCount val="1"/>
                <c:pt idx="0">
                  <c:v>6.8206183443074178E-2</c:v>
                </c:pt>
              </c:numCache>
            </c:numRef>
          </c:val>
          <c:extLst>
            <c:ext xmlns:c16="http://schemas.microsoft.com/office/drawing/2014/chart" uri="{C3380CC4-5D6E-409C-BE32-E72D297353CC}">
              <c16:uniqueId val="{00000001-86FB-4B43-BE1A-BB06404074C3}"/>
            </c:ext>
          </c:extLst>
        </c:ser>
        <c:ser>
          <c:idx val="2"/>
          <c:order val="2"/>
          <c:tx>
            <c:strRef>
              <c:f>Resumen!$J$3</c:f>
              <c:strCache>
                <c:ptCount val="1"/>
                <c:pt idx="0">
                  <c:v>Promedio de Volatilidad 7D</c:v>
                </c:pt>
              </c:strCache>
            </c:strRef>
          </c:tx>
          <c:spPr>
            <a:solidFill>
              <a:schemeClr val="accent3"/>
            </a:solidFill>
            <a:ln>
              <a:noFill/>
            </a:ln>
            <a:effectLst/>
          </c:spPr>
          <c:invertIfNegative val="0"/>
          <c:cat>
            <c:strRef>
              <c:f>Resumen!$G$4</c:f>
              <c:strCache>
                <c:ptCount val="1"/>
                <c:pt idx="0">
                  <c:v>Dogecoin</c:v>
                </c:pt>
              </c:strCache>
            </c:strRef>
          </c:cat>
          <c:val>
            <c:numRef>
              <c:f>Resumen!$J$4</c:f>
              <c:numCache>
                <c:formatCode>0.00%</c:formatCode>
                <c:ptCount val="1"/>
                <c:pt idx="0">
                  <c:v>7.2267653945457339E-2</c:v>
                </c:pt>
              </c:numCache>
            </c:numRef>
          </c:val>
          <c:extLst>
            <c:ext xmlns:c16="http://schemas.microsoft.com/office/drawing/2014/chart" uri="{C3380CC4-5D6E-409C-BE32-E72D297353CC}">
              <c16:uniqueId val="{00000002-86FB-4B43-BE1A-BB06404074C3}"/>
            </c:ext>
          </c:extLst>
        </c:ser>
        <c:dLbls>
          <c:showLegendKey val="0"/>
          <c:showVal val="0"/>
          <c:showCatName val="0"/>
          <c:showSerName val="0"/>
          <c:showPercent val="0"/>
          <c:showBubbleSize val="0"/>
        </c:dLbls>
        <c:gapWidth val="150"/>
        <c:axId val="1403676687"/>
        <c:axId val="1403678607"/>
      </c:barChart>
      <c:catAx>
        <c:axId val="140367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3678607"/>
        <c:crosses val="autoZero"/>
        <c:auto val="1"/>
        <c:lblAlgn val="ctr"/>
        <c:lblOffset val="100"/>
        <c:noMultiLvlLbl val="0"/>
      </c:catAx>
      <c:valAx>
        <c:axId val="1403678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367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1).xlsb.xlsx]Resumen!TablaDinámica20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3. Reacción de Dogecoín ante tweets negativos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Resumen!$H$5</c:f>
              <c:strCache>
                <c:ptCount val="1"/>
                <c:pt idx="0">
                  <c:v>Promedio de Reacción 1D</c:v>
                </c:pt>
              </c:strCache>
            </c:strRef>
          </c:tx>
          <c:spPr>
            <a:solidFill>
              <a:schemeClr val="accent1"/>
            </a:solidFill>
            <a:ln>
              <a:noFill/>
            </a:ln>
            <a:effectLst/>
          </c:spPr>
          <c:invertIfNegative val="0"/>
          <c:cat>
            <c:strRef>
              <c:f>Resumen!$G$6</c:f>
              <c:strCache>
                <c:ptCount val="1"/>
                <c:pt idx="0">
                  <c:v>Crítico/Sarcástico</c:v>
                </c:pt>
              </c:strCache>
            </c:strRef>
          </c:cat>
          <c:val>
            <c:numRef>
              <c:f>Resumen!$H$6</c:f>
              <c:numCache>
                <c:formatCode>0.00%</c:formatCode>
                <c:ptCount val="1"/>
                <c:pt idx="0">
                  <c:v>-1.2151962236506317E-2</c:v>
                </c:pt>
              </c:numCache>
            </c:numRef>
          </c:val>
          <c:extLst>
            <c:ext xmlns:c16="http://schemas.microsoft.com/office/drawing/2014/chart" uri="{C3380CC4-5D6E-409C-BE32-E72D297353CC}">
              <c16:uniqueId val="{00000000-2ED6-4152-AC49-55DE0FFB95ED}"/>
            </c:ext>
          </c:extLst>
        </c:ser>
        <c:ser>
          <c:idx val="1"/>
          <c:order val="1"/>
          <c:tx>
            <c:strRef>
              <c:f>Resumen!$I$5</c:f>
              <c:strCache>
                <c:ptCount val="1"/>
                <c:pt idx="0">
                  <c:v>Promedio de Reacción 3D</c:v>
                </c:pt>
              </c:strCache>
            </c:strRef>
          </c:tx>
          <c:spPr>
            <a:solidFill>
              <a:schemeClr val="accent2"/>
            </a:solidFill>
            <a:ln>
              <a:noFill/>
            </a:ln>
            <a:effectLst/>
          </c:spPr>
          <c:invertIfNegative val="0"/>
          <c:cat>
            <c:strRef>
              <c:f>Resumen!$G$6</c:f>
              <c:strCache>
                <c:ptCount val="1"/>
                <c:pt idx="0">
                  <c:v>Crítico/Sarcástico</c:v>
                </c:pt>
              </c:strCache>
            </c:strRef>
          </c:cat>
          <c:val>
            <c:numRef>
              <c:f>Resumen!$I$6</c:f>
              <c:numCache>
                <c:formatCode>0.00%</c:formatCode>
                <c:ptCount val="1"/>
                <c:pt idx="0">
                  <c:v>-6.6777698595090321E-2</c:v>
                </c:pt>
              </c:numCache>
            </c:numRef>
          </c:val>
          <c:extLst>
            <c:ext xmlns:c16="http://schemas.microsoft.com/office/drawing/2014/chart" uri="{C3380CC4-5D6E-409C-BE32-E72D297353CC}">
              <c16:uniqueId val="{00000001-2ED6-4152-AC49-55DE0FFB95ED}"/>
            </c:ext>
          </c:extLst>
        </c:ser>
        <c:ser>
          <c:idx val="2"/>
          <c:order val="2"/>
          <c:tx>
            <c:strRef>
              <c:f>Resumen!$J$5</c:f>
              <c:strCache>
                <c:ptCount val="1"/>
                <c:pt idx="0">
                  <c:v>Promedio de Reacción 7D</c:v>
                </c:pt>
              </c:strCache>
            </c:strRef>
          </c:tx>
          <c:spPr>
            <a:solidFill>
              <a:schemeClr val="accent3"/>
            </a:solidFill>
            <a:ln>
              <a:noFill/>
            </a:ln>
            <a:effectLst/>
          </c:spPr>
          <c:invertIfNegative val="0"/>
          <c:cat>
            <c:strRef>
              <c:f>Resumen!$G$6</c:f>
              <c:strCache>
                <c:ptCount val="1"/>
                <c:pt idx="0">
                  <c:v>Crítico/Sarcástico</c:v>
                </c:pt>
              </c:strCache>
            </c:strRef>
          </c:cat>
          <c:val>
            <c:numRef>
              <c:f>Resumen!$J$6</c:f>
              <c:numCache>
                <c:formatCode>0.00%</c:formatCode>
                <c:ptCount val="1"/>
                <c:pt idx="0">
                  <c:v>-6.0427100713926679E-2</c:v>
                </c:pt>
              </c:numCache>
            </c:numRef>
          </c:val>
          <c:extLst>
            <c:ext xmlns:c16="http://schemas.microsoft.com/office/drawing/2014/chart" uri="{C3380CC4-5D6E-409C-BE32-E72D297353CC}">
              <c16:uniqueId val="{00000002-2ED6-4152-AC49-55DE0FFB95ED}"/>
            </c:ext>
          </c:extLst>
        </c:ser>
        <c:dLbls>
          <c:showLegendKey val="0"/>
          <c:showVal val="0"/>
          <c:showCatName val="0"/>
          <c:showSerName val="0"/>
          <c:showPercent val="0"/>
          <c:showBubbleSize val="0"/>
        </c:dLbls>
        <c:gapWidth val="150"/>
        <c:axId val="1403679087"/>
        <c:axId val="1403688687"/>
      </c:barChart>
      <c:catAx>
        <c:axId val="140367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3688687"/>
        <c:crosses val="autoZero"/>
        <c:auto val="1"/>
        <c:lblAlgn val="ctr"/>
        <c:lblOffset val="100"/>
        <c:noMultiLvlLbl val="0"/>
      </c:catAx>
      <c:valAx>
        <c:axId val="140368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367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1).xlsb.xlsx]Resumen!TablaDinámica21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4. Volatilidad de Dogecoín ante tweets negativos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Resumen!$H$7</c:f>
              <c:strCache>
                <c:ptCount val="1"/>
                <c:pt idx="0">
                  <c:v>Promedio de Volatilidad 1D</c:v>
                </c:pt>
              </c:strCache>
            </c:strRef>
          </c:tx>
          <c:spPr>
            <a:solidFill>
              <a:schemeClr val="accent1"/>
            </a:solidFill>
            <a:ln>
              <a:noFill/>
            </a:ln>
            <a:effectLst/>
          </c:spPr>
          <c:invertIfNegative val="0"/>
          <c:cat>
            <c:strRef>
              <c:f>Resumen!$G$8</c:f>
              <c:strCache>
                <c:ptCount val="1"/>
                <c:pt idx="0">
                  <c:v>Crítico/Sarcástico</c:v>
                </c:pt>
              </c:strCache>
            </c:strRef>
          </c:cat>
          <c:val>
            <c:numRef>
              <c:f>Resumen!$H$8</c:f>
              <c:numCache>
                <c:formatCode>0.00%</c:formatCode>
                <c:ptCount val="1"/>
                <c:pt idx="0">
                  <c:v>6.4930628483961264E-2</c:v>
                </c:pt>
              </c:numCache>
            </c:numRef>
          </c:val>
          <c:extLst>
            <c:ext xmlns:c16="http://schemas.microsoft.com/office/drawing/2014/chart" uri="{C3380CC4-5D6E-409C-BE32-E72D297353CC}">
              <c16:uniqueId val="{00000000-1B28-4406-92F2-16E59AEA4969}"/>
            </c:ext>
          </c:extLst>
        </c:ser>
        <c:ser>
          <c:idx val="1"/>
          <c:order val="1"/>
          <c:tx>
            <c:strRef>
              <c:f>Resumen!$I$7</c:f>
              <c:strCache>
                <c:ptCount val="1"/>
                <c:pt idx="0">
                  <c:v>Promedio de Volatilidad 3D</c:v>
                </c:pt>
              </c:strCache>
            </c:strRef>
          </c:tx>
          <c:spPr>
            <a:solidFill>
              <a:schemeClr val="accent2"/>
            </a:solidFill>
            <a:ln>
              <a:noFill/>
            </a:ln>
            <a:effectLst/>
          </c:spPr>
          <c:invertIfNegative val="0"/>
          <c:cat>
            <c:strRef>
              <c:f>Resumen!$G$8</c:f>
              <c:strCache>
                <c:ptCount val="1"/>
                <c:pt idx="0">
                  <c:v>Crítico/Sarcástico</c:v>
                </c:pt>
              </c:strCache>
            </c:strRef>
          </c:cat>
          <c:val>
            <c:numRef>
              <c:f>Resumen!$I$8</c:f>
              <c:numCache>
                <c:formatCode>0.00%</c:formatCode>
                <c:ptCount val="1"/>
                <c:pt idx="0">
                  <c:v>8.4780060243325114E-2</c:v>
                </c:pt>
              </c:numCache>
            </c:numRef>
          </c:val>
          <c:extLst>
            <c:ext xmlns:c16="http://schemas.microsoft.com/office/drawing/2014/chart" uri="{C3380CC4-5D6E-409C-BE32-E72D297353CC}">
              <c16:uniqueId val="{00000001-1B28-4406-92F2-16E59AEA4969}"/>
            </c:ext>
          </c:extLst>
        </c:ser>
        <c:ser>
          <c:idx val="2"/>
          <c:order val="2"/>
          <c:tx>
            <c:strRef>
              <c:f>Resumen!$J$7</c:f>
              <c:strCache>
                <c:ptCount val="1"/>
                <c:pt idx="0">
                  <c:v>Promedio de Volatilidad 7D</c:v>
                </c:pt>
              </c:strCache>
            </c:strRef>
          </c:tx>
          <c:spPr>
            <a:solidFill>
              <a:schemeClr val="accent3"/>
            </a:solidFill>
            <a:ln>
              <a:noFill/>
            </a:ln>
            <a:effectLst/>
          </c:spPr>
          <c:invertIfNegative val="0"/>
          <c:cat>
            <c:strRef>
              <c:f>Resumen!$G$8</c:f>
              <c:strCache>
                <c:ptCount val="1"/>
                <c:pt idx="0">
                  <c:v>Crítico/Sarcástico</c:v>
                </c:pt>
              </c:strCache>
            </c:strRef>
          </c:cat>
          <c:val>
            <c:numRef>
              <c:f>Resumen!$J$8</c:f>
              <c:numCache>
                <c:formatCode>0.00%</c:formatCode>
                <c:ptCount val="1"/>
                <c:pt idx="0">
                  <c:v>7.0386190826379411E-2</c:v>
                </c:pt>
              </c:numCache>
            </c:numRef>
          </c:val>
          <c:extLst>
            <c:ext xmlns:c16="http://schemas.microsoft.com/office/drawing/2014/chart" uri="{C3380CC4-5D6E-409C-BE32-E72D297353CC}">
              <c16:uniqueId val="{00000002-1B28-4406-92F2-16E59AEA4969}"/>
            </c:ext>
          </c:extLst>
        </c:ser>
        <c:dLbls>
          <c:showLegendKey val="0"/>
          <c:showVal val="0"/>
          <c:showCatName val="0"/>
          <c:showSerName val="0"/>
          <c:showPercent val="0"/>
          <c:showBubbleSize val="0"/>
        </c:dLbls>
        <c:gapWidth val="150"/>
        <c:axId val="1219585247"/>
        <c:axId val="1219582847"/>
      </c:barChart>
      <c:catAx>
        <c:axId val="121958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19582847"/>
        <c:crosses val="autoZero"/>
        <c:auto val="1"/>
        <c:lblAlgn val="ctr"/>
        <c:lblOffset val="100"/>
        <c:noMultiLvlLbl val="0"/>
      </c:catAx>
      <c:valAx>
        <c:axId val="12195828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1958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1).xlsb.xlsx]Resumen!TablaDinámica1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3. Reacción de Dogecoín ante tweets positivos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Resumen!$H$9</c:f>
              <c:strCache>
                <c:ptCount val="1"/>
                <c:pt idx="0">
                  <c:v>Promedio de Reacción 1D</c:v>
                </c:pt>
              </c:strCache>
            </c:strRef>
          </c:tx>
          <c:spPr>
            <a:solidFill>
              <a:schemeClr val="accent1"/>
            </a:solidFill>
            <a:ln>
              <a:noFill/>
            </a:ln>
            <a:effectLst/>
          </c:spPr>
          <c:invertIfNegative val="0"/>
          <c:cat>
            <c:strRef>
              <c:f>Resumen!$G$10</c:f>
              <c:strCache>
                <c:ptCount val="1"/>
                <c:pt idx="0">
                  <c:v>Broma/Meme</c:v>
                </c:pt>
              </c:strCache>
            </c:strRef>
          </c:cat>
          <c:val>
            <c:numRef>
              <c:f>Resumen!$H$10</c:f>
              <c:numCache>
                <c:formatCode>0.00%</c:formatCode>
                <c:ptCount val="1"/>
                <c:pt idx="0">
                  <c:v>4.0732372867911544E-2</c:v>
                </c:pt>
              </c:numCache>
            </c:numRef>
          </c:val>
          <c:extLst>
            <c:ext xmlns:c16="http://schemas.microsoft.com/office/drawing/2014/chart" uri="{C3380CC4-5D6E-409C-BE32-E72D297353CC}">
              <c16:uniqueId val="{00000000-C799-43F3-A726-7F4F145BB33A}"/>
            </c:ext>
          </c:extLst>
        </c:ser>
        <c:ser>
          <c:idx val="1"/>
          <c:order val="1"/>
          <c:tx>
            <c:strRef>
              <c:f>Resumen!$I$9</c:f>
              <c:strCache>
                <c:ptCount val="1"/>
                <c:pt idx="0">
                  <c:v>Promedio de Reacción 3D</c:v>
                </c:pt>
              </c:strCache>
            </c:strRef>
          </c:tx>
          <c:spPr>
            <a:solidFill>
              <a:schemeClr val="accent2"/>
            </a:solidFill>
            <a:ln>
              <a:noFill/>
            </a:ln>
            <a:effectLst/>
          </c:spPr>
          <c:invertIfNegative val="0"/>
          <c:cat>
            <c:strRef>
              <c:f>Resumen!$G$10</c:f>
              <c:strCache>
                <c:ptCount val="1"/>
                <c:pt idx="0">
                  <c:v>Broma/Meme</c:v>
                </c:pt>
              </c:strCache>
            </c:strRef>
          </c:cat>
          <c:val>
            <c:numRef>
              <c:f>Resumen!$I$10</c:f>
              <c:numCache>
                <c:formatCode>0.00%</c:formatCode>
                <c:ptCount val="1"/>
                <c:pt idx="0">
                  <c:v>2.7847088173720929E-2</c:v>
                </c:pt>
              </c:numCache>
            </c:numRef>
          </c:val>
          <c:extLst>
            <c:ext xmlns:c16="http://schemas.microsoft.com/office/drawing/2014/chart" uri="{C3380CC4-5D6E-409C-BE32-E72D297353CC}">
              <c16:uniqueId val="{00000001-C799-43F3-A726-7F4F145BB33A}"/>
            </c:ext>
          </c:extLst>
        </c:ser>
        <c:ser>
          <c:idx val="2"/>
          <c:order val="2"/>
          <c:tx>
            <c:strRef>
              <c:f>Resumen!$J$9</c:f>
              <c:strCache>
                <c:ptCount val="1"/>
                <c:pt idx="0">
                  <c:v>Promedio de Reacción 7D</c:v>
                </c:pt>
              </c:strCache>
            </c:strRef>
          </c:tx>
          <c:spPr>
            <a:solidFill>
              <a:schemeClr val="accent3"/>
            </a:solidFill>
            <a:ln>
              <a:noFill/>
            </a:ln>
            <a:effectLst/>
          </c:spPr>
          <c:invertIfNegative val="0"/>
          <c:cat>
            <c:strRef>
              <c:f>Resumen!$G$10</c:f>
              <c:strCache>
                <c:ptCount val="1"/>
                <c:pt idx="0">
                  <c:v>Broma/Meme</c:v>
                </c:pt>
              </c:strCache>
            </c:strRef>
          </c:cat>
          <c:val>
            <c:numRef>
              <c:f>Resumen!$J$10</c:f>
              <c:numCache>
                <c:formatCode>0.00%</c:formatCode>
                <c:ptCount val="1"/>
                <c:pt idx="0">
                  <c:v>3.5119097209503777E-2</c:v>
                </c:pt>
              </c:numCache>
            </c:numRef>
          </c:val>
          <c:extLst>
            <c:ext xmlns:c16="http://schemas.microsoft.com/office/drawing/2014/chart" uri="{C3380CC4-5D6E-409C-BE32-E72D297353CC}">
              <c16:uniqueId val="{00000002-C799-43F3-A726-7F4F145BB33A}"/>
            </c:ext>
          </c:extLst>
        </c:ser>
        <c:dLbls>
          <c:showLegendKey val="0"/>
          <c:showVal val="0"/>
          <c:showCatName val="0"/>
          <c:showSerName val="0"/>
          <c:showPercent val="0"/>
          <c:showBubbleSize val="0"/>
        </c:dLbls>
        <c:gapWidth val="150"/>
        <c:axId val="751413743"/>
        <c:axId val="751420943"/>
      </c:barChart>
      <c:catAx>
        <c:axId val="75141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1420943"/>
        <c:crosses val="autoZero"/>
        <c:auto val="1"/>
        <c:lblAlgn val="ctr"/>
        <c:lblOffset val="100"/>
        <c:noMultiLvlLbl val="0"/>
      </c:catAx>
      <c:valAx>
        <c:axId val="75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141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1).xlsb.xlsx]Resumen!TablaDinámica2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4. Volatilidad de Dogecoín ante tweets positivos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Resumen!$H$11</c:f>
              <c:strCache>
                <c:ptCount val="1"/>
                <c:pt idx="0">
                  <c:v>Promedio de Volatilidad 1D</c:v>
                </c:pt>
              </c:strCache>
            </c:strRef>
          </c:tx>
          <c:spPr>
            <a:solidFill>
              <a:schemeClr val="accent1"/>
            </a:solidFill>
            <a:ln>
              <a:noFill/>
            </a:ln>
            <a:effectLst/>
          </c:spPr>
          <c:invertIfNegative val="0"/>
          <c:cat>
            <c:strRef>
              <c:f>Resumen!$G$12</c:f>
              <c:strCache>
                <c:ptCount val="1"/>
                <c:pt idx="0">
                  <c:v>Crítica</c:v>
                </c:pt>
              </c:strCache>
            </c:strRef>
          </c:cat>
          <c:val>
            <c:numRef>
              <c:f>Resumen!$H$12</c:f>
              <c:numCache>
                <c:formatCode>0.00%</c:formatCode>
                <c:ptCount val="1"/>
                <c:pt idx="0">
                  <c:v>3.3891569612715597E-2</c:v>
                </c:pt>
              </c:numCache>
            </c:numRef>
          </c:val>
          <c:extLst>
            <c:ext xmlns:c16="http://schemas.microsoft.com/office/drawing/2014/chart" uri="{C3380CC4-5D6E-409C-BE32-E72D297353CC}">
              <c16:uniqueId val="{00000000-2113-4CA7-A6A6-3F79160BC6A2}"/>
            </c:ext>
          </c:extLst>
        </c:ser>
        <c:ser>
          <c:idx val="1"/>
          <c:order val="1"/>
          <c:tx>
            <c:strRef>
              <c:f>Resumen!$I$11</c:f>
              <c:strCache>
                <c:ptCount val="1"/>
                <c:pt idx="0">
                  <c:v>Promedio de Volatilidad 3D</c:v>
                </c:pt>
              </c:strCache>
            </c:strRef>
          </c:tx>
          <c:spPr>
            <a:solidFill>
              <a:schemeClr val="accent2"/>
            </a:solidFill>
            <a:ln>
              <a:noFill/>
            </a:ln>
            <a:effectLst/>
          </c:spPr>
          <c:invertIfNegative val="0"/>
          <c:cat>
            <c:strRef>
              <c:f>Resumen!$G$12</c:f>
              <c:strCache>
                <c:ptCount val="1"/>
                <c:pt idx="0">
                  <c:v>Crítica</c:v>
                </c:pt>
              </c:strCache>
            </c:strRef>
          </c:cat>
          <c:val>
            <c:numRef>
              <c:f>Resumen!$I$12</c:f>
              <c:numCache>
                <c:formatCode>0.00%</c:formatCode>
                <c:ptCount val="1"/>
                <c:pt idx="0">
                  <c:v>6.7648853293139494E-2</c:v>
                </c:pt>
              </c:numCache>
            </c:numRef>
          </c:val>
          <c:extLst>
            <c:ext xmlns:c16="http://schemas.microsoft.com/office/drawing/2014/chart" uri="{C3380CC4-5D6E-409C-BE32-E72D297353CC}">
              <c16:uniqueId val="{00000001-2113-4CA7-A6A6-3F79160BC6A2}"/>
            </c:ext>
          </c:extLst>
        </c:ser>
        <c:ser>
          <c:idx val="2"/>
          <c:order val="2"/>
          <c:tx>
            <c:strRef>
              <c:f>Resumen!$J$11</c:f>
              <c:strCache>
                <c:ptCount val="1"/>
                <c:pt idx="0">
                  <c:v>Promedio de Volatilidad 7D</c:v>
                </c:pt>
              </c:strCache>
            </c:strRef>
          </c:tx>
          <c:spPr>
            <a:solidFill>
              <a:schemeClr val="accent3"/>
            </a:solidFill>
            <a:ln>
              <a:noFill/>
            </a:ln>
            <a:effectLst/>
          </c:spPr>
          <c:invertIfNegative val="0"/>
          <c:cat>
            <c:strRef>
              <c:f>Resumen!$G$12</c:f>
              <c:strCache>
                <c:ptCount val="1"/>
                <c:pt idx="0">
                  <c:v>Crítica</c:v>
                </c:pt>
              </c:strCache>
            </c:strRef>
          </c:cat>
          <c:val>
            <c:numRef>
              <c:f>Resumen!$J$12</c:f>
              <c:numCache>
                <c:formatCode>0.00%</c:formatCode>
                <c:ptCount val="1"/>
                <c:pt idx="0">
                  <c:v>6.683262883480752E-2</c:v>
                </c:pt>
              </c:numCache>
            </c:numRef>
          </c:val>
          <c:extLst>
            <c:ext xmlns:c16="http://schemas.microsoft.com/office/drawing/2014/chart" uri="{C3380CC4-5D6E-409C-BE32-E72D297353CC}">
              <c16:uniqueId val="{00000002-2113-4CA7-A6A6-3F79160BC6A2}"/>
            </c:ext>
          </c:extLst>
        </c:ser>
        <c:dLbls>
          <c:showLegendKey val="0"/>
          <c:showVal val="0"/>
          <c:showCatName val="0"/>
          <c:showSerName val="0"/>
          <c:showPercent val="0"/>
          <c:showBubbleSize val="0"/>
        </c:dLbls>
        <c:gapWidth val="150"/>
        <c:axId val="914082879"/>
        <c:axId val="914099679"/>
      </c:barChart>
      <c:catAx>
        <c:axId val="91408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4099679"/>
        <c:crosses val="autoZero"/>
        <c:auto val="1"/>
        <c:lblAlgn val="ctr"/>
        <c:lblOffset val="100"/>
        <c:noMultiLvlLbl val="0"/>
      </c:catAx>
      <c:valAx>
        <c:axId val="91409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408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Diario!$E$1</c:f>
              <c:strCache>
                <c:ptCount val="1"/>
                <c:pt idx="0">
                  <c:v>Close</c:v>
                </c:pt>
              </c:strCache>
            </c:strRef>
          </c:tx>
          <c:spPr>
            <a:ln w="19050" cap="rnd">
              <a:solidFill>
                <a:schemeClr val="accent1"/>
              </a:solidFill>
              <a:round/>
            </a:ln>
            <a:effectLst/>
          </c:spPr>
          <c:marker>
            <c:symbol val="none"/>
          </c:marker>
          <c:cat>
            <c:numRef>
              <c:f>Diario!$A$2:$A$2009</c:f>
              <c:numCache>
                <c:formatCode>m/d/yyyy</c:formatCode>
                <c:ptCount val="200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pt idx="2001">
                  <c:v>45832</c:v>
                </c:pt>
                <c:pt idx="2002">
                  <c:v>45833</c:v>
                </c:pt>
                <c:pt idx="2003">
                  <c:v>45834</c:v>
                </c:pt>
                <c:pt idx="2004">
                  <c:v>45835</c:v>
                </c:pt>
                <c:pt idx="2005">
                  <c:v>45836</c:v>
                </c:pt>
                <c:pt idx="2006">
                  <c:v>45837</c:v>
                </c:pt>
                <c:pt idx="2007">
                  <c:v>45838</c:v>
                </c:pt>
              </c:numCache>
            </c:numRef>
          </c:cat>
          <c:val>
            <c:numRef>
              <c:f>Diario!$E$2:$E$2009</c:f>
              <c:numCache>
                <c:formatCode>#,##0.000</c:formatCode>
                <c:ptCount val="2008"/>
                <c:pt idx="0">
                  <c:v>2.0181270000000002E-3</c:v>
                </c:pt>
                <c:pt idx="1">
                  <c:v>1.9879110000000002E-3</c:v>
                </c:pt>
                <c:pt idx="2">
                  <c:v>2.017132E-3</c:v>
                </c:pt>
                <c:pt idx="3">
                  <c:v>2.0776570000000001E-3</c:v>
                </c:pt>
                <c:pt idx="4">
                  <c:v>2.0518350000000001E-3</c:v>
                </c:pt>
                <c:pt idx="5">
                  <c:v>2.1287950000000002E-3</c:v>
                </c:pt>
                <c:pt idx="6">
                  <c:v>2.1549500000000001E-3</c:v>
                </c:pt>
                <c:pt idx="7">
                  <c:v>2.1021479999999999E-3</c:v>
                </c:pt>
                <c:pt idx="8">
                  <c:v>2.1209800000000002E-3</c:v>
                </c:pt>
                <c:pt idx="9">
                  <c:v>2.1848280000000002E-3</c:v>
                </c:pt>
                <c:pt idx="10">
                  <c:v>2.1655960000000001E-3</c:v>
                </c:pt>
                <c:pt idx="11">
                  <c:v>2.199693E-3</c:v>
                </c:pt>
                <c:pt idx="12">
                  <c:v>2.1777110000000001E-3</c:v>
                </c:pt>
                <c:pt idx="13">
                  <c:v>2.3506859999999998E-3</c:v>
                </c:pt>
                <c:pt idx="14">
                  <c:v>2.3717360000000002E-3</c:v>
                </c:pt>
                <c:pt idx="15">
                  <c:v>2.3290989999999998E-3</c:v>
                </c:pt>
                <c:pt idx="16">
                  <c:v>2.4764140000000001E-3</c:v>
                </c:pt>
                <c:pt idx="17">
                  <c:v>2.4932270000000002E-3</c:v>
                </c:pt>
                <c:pt idx="18">
                  <c:v>2.3824290000000001E-3</c:v>
                </c:pt>
                <c:pt idx="19">
                  <c:v>2.3792560000000002E-3</c:v>
                </c:pt>
                <c:pt idx="20">
                  <c:v>2.3650329999999999E-3</c:v>
                </c:pt>
                <c:pt idx="21">
                  <c:v>2.3429340000000001E-3</c:v>
                </c:pt>
                <c:pt idx="22">
                  <c:v>2.2585750000000001E-3</c:v>
                </c:pt>
                <c:pt idx="23">
                  <c:v>2.2532770000000001E-3</c:v>
                </c:pt>
                <c:pt idx="24">
                  <c:v>2.2324430000000002E-3</c:v>
                </c:pt>
                <c:pt idx="25">
                  <c:v>2.275717E-3</c:v>
                </c:pt>
                <c:pt idx="26">
                  <c:v>2.363338E-3</c:v>
                </c:pt>
                <c:pt idx="27">
                  <c:v>2.4160499999999999E-3</c:v>
                </c:pt>
                <c:pt idx="28">
                  <c:v>2.3636249999999998E-3</c:v>
                </c:pt>
                <c:pt idx="29">
                  <c:v>2.4080070000000002E-3</c:v>
                </c:pt>
                <c:pt idx="30">
                  <c:v>2.3763600000000001E-3</c:v>
                </c:pt>
                <c:pt idx="31">
                  <c:v>2.4112830000000002E-3</c:v>
                </c:pt>
                <c:pt idx="32">
                  <c:v>2.4505849999999999E-3</c:v>
                </c:pt>
                <c:pt idx="33">
                  <c:v>2.4344760000000001E-3</c:v>
                </c:pt>
                <c:pt idx="34">
                  <c:v>2.489322E-3</c:v>
                </c:pt>
                <c:pt idx="35">
                  <c:v>2.5945159999999998E-3</c:v>
                </c:pt>
                <c:pt idx="36">
                  <c:v>2.6503099999999999E-3</c:v>
                </c:pt>
                <c:pt idx="37">
                  <c:v>2.7863929999999999E-3</c:v>
                </c:pt>
                <c:pt idx="38">
                  <c:v>3.158929E-3</c:v>
                </c:pt>
                <c:pt idx="39">
                  <c:v>3.2143639999999999E-3</c:v>
                </c:pt>
                <c:pt idx="40">
                  <c:v>2.9684860000000002E-3</c:v>
                </c:pt>
                <c:pt idx="41">
                  <c:v>3.03324E-3</c:v>
                </c:pt>
                <c:pt idx="42">
                  <c:v>3.0580989999999999E-3</c:v>
                </c:pt>
                <c:pt idx="43">
                  <c:v>3.0060170000000002E-3</c:v>
                </c:pt>
                <c:pt idx="44">
                  <c:v>3.100476E-3</c:v>
                </c:pt>
                <c:pt idx="45">
                  <c:v>2.9010350000000002E-3</c:v>
                </c:pt>
                <c:pt idx="46">
                  <c:v>2.7774119999999999E-3</c:v>
                </c:pt>
                <c:pt idx="47">
                  <c:v>2.7192549999999998E-3</c:v>
                </c:pt>
                <c:pt idx="48">
                  <c:v>2.826556E-3</c:v>
                </c:pt>
                <c:pt idx="49">
                  <c:v>2.6176210000000001E-3</c:v>
                </c:pt>
                <c:pt idx="50">
                  <c:v>2.6490519999999998E-3</c:v>
                </c:pt>
                <c:pt idx="51">
                  <c:v>2.650388E-3</c:v>
                </c:pt>
                <c:pt idx="52">
                  <c:v>2.5777389999999999E-3</c:v>
                </c:pt>
                <c:pt idx="53">
                  <c:v>2.661592E-3</c:v>
                </c:pt>
                <c:pt idx="54">
                  <c:v>2.5815270000000001E-3</c:v>
                </c:pt>
                <c:pt idx="55">
                  <c:v>2.4663319999999999E-3</c:v>
                </c:pt>
                <c:pt idx="56">
                  <c:v>2.3295669999999998E-3</c:v>
                </c:pt>
                <c:pt idx="57">
                  <c:v>2.3202320000000002E-3</c:v>
                </c:pt>
                <c:pt idx="58">
                  <c:v>2.3064050000000001E-3</c:v>
                </c:pt>
                <c:pt idx="59">
                  <c:v>2.2288719999999998E-3</c:v>
                </c:pt>
                <c:pt idx="60">
                  <c:v>2.283598E-3</c:v>
                </c:pt>
                <c:pt idx="61">
                  <c:v>2.3510380000000002E-3</c:v>
                </c:pt>
                <c:pt idx="62">
                  <c:v>2.4936260000000001E-3</c:v>
                </c:pt>
                <c:pt idx="63">
                  <c:v>2.4267400000000001E-3</c:v>
                </c:pt>
                <c:pt idx="64">
                  <c:v>2.4797140000000001E-3</c:v>
                </c:pt>
                <c:pt idx="65">
                  <c:v>2.4872449999999999E-3</c:v>
                </c:pt>
                <c:pt idx="66">
                  <c:v>2.4052050000000001E-3</c:v>
                </c:pt>
                <c:pt idx="67">
                  <c:v>2.1761559999999998E-3</c:v>
                </c:pt>
                <c:pt idx="68">
                  <c:v>2.213465E-3</c:v>
                </c:pt>
                <c:pt idx="69">
                  <c:v>2.2046420000000001E-3</c:v>
                </c:pt>
                <c:pt idx="70">
                  <c:v>2.1759420000000002E-3</c:v>
                </c:pt>
                <c:pt idx="71">
                  <c:v>1.50712E-3</c:v>
                </c:pt>
                <c:pt idx="72">
                  <c:v>1.7362440000000001E-3</c:v>
                </c:pt>
                <c:pt idx="73">
                  <c:v>1.6785669999999999E-3</c:v>
                </c:pt>
                <c:pt idx="74">
                  <c:v>1.6895829999999999E-3</c:v>
                </c:pt>
                <c:pt idx="75">
                  <c:v>1.6023210000000001E-3</c:v>
                </c:pt>
                <c:pt idx="76">
                  <c:v>1.641778E-3</c:v>
                </c:pt>
                <c:pt idx="77">
                  <c:v>1.6108749999999999E-3</c:v>
                </c:pt>
                <c:pt idx="78">
                  <c:v>1.764177E-3</c:v>
                </c:pt>
                <c:pt idx="79">
                  <c:v>1.7731349999999999E-3</c:v>
                </c:pt>
                <c:pt idx="80">
                  <c:v>1.7800719999999999E-3</c:v>
                </c:pt>
                <c:pt idx="81">
                  <c:v>1.7301129999999999E-3</c:v>
                </c:pt>
                <c:pt idx="82">
                  <c:v>1.809572E-3</c:v>
                </c:pt>
                <c:pt idx="83">
                  <c:v>1.8502130000000001E-3</c:v>
                </c:pt>
                <c:pt idx="84">
                  <c:v>1.8308980000000001E-3</c:v>
                </c:pt>
                <c:pt idx="85">
                  <c:v>1.8440539999999999E-3</c:v>
                </c:pt>
                <c:pt idx="86">
                  <c:v>1.778249E-3</c:v>
                </c:pt>
                <c:pt idx="87">
                  <c:v>1.781064E-3</c:v>
                </c:pt>
                <c:pt idx="88">
                  <c:v>1.727707E-3</c:v>
                </c:pt>
                <c:pt idx="89">
                  <c:v>1.805786E-3</c:v>
                </c:pt>
                <c:pt idx="90">
                  <c:v>1.802803E-3</c:v>
                </c:pt>
                <c:pt idx="91">
                  <c:v>1.8597430000000001E-3</c:v>
                </c:pt>
                <c:pt idx="92">
                  <c:v>1.874499E-3</c:v>
                </c:pt>
                <c:pt idx="93">
                  <c:v>1.84245E-3</c:v>
                </c:pt>
                <c:pt idx="94">
                  <c:v>1.8727360000000001E-3</c:v>
                </c:pt>
                <c:pt idx="95">
                  <c:v>1.859051E-3</c:v>
                </c:pt>
                <c:pt idx="96">
                  <c:v>1.979153E-3</c:v>
                </c:pt>
                <c:pt idx="97">
                  <c:v>2.0058150000000002E-3</c:v>
                </c:pt>
                <c:pt idx="98">
                  <c:v>2.0058189999999998E-3</c:v>
                </c:pt>
                <c:pt idx="99">
                  <c:v>2.0218950000000001E-3</c:v>
                </c:pt>
                <c:pt idx="100">
                  <c:v>1.9643629999999998E-3</c:v>
                </c:pt>
                <c:pt idx="101">
                  <c:v>2.0019579999999999E-3</c:v>
                </c:pt>
                <c:pt idx="102">
                  <c:v>1.9808120000000002E-3</c:v>
                </c:pt>
                <c:pt idx="103">
                  <c:v>1.9587680000000001E-3</c:v>
                </c:pt>
                <c:pt idx="104">
                  <c:v>1.9743709999999999E-3</c:v>
                </c:pt>
                <c:pt idx="105">
                  <c:v>1.9648449999999998E-3</c:v>
                </c:pt>
                <c:pt idx="106">
                  <c:v>2.0005019999999999E-3</c:v>
                </c:pt>
                <c:pt idx="107">
                  <c:v>1.9889249999999999E-3</c:v>
                </c:pt>
                <c:pt idx="108">
                  <c:v>2.0470779999999999E-3</c:v>
                </c:pt>
                <c:pt idx="109">
                  <c:v>2.039562E-3</c:v>
                </c:pt>
                <c:pt idx="110">
                  <c:v>1.967548E-3</c:v>
                </c:pt>
                <c:pt idx="111">
                  <c:v>1.953139E-3</c:v>
                </c:pt>
                <c:pt idx="112">
                  <c:v>1.9996940000000002E-3</c:v>
                </c:pt>
                <c:pt idx="113">
                  <c:v>2.053745E-3</c:v>
                </c:pt>
                <c:pt idx="114">
                  <c:v>2.08004E-3</c:v>
                </c:pt>
                <c:pt idx="115">
                  <c:v>2.128596E-3</c:v>
                </c:pt>
                <c:pt idx="116">
                  <c:v>2.408931E-3</c:v>
                </c:pt>
                <c:pt idx="117">
                  <c:v>2.3534250000000001E-3</c:v>
                </c:pt>
                <c:pt idx="118">
                  <c:v>2.3171289999999998E-3</c:v>
                </c:pt>
                <c:pt idx="119">
                  <c:v>2.5038819999999998E-3</c:v>
                </c:pt>
                <c:pt idx="120">
                  <c:v>2.424215E-3</c:v>
                </c:pt>
                <c:pt idx="121">
                  <c:v>2.4793689999999999E-3</c:v>
                </c:pt>
                <c:pt idx="122">
                  <c:v>2.5436920000000002E-3</c:v>
                </c:pt>
                <c:pt idx="123">
                  <c:v>2.5064280000000002E-3</c:v>
                </c:pt>
                <c:pt idx="124">
                  <c:v>2.4665989999999999E-3</c:v>
                </c:pt>
                <c:pt idx="125">
                  <c:v>2.4774810000000001E-3</c:v>
                </c:pt>
                <c:pt idx="126">
                  <c:v>2.5114019999999998E-3</c:v>
                </c:pt>
                <c:pt idx="127">
                  <c:v>2.6560780000000001E-3</c:v>
                </c:pt>
                <c:pt idx="128">
                  <c:v>2.6131050000000001E-3</c:v>
                </c:pt>
                <c:pt idx="129">
                  <c:v>2.6035310000000001E-3</c:v>
                </c:pt>
                <c:pt idx="130">
                  <c:v>2.4517330000000002E-3</c:v>
                </c:pt>
                <c:pt idx="131">
                  <c:v>2.412473E-3</c:v>
                </c:pt>
                <c:pt idx="132">
                  <c:v>2.4610299999999999E-3</c:v>
                </c:pt>
                <c:pt idx="133">
                  <c:v>2.521953E-3</c:v>
                </c:pt>
                <c:pt idx="134">
                  <c:v>2.5762710000000002E-3</c:v>
                </c:pt>
                <c:pt idx="135">
                  <c:v>2.4934919999999999E-3</c:v>
                </c:pt>
                <c:pt idx="136">
                  <c:v>2.509182E-3</c:v>
                </c:pt>
                <c:pt idx="137">
                  <c:v>2.5439410000000001E-3</c:v>
                </c:pt>
                <c:pt idx="138">
                  <c:v>2.54061E-3</c:v>
                </c:pt>
                <c:pt idx="139">
                  <c:v>2.5438610000000001E-3</c:v>
                </c:pt>
                <c:pt idx="140">
                  <c:v>2.502921E-3</c:v>
                </c:pt>
                <c:pt idx="141">
                  <c:v>2.485709E-3</c:v>
                </c:pt>
                <c:pt idx="142">
                  <c:v>2.5249019999999999E-3</c:v>
                </c:pt>
                <c:pt idx="143">
                  <c:v>2.5358870000000001E-3</c:v>
                </c:pt>
                <c:pt idx="144">
                  <c:v>2.4550240000000001E-3</c:v>
                </c:pt>
                <c:pt idx="145">
                  <c:v>2.5321179999999999E-3</c:v>
                </c:pt>
                <c:pt idx="146">
                  <c:v>2.4896039999999999E-3</c:v>
                </c:pt>
                <c:pt idx="147">
                  <c:v>2.5089919999999998E-3</c:v>
                </c:pt>
                <c:pt idx="148">
                  <c:v>2.52644E-3</c:v>
                </c:pt>
                <c:pt idx="149">
                  <c:v>2.5263439999999998E-3</c:v>
                </c:pt>
                <c:pt idx="150">
                  <c:v>2.6091669999999999E-3</c:v>
                </c:pt>
                <c:pt idx="151">
                  <c:v>2.5599920000000001E-3</c:v>
                </c:pt>
                <c:pt idx="152">
                  <c:v>2.651161E-3</c:v>
                </c:pt>
                <c:pt idx="153">
                  <c:v>2.5648899999999998E-3</c:v>
                </c:pt>
                <c:pt idx="154">
                  <c:v>2.583587E-3</c:v>
                </c:pt>
                <c:pt idx="155">
                  <c:v>2.626424E-3</c:v>
                </c:pt>
                <c:pt idx="156">
                  <c:v>2.586142E-3</c:v>
                </c:pt>
                <c:pt idx="157">
                  <c:v>2.5895179999999999E-3</c:v>
                </c:pt>
                <c:pt idx="158">
                  <c:v>2.6011739999999999E-3</c:v>
                </c:pt>
                <c:pt idx="159">
                  <c:v>2.5846210000000001E-3</c:v>
                </c:pt>
                <c:pt idx="160">
                  <c:v>2.565393E-3</c:v>
                </c:pt>
                <c:pt idx="161">
                  <c:v>2.5830660000000002E-3</c:v>
                </c:pt>
                <c:pt idx="162">
                  <c:v>2.448357E-3</c:v>
                </c:pt>
                <c:pt idx="163">
                  <c:v>2.5119769999999999E-3</c:v>
                </c:pt>
                <c:pt idx="164">
                  <c:v>2.5273309999999998E-3</c:v>
                </c:pt>
                <c:pt idx="165">
                  <c:v>2.5032190000000001E-3</c:v>
                </c:pt>
                <c:pt idx="166">
                  <c:v>2.4775410000000002E-3</c:v>
                </c:pt>
                <c:pt idx="167">
                  <c:v>2.48248E-3</c:v>
                </c:pt>
                <c:pt idx="168">
                  <c:v>2.4772940000000001E-3</c:v>
                </c:pt>
                <c:pt idx="169">
                  <c:v>2.4677509999999998E-3</c:v>
                </c:pt>
                <c:pt idx="170">
                  <c:v>2.443448E-3</c:v>
                </c:pt>
                <c:pt idx="171">
                  <c:v>2.4533879999999999E-3</c:v>
                </c:pt>
                <c:pt idx="172">
                  <c:v>2.440691E-3</c:v>
                </c:pt>
                <c:pt idx="173">
                  <c:v>2.4811070000000002E-3</c:v>
                </c:pt>
                <c:pt idx="174">
                  <c:v>2.4744070000000001E-3</c:v>
                </c:pt>
                <c:pt idx="175">
                  <c:v>2.4259849999999999E-3</c:v>
                </c:pt>
                <c:pt idx="176">
                  <c:v>2.412071E-3</c:v>
                </c:pt>
                <c:pt idx="177">
                  <c:v>2.358771E-3</c:v>
                </c:pt>
                <c:pt idx="178">
                  <c:v>2.3127E-3</c:v>
                </c:pt>
                <c:pt idx="179">
                  <c:v>2.3157490000000002E-3</c:v>
                </c:pt>
                <c:pt idx="180">
                  <c:v>2.3079630000000001E-3</c:v>
                </c:pt>
                <c:pt idx="181">
                  <c:v>2.3162899999999999E-3</c:v>
                </c:pt>
                <c:pt idx="182">
                  <c:v>2.32628E-3</c:v>
                </c:pt>
                <c:pt idx="183">
                  <c:v>2.3241659999999999E-3</c:v>
                </c:pt>
                <c:pt idx="184">
                  <c:v>2.317927E-3</c:v>
                </c:pt>
                <c:pt idx="185">
                  <c:v>2.3101419999999998E-3</c:v>
                </c:pt>
                <c:pt idx="186">
                  <c:v>2.3046529999999998E-3</c:v>
                </c:pt>
                <c:pt idx="187">
                  <c:v>2.6165540000000001E-3</c:v>
                </c:pt>
                <c:pt idx="188">
                  <c:v>3.048982E-3</c:v>
                </c:pt>
                <c:pt idx="189">
                  <c:v>4.7273539999999996E-3</c:v>
                </c:pt>
                <c:pt idx="190">
                  <c:v>4.3959769999999997E-3</c:v>
                </c:pt>
                <c:pt idx="191">
                  <c:v>3.5259079999999999E-3</c:v>
                </c:pt>
                <c:pt idx="192">
                  <c:v>3.785053E-3</c:v>
                </c:pt>
                <c:pt idx="193">
                  <c:v>3.6383539999999999E-3</c:v>
                </c:pt>
                <c:pt idx="194">
                  <c:v>3.180773E-3</c:v>
                </c:pt>
                <c:pt idx="195">
                  <c:v>3.3043119999999998E-3</c:v>
                </c:pt>
                <c:pt idx="196">
                  <c:v>3.0955560000000002E-3</c:v>
                </c:pt>
                <c:pt idx="197">
                  <c:v>2.9951869999999998E-3</c:v>
                </c:pt>
                <c:pt idx="198">
                  <c:v>3.054508E-3</c:v>
                </c:pt>
                <c:pt idx="199">
                  <c:v>3.4768220000000001E-3</c:v>
                </c:pt>
                <c:pt idx="200">
                  <c:v>3.385945E-3</c:v>
                </c:pt>
                <c:pt idx="201">
                  <c:v>3.225374E-3</c:v>
                </c:pt>
                <c:pt idx="202">
                  <c:v>3.2992199999999998E-3</c:v>
                </c:pt>
                <c:pt idx="203">
                  <c:v>3.288432E-3</c:v>
                </c:pt>
                <c:pt idx="204">
                  <c:v>3.302574E-3</c:v>
                </c:pt>
                <c:pt idx="205">
                  <c:v>3.2169939999999999E-3</c:v>
                </c:pt>
                <c:pt idx="206">
                  <c:v>3.2580299999999999E-3</c:v>
                </c:pt>
                <c:pt idx="207">
                  <c:v>3.2348429999999998E-3</c:v>
                </c:pt>
                <c:pt idx="208">
                  <c:v>3.1444379999999998E-3</c:v>
                </c:pt>
                <c:pt idx="209">
                  <c:v>3.185757E-3</c:v>
                </c:pt>
                <c:pt idx="210">
                  <c:v>3.1741009999999999E-3</c:v>
                </c:pt>
                <c:pt idx="211">
                  <c:v>3.2267569999999998E-3</c:v>
                </c:pt>
                <c:pt idx="212">
                  <c:v>3.2149349999999999E-3</c:v>
                </c:pt>
                <c:pt idx="213">
                  <c:v>3.7120550000000001E-3</c:v>
                </c:pt>
                <c:pt idx="214">
                  <c:v>3.3353929999999999E-3</c:v>
                </c:pt>
                <c:pt idx="215">
                  <c:v>3.3888659999999999E-3</c:v>
                </c:pt>
                <c:pt idx="216">
                  <c:v>3.5474590000000002E-3</c:v>
                </c:pt>
                <c:pt idx="217">
                  <c:v>3.5076920000000002E-3</c:v>
                </c:pt>
                <c:pt idx="218">
                  <c:v>3.5622840000000002E-3</c:v>
                </c:pt>
                <c:pt idx="219">
                  <c:v>3.4881420000000001E-3</c:v>
                </c:pt>
                <c:pt idx="220">
                  <c:v>3.4985530000000002E-3</c:v>
                </c:pt>
                <c:pt idx="221">
                  <c:v>3.4458510000000002E-3</c:v>
                </c:pt>
                <c:pt idx="222">
                  <c:v>3.4990310000000001E-3</c:v>
                </c:pt>
                <c:pt idx="223">
                  <c:v>3.392337E-3</c:v>
                </c:pt>
                <c:pt idx="224">
                  <c:v>3.4616949999999999E-3</c:v>
                </c:pt>
                <c:pt idx="225">
                  <c:v>3.4757009999999999E-3</c:v>
                </c:pt>
                <c:pt idx="226">
                  <c:v>3.5622599999999998E-3</c:v>
                </c:pt>
                <c:pt idx="227">
                  <c:v>3.5385690000000001E-3</c:v>
                </c:pt>
                <c:pt idx="228">
                  <c:v>3.551556E-3</c:v>
                </c:pt>
                <c:pt idx="229">
                  <c:v>3.5887829999999999E-3</c:v>
                </c:pt>
                <c:pt idx="230">
                  <c:v>3.5095769999999998E-3</c:v>
                </c:pt>
                <c:pt idx="231">
                  <c:v>3.4327060000000002E-3</c:v>
                </c:pt>
                <c:pt idx="232">
                  <c:v>3.4656840000000001E-3</c:v>
                </c:pt>
                <c:pt idx="233">
                  <c:v>3.3948479999999998E-3</c:v>
                </c:pt>
                <c:pt idx="234">
                  <c:v>3.4702959999999999E-3</c:v>
                </c:pt>
                <c:pt idx="235">
                  <c:v>3.4241699999999998E-3</c:v>
                </c:pt>
                <c:pt idx="236">
                  <c:v>3.3880960000000002E-3</c:v>
                </c:pt>
                <c:pt idx="237">
                  <c:v>3.2980919999999999E-3</c:v>
                </c:pt>
                <c:pt idx="238">
                  <c:v>3.2899750000000001E-3</c:v>
                </c:pt>
                <c:pt idx="239">
                  <c:v>3.195589E-3</c:v>
                </c:pt>
                <c:pt idx="240">
                  <c:v>3.2635960000000001E-3</c:v>
                </c:pt>
                <c:pt idx="241">
                  <c:v>3.279901E-3</c:v>
                </c:pt>
                <c:pt idx="242">
                  <c:v>3.2967090000000001E-3</c:v>
                </c:pt>
                <c:pt idx="243">
                  <c:v>3.2132800000000002E-3</c:v>
                </c:pt>
                <c:pt idx="244">
                  <c:v>3.241772E-3</c:v>
                </c:pt>
                <c:pt idx="245">
                  <c:v>3.111178E-3</c:v>
                </c:pt>
                <c:pt idx="246">
                  <c:v>2.7756730000000002E-3</c:v>
                </c:pt>
                <c:pt idx="247">
                  <c:v>2.9153669999999999E-3</c:v>
                </c:pt>
                <c:pt idx="248">
                  <c:v>2.7347000000000001E-3</c:v>
                </c:pt>
                <c:pt idx="249">
                  <c:v>2.7752950000000001E-3</c:v>
                </c:pt>
                <c:pt idx="250">
                  <c:v>2.7974530000000001E-3</c:v>
                </c:pt>
                <c:pt idx="251">
                  <c:v>2.7447790000000001E-3</c:v>
                </c:pt>
                <c:pt idx="252">
                  <c:v>2.7778830000000001E-3</c:v>
                </c:pt>
                <c:pt idx="253">
                  <c:v>2.7961969999999998E-3</c:v>
                </c:pt>
                <c:pt idx="254">
                  <c:v>2.7843379999999999E-3</c:v>
                </c:pt>
                <c:pt idx="255">
                  <c:v>2.8065239999999999E-3</c:v>
                </c:pt>
                <c:pt idx="256">
                  <c:v>2.7780560000000001E-3</c:v>
                </c:pt>
                <c:pt idx="257">
                  <c:v>2.789915E-3</c:v>
                </c:pt>
                <c:pt idx="258">
                  <c:v>2.8284790000000001E-3</c:v>
                </c:pt>
                <c:pt idx="259">
                  <c:v>2.8179780000000001E-3</c:v>
                </c:pt>
                <c:pt idx="260">
                  <c:v>2.8069689999999999E-3</c:v>
                </c:pt>
                <c:pt idx="261">
                  <c:v>2.793977E-3</c:v>
                </c:pt>
                <c:pt idx="262">
                  <c:v>2.7916400000000002E-3</c:v>
                </c:pt>
                <c:pt idx="263">
                  <c:v>2.7758750000000001E-3</c:v>
                </c:pt>
                <c:pt idx="264">
                  <c:v>2.6202310000000002E-3</c:v>
                </c:pt>
                <c:pt idx="265">
                  <c:v>2.6513079999999998E-3</c:v>
                </c:pt>
                <c:pt idx="266">
                  <c:v>2.5474149999999999E-3</c:v>
                </c:pt>
                <c:pt idx="267">
                  <c:v>2.640458E-3</c:v>
                </c:pt>
                <c:pt idx="268">
                  <c:v>2.6998059999999999E-3</c:v>
                </c:pt>
                <c:pt idx="269">
                  <c:v>2.7089710000000001E-3</c:v>
                </c:pt>
                <c:pt idx="270">
                  <c:v>2.7062750000000002E-3</c:v>
                </c:pt>
                <c:pt idx="271">
                  <c:v>2.6545380000000001E-3</c:v>
                </c:pt>
                <c:pt idx="272">
                  <c:v>2.6733849999999999E-3</c:v>
                </c:pt>
                <c:pt idx="273">
                  <c:v>2.6352910000000001E-3</c:v>
                </c:pt>
                <c:pt idx="274">
                  <c:v>2.6131409999999998E-3</c:v>
                </c:pt>
                <c:pt idx="275">
                  <c:v>2.5821889999999999E-3</c:v>
                </c:pt>
                <c:pt idx="276">
                  <c:v>2.5962899999999998E-3</c:v>
                </c:pt>
                <c:pt idx="277">
                  <c:v>2.6397299999999999E-3</c:v>
                </c:pt>
                <c:pt idx="278">
                  <c:v>2.6232730000000002E-3</c:v>
                </c:pt>
                <c:pt idx="279">
                  <c:v>2.6044459999999998E-3</c:v>
                </c:pt>
                <c:pt idx="280">
                  <c:v>2.599741E-3</c:v>
                </c:pt>
                <c:pt idx="281">
                  <c:v>2.6005859999999998E-3</c:v>
                </c:pt>
                <c:pt idx="282">
                  <c:v>2.834287E-3</c:v>
                </c:pt>
                <c:pt idx="283">
                  <c:v>2.6605550000000002E-3</c:v>
                </c:pt>
                <c:pt idx="284">
                  <c:v>2.672102E-3</c:v>
                </c:pt>
                <c:pt idx="285">
                  <c:v>2.6800550000000002E-3</c:v>
                </c:pt>
                <c:pt idx="286">
                  <c:v>2.6452340000000002E-3</c:v>
                </c:pt>
                <c:pt idx="287">
                  <c:v>2.6408790000000001E-3</c:v>
                </c:pt>
                <c:pt idx="288">
                  <c:v>2.596653E-3</c:v>
                </c:pt>
                <c:pt idx="289">
                  <c:v>2.6041559999999998E-3</c:v>
                </c:pt>
                <c:pt idx="290">
                  <c:v>2.5862260000000001E-3</c:v>
                </c:pt>
                <c:pt idx="291">
                  <c:v>2.5927680000000001E-3</c:v>
                </c:pt>
                <c:pt idx="292">
                  <c:v>2.5999270000000001E-3</c:v>
                </c:pt>
                <c:pt idx="293">
                  <c:v>2.5963639999999999E-3</c:v>
                </c:pt>
                <c:pt idx="294">
                  <c:v>2.6268569999999998E-3</c:v>
                </c:pt>
                <c:pt idx="295">
                  <c:v>2.6589119999999998E-3</c:v>
                </c:pt>
                <c:pt idx="296">
                  <c:v>2.6558250000000001E-3</c:v>
                </c:pt>
                <c:pt idx="297">
                  <c:v>2.6461459999999998E-3</c:v>
                </c:pt>
                <c:pt idx="298">
                  <c:v>2.6632880000000002E-3</c:v>
                </c:pt>
                <c:pt idx="299">
                  <c:v>2.6705320000000002E-3</c:v>
                </c:pt>
                <c:pt idx="300">
                  <c:v>2.6805760000000001E-3</c:v>
                </c:pt>
                <c:pt idx="301">
                  <c:v>2.6072579999999999E-3</c:v>
                </c:pt>
                <c:pt idx="302">
                  <c:v>2.6034320000000001E-3</c:v>
                </c:pt>
                <c:pt idx="303">
                  <c:v>2.5978009999999998E-3</c:v>
                </c:pt>
                <c:pt idx="304">
                  <c:v>2.565117E-3</c:v>
                </c:pt>
                <c:pt idx="305">
                  <c:v>2.5690980000000001E-3</c:v>
                </c:pt>
                <c:pt idx="306">
                  <c:v>2.5285820000000001E-3</c:v>
                </c:pt>
                <c:pt idx="307">
                  <c:v>2.5265209999999999E-3</c:v>
                </c:pt>
                <c:pt idx="308">
                  <c:v>2.5487370000000001E-3</c:v>
                </c:pt>
                <c:pt idx="309">
                  <c:v>2.6509509999999999E-3</c:v>
                </c:pt>
                <c:pt idx="310">
                  <c:v>2.77224E-3</c:v>
                </c:pt>
                <c:pt idx="311">
                  <c:v>2.6850609999999999E-3</c:v>
                </c:pt>
                <c:pt idx="312">
                  <c:v>2.728715E-3</c:v>
                </c:pt>
                <c:pt idx="313">
                  <c:v>2.6489690000000001E-3</c:v>
                </c:pt>
                <c:pt idx="314">
                  <c:v>2.7733039999999999E-3</c:v>
                </c:pt>
                <c:pt idx="315">
                  <c:v>2.7691899999999999E-3</c:v>
                </c:pt>
                <c:pt idx="316">
                  <c:v>2.782643E-3</c:v>
                </c:pt>
                <c:pt idx="317">
                  <c:v>2.8503909999999999E-3</c:v>
                </c:pt>
                <c:pt idx="318">
                  <c:v>2.7908770000000002E-3</c:v>
                </c:pt>
                <c:pt idx="319">
                  <c:v>2.7851389999999998E-3</c:v>
                </c:pt>
                <c:pt idx="320">
                  <c:v>2.8869130000000001E-3</c:v>
                </c:pt>
                <c:pt idx="321">
                  <c:v>2.9574100000000002E-3</c:v>
                </c:pt>
                <c:pt idx="322">
                  <c:v>2.9157520000000002E-3</c:v>
                </c:pt>
                <c:pt idx="323">
                  <c:v>2.918936E-3</c:v>
                </c:pt>
                <c:pt idx="324">
                  <c:v>3.0053570000000002E-3</c:v>
                </c:pt>
                <c:pt idx="325">
                  <c:v>3.518579E-3</c:v>
                </c:pt>
                <c:pt idx="326">
                  <c:v>3.361546E-3</c:v>
                </c:pt>
                <c:pt idx="327">
                  <c:v>3.6029130000000001E-3</c:v>
                </c:pt>
                <c:pt idx="328">
                  <c:v>4.1563579999999998E-3</c:v>
                </c:pt>
                <c:pt idx="329">
                  <c:v>3.7415700000000001E-3</c:v>
                </c:pt>
                <c:pt idx="330">
                  <c:v>3.2417549999999998E-3</c:v>
                </c:pt>
                <c:pt idx="331">
                  <c:v>3.2762820000000002E-3</c:v>
                </c:pt>
                <c:pt idx="332">
                  <c:v>3.4217119999999999E-3</c:v>
                </c:pt>
                <c:pt idx="333">
                  <c:v>3.4508310000000001E-3</c:v>
                </c:pt>
                <c:pt idx="334">
                  <c:v>3.5741280000000002E-3</c:v>
                </c:pt>
                <c:pt idx="335">
                  <c:v>3.3520550000000001E-3</c:v>
                </c:pt>
                <c:pt idx="336">
                  <c:v>3.3733579999999999E-3</c:v>
                </c:pt>
                <c:pt idx="337">
                  <c:v>3.4203860000000001E-3</c:v>
                </c:pt>
                <c:pt idx="338">
                  <c:v>3.3045209999999999E-3</c:v>
                </c:pt>
                <c:pt idx="339">
                  <c:v>3.4017219999999998E-3</c:v>
                </c:pt>
                <c:pt idx="340">
                  <c:v>3.3933100000000001E-3</c:v>
                </c:pt>
                <c:pt idx="341">
                  <c:v>3.3299200000000001E-3</c:v>
                </c:pt>
                <c:pt idx="342">
                  <c:v>3.1924119999999999E-3</c:v>
                </c:pt>
                <c:pt idx="343">
                  <c:v>3.1574730000000001E-3</c:v>
                </c:pt>
                <c:pt idx="344">
                  <c:v>3.1125200000000001E-3</c:v>
                </c:pt>
                <c:pt idx="345">
                  <c:v>3.0861389999999999E-3</c:v>
                </c:pt>
                <c:pt idx="346">
                  <c:v>3.1652059999999998E-3</c:v>
                </c:pt>
                <c:pt idx="347">
                  <c:v>3.2646340000000002E-3</c:v>
                </c:pt>
                <c:pt idx="348">
                  <c:v>3.2349980000000002E-3</c:v>
                </c:pt>
                <c:pt idx="349">
                  <c:v>3.1980810000000002E-3</c:v>
                </c:pt>
                <c:pt idx="350">
                  <c:v>3.4196270000000002E-3</c:v>
                </c:pt>
                <c:pt idx="351">
                  <c:v>3.7288460000000001E-3</c:v>
                </c:pt>
                <c:pt idx="352">
                  <c:v>3.8430000000000001E-3</c:v>
                </c:pt>
                <c:pt idx="353">
                  <c:v>3.9205689999999996E-3</c:v>
                </c:pt>
                <c:pt idx="354">
                  <c:v>4.6555019999999997E-3</c:v>
                </c:pt>
                <c:pt idx="355">
                  <c:v>4.7922470000000003E-3</c:v>
                </c:pt>
                <c:pt idx="356">
                  <c:v>4.5027000000000001E-3</c:v>
                </c:pt>
                <c:pt idx="357">
                  <c:v>3.8122189999999999E-3</c:v>
                </c:pt>
                <c:pt idx="358">
                  <c:v>4.5791879999999997E-3</c:v>
                </c:pt>
                <c:pt idx="359">
                  <c:v>4.6011430000000002E-3</c:v>
                </c:pt>
                <c:pt idx="360">
                  <c:v>4.5098769999999998E-3</c:v>
                </c:pt>
                <c:pt idx="361">
                  <c:v>4.5560560000000002E-3</c:v>
                </c:pt>
                <c:pt idx="362">
                  <c:v>4.6091429999999996E-3</c:v>
                </c:pt>
                <c:pt idx="363">
                  <c:v>4.4889129999999998E-3</c:v>
                </c:pt>
                <c:pt idx="364">
                  <c:v>4.6495360000000001E-3</c:v>
                </c:pt>
                <c:pt idx="365">
                  <c:v>4.7080560000000004E-3</c:v>
                </c:pt>
                <c:pt idx="366">
                  <c:v>5.6318080000000003E-3</c:v>
                </c:pt>
                <c:pt idx="367">
                  <c:v>1.0517555E-2</c:v>
                </c:pt>
                <c:pt idx="368">
                  <c:v>9.8966720000000005E-3</c:v>
                </c:pt>
                <c:pt idx="369">
                  <c:v>9.749878E-3</c:v>
                </c:pt>
                <c:pt idx="370">
                  <c:v>9.8219359999999999E-3</c:v>
                </c:pt>
                <c:pt idx="371">
                  <c:v>1.0418620999999999E-2</c:v>
                </c:pt>
                <c:pt idx="372">
                  <c:v>9.7848640000000008E-3</c:v>
                </c:pt>
                <c:pt idx="373">
                  <c:v>9.8643110000000006E-3</c:v>
                </c:pt>
                <c:pt idx="374">
                  <c:v>1.0208526000000001E-2</c:v>
                </c:pt>
                <c:pt idx="375">
                  <c:v>9.8685549999999993E-3</c:v>
                </c:pt>
                <c:pt idx="376">
                  <c:v>8.8955930000000002E-3</c:v>
                </c:pt>
                <c:pt idx="377">
                  <c:v>8.0415999999999994E-3</c:v>
                </c:pt>
                <c:pt idx="378">
                  <c:v>8.6290380000000003E-3</c:v>
                </c:pt>
                <c:pt idx="379">
                  <c:v>9.495837E-3</c:v>
                </c:pt>
                <c:pt idx="380">
                  <c:v>9.3750099999999996E-3</c:v>
                </c:pt>
                <c:pt idx="381">
                  <c:v>9.2943490000000004E-3</c:v>
                </c:pt>
                <c:pt idx="382">
                  <c:v>9.1040730000000007E-3</c:v>
                </c:pt>
                <c:pt idx="383">
                  <c:v>9.2001140000000006E-3</c:v>
                </c:pt>
                <c:pt idx="384">
                  <c:v>9.1469380000000003E-3</c:v>
                </c:pt>
                <c:pt idx="385">
                  <c:v>9.0771819999999996E-3</c:v>
                </c:pt>
                <c:pt idx="386">
                  <c:v>8.1901060000000008E-3</c:v>
                </c:pt>
                <c:pt idx="387">
                  <c:v>8.5508279999999999E-3</c:v>
                </c:pt>
                <c:pt idx="388">
                  <c:v>8.6039889999999994E-3</c:v>
                </c:pt>
                <c:pt idx="389">
                  <c:v>8.7040880000000004E-3</c:v>
                </c:pt>
                <c:pt idx="390">
                  <c:v>8.355098E-3</c:v>
                </c:pt>
                <c:pt idx="391">
                  <c:v>8.2460399999999996E-3</c:v>
                </c:pt>
                <c:pt idx="392">
                  <c:v>7.4793029999999996E-3</c:v>
                </c:pt>
                <c:pt idx="393">
                  <c:v>3.2591886E-2</c:v>
                </c:pt>
                <c:pt idx="394">
                  <c:v>4.8121733999999999E-2</c:v>
                </c:pt>
                <c:pt idx="395">
                  <c:v>2.8868616999999999E-2</c:v>
                </c:pt>
                <c:pt idx="396">
                  <c:v>3.8001545999999997E-2</c:v>
                </c:pt>
                <c:pt idx="397">
                  <c:v>3.5064303999999998E-2</c:v>
                </c:pt>
                <c:pt idx="398">
                  <c:v>3.1672493000000003E-2</c:v>
                </c:pt>
                <c:pt idx="399">
                  <c:v>3.7562247999999999E-2</c:v>
                </c:pt>
                <c:pt idx="400">
                  <c:v>5.2723225999999998E-2</c:v>
                </c:pt>
                <c:pt idx="401">
                  <c:v>4.6890017999999999E-2</c:v>
                </c:pt>
                <c:pt idx="402">
                  <c:v>5.8036562999999999E-2</c:v>
                </c:pt>
                <c:pt idx="403">
                  <c:v>8.0069714E-2</c:v>
                </c:pt>
                <c:pt idx="404">
                  <c:v>7.9029522000000005E-2</c:v>
                </c:pt>
                <c:pt idx="405">
                  <c:v>7.2468900000000003E-2</c:v>
                </c:pt>
                <c:pt idx="406">
                  <c:v>7.4055554999999995E-2</c:v>
                </c:pt>
                <c:pt idx="407">
                  <c:v>7.3994525000000005E-2</c:v>
                </c:pt>
                <c:pt idx="408">
                  <c:v>7.4134231999999994E-2</c:v>
                </c:pt>
                <c:pt idx="409">
                  <c:v>7.3476099000000003E-2</c:v>
                </c:pt>
                <c:pt idx="410">
                  <c:v>6.8052732000000005E-2</c:v>
                </c:pt>
                <c:pt idx="411">
                  <c:v>6.4350097999999994E-2</c:v>
                </c:pt>
                <c:pt idx="412">
                  <c:v>5.4090683000000001E-2</c:v>
                </c:pt>
                <c:pt idx="413">
                  <c:v>4.8986164999999998E-2</c:v>
                </c:pt>
                <c:pt idx="414">
                  <c:v>5.9957205E-2</c:v>
                </c:pt>
                <c:pt idx="415">
                  <c:v>5.5097080999999999E-2</c:v>
                </c:pt>
                <c:pt idx="416">
                  <c:v>5.4798924999999998E-2</c:v>
                </c:pt>
                <c:pt idx="417">
                  <c:v>5.6601919000000001E-2</c:v>
                </c:pt>
                <c:pt idx="418">
                  <c:v>5.3888713999999997E-2</c:v>
                </c:pt>
                <c:pt idx="419">
                  <c:v>4.7452977E-2</c:v>
                </c:pt>
                <c:pt idx="420">
                  <c:v>5.7136599000000003E-2</c:v>
                </c:pt>
                <c:pt idx="421">
                  <c:v>4.9967309000000001E-2</c:v>
                </c:pt>
                <c:pt idx="422">
                  <c:v>5.0313393999999997E-2</c:v>
                </c:pt>
                <c:pt idx="423">
                  <c:v>5.0477376999999997E-2</c:v>
                </c:pt>
                <c:pt idx="424">
                  <c:v>4.8515530000000001E-2</c:v>
                </c:pt>
                <c:pt idx="425">
                  <c:v>5.0872043999999998E-2</c:v>
                </c:pt>
                <c:pt idx="426">
                  <c:v>5.0575227E-2</c:v>
                </c:pt>
                <c:pt idx="427">
                  <c:v>5.0936132000000002E-2</c:v>
                </c:pt>
                <c:pt idx="428">
                  <c:v>5.0715378999999998E-2</c:v>
                </c:pt>
                <c:pt idx="429">
                  <c:v>4.9909024000000003E-2</c:v>
                </c:pt>
                <c:pt idx="430">
                  <c:v>5.0849107999999997E-2</c:v>
                </c:pt>
                <c:pt idx="431">
                  <c:v>5.1708163000000001E-2</c:v>
                </c:pt>
                <c:pt idx="432">
                  <c:v>6.0823729E-2</c:v>
                </c:pt>
                <c:pt idx="433">
                  <c:v>5.7755393000000002E-2</c:v>
                </c:pt>
                <c:pt idx="434">
                  <c:v>5.6288444E-2</c:v>
                </c:pt>
                <c:pt idx="435">
                  <c:v>5.5998539999999999E-2</c:v>
                </c:pt>
                <c:pt idx="436">
                  <c:v>5.5113219999999997E-2</c:v>
                </c:pt>
                <c:pt idx="437">
                  <c:v>6.1800767E-2</c:v>
                </c:pt>
                <c:pt idx="438">
                  <c:v>5.9144104000000003E-2</c:v>
                </c:pt>
                <c:pt idx="439">
                  <c:v>5.7081337000000003E-2</c:v>
                </c:pt>
                <c:pt idx="440">
                  <c:v>5.8384178000000002E-2</c:v>
                </c:pt>
                <c:pt idx="441">
                  <c:v>5.8168258E-2</c:v>
                </c:pt>
                <c:pt idx="442">
                  <c:v>5.7524704000000003E-2</c:v>
                </c:pt>
                <c:pt idx="443">
                  <c:v>5.8386329000000001E-2</c:v>
                </c:pt>
                <c:pt idx="444">
                  <c:v>5.8985719999999998E-2</c:v>
                </c:pt>
                <c:pt idx="445">
                  <c:v>5.7379188999999997E-2</c:v>
                </c:pt>
                <c:pt idx="446">
                  <c:v>5.5524938000000003E-2</c:v>
                </c:pt>
                <c:pt idx="447">
                  <c:v>5.4066001000000002E-2</c:v>
                </c:pt>
                <c:pt idx="448">
                  <c:v>5.2063076999999999E-2</c:v>
                </c:pt>
                <c:pt idx="449">
                  <c:v>5.1288203999999997E-2</c:v>
                </c:pt>
                <c:pt idx="450">
                  <c:v>5.3729417000000002E-2</c:v>
                </c:pt>
                <c:pt idx="451">
                  <c:v>5.5362836999999998E-2</c:v>
                </c:pt>
                <c:pt idx="452">
                  <c:v>5.4714016999999997E-2</c:v>
                </c:pt>
                <c:pt idx="453">
                  <c:v>5.5154805000000001E-2</c:v>
                </c:pt>
                <c:pt idx="454">
                  <c:v>5.5023933999999997E-2</c:v>
                </c:pt>
                <c:pt idx="455">
                  <c:v>5.5012537E-2</c:v>
                </c:pt>
                <c:pt idx="456">
                  <c:v>6.2546532000000002E-2</c:v>
                </c:pt>
                <c:pt idx="457">
                  <c:v>5.8619495000000001E-2</c:v>
                </c:pt>
                <c:pt idx="458">
                  <c:v>5.7082634E-2</c:v>
                </c:pt>
                <c:pt idx="459">
                  <c:v>5.8469601000000003E-2</c:v>
                </c:pt>
                <c:pt idx="460">
                  <c:v>6.1324620000000003E-2</c:v>
                </c:pt>
                <c:pt idx="461">
                  <c:v>6.6532457000000003E-2</c:v>
                </c:pt>
                <c:pt idx="462">
                  <c:v>6.0316931999999997E-2</c:v>
                </c:pt>
                <c:pt idx="463">
                  <c:v>6.3115965999999996E-2</c:v>
                </c:pt>
                <c:pt idx="464">
                  <c:v>6.3152488000000007E-2</c:v>
                </c:pt>
                <c:pt idx="465">
                  <c:v>6.4945383999999995E-2</c:v>
                </c:pt>
                <c:pt idx="466">
                  <c:v>7.7486055999999998E-2</c:v>
                </c:pt>
                <c:pt idx="467">
                  <c:v>7.2534857999999994E-2</c:v>
                </c:pt>
                <c:pt idx="468">
                  <c:v>9.6532116000000001E-2</c:v>
                </c:pt>
                <c:pt idx="469">
                  <c:v>0.122685985</c:v>
                </c:pt>
                <c:pt idx="470">
                  <c:v>0.185923651</c:v>
                </c:pt>
                <c:pt idx="471">
                  <c:v>0.381173237</c:v>
                </c:pt>
                <c:pt idx="472">
                  <c:v>0.29253095499999998</c:v>
                </c:pt>
                <c:pt idx="473">
                  <c:v>0.33448168099999998</c:v>
                </c:pt>
                <c:pt idx="474">
                  <c:v>0.42152834700000003</c:v>
                </c:pt>
                <c:pt idx="475">
                  <c:v>0.33327269300000001</c:v>
                </c:pt>
                <c:pt idx="476">
                  <c:v>0.31532477199999998</c:v>
                </c:pt>
                <c:pt idx="477">
                  <c:v>0.26466083099999999</c:v>
                </c:pt>
                <c:pt idx="478">
                  <c:v>0.25130395100000003</c:v>
                </c:pt>
                <c:pt idx="479">
                  <c:v>0.277036966</c:v>
                </c:pt>
                <c:pt idx="480">
                  <c:v>0.25699049800000001</c:v>
                </c:pt>
                <c:pt idx="481">
                  <c:v>0.27403209099999998</c:v>
                </c:pt>
                <c:pt idx="482">
                  <c:v>0.27455352700000002</c:v>
                </c:pt>
                <c:pt idx="483">
                  <c:v>0.32431947500000002</c:v>
                </c:pt>
                <c:pt idx="484">
                  <c:v>0.30795610600000001</c:v>
                </c:pt>
                <c:pt idx="485">
                  <c:v>0.343489129</c:v>
                </c:pt>
                <c:pt idx="486">
                  <c:v>0.39870982399999999</c:v>
                </c:pt>
                <c:pt idx="487">
                  <c:v>0.38391460399999999</c:v>
                </c:pt>
                <c:pt idx="488">
                  <c:v>0.44219427700000002</c:v>
                </c:pt>
                <c:pt idx="489">
                  <c:v>0.53921828999999999</c:v>
                </c:pt>
                <c:pt idx="490">
                  <c:v>0.65001155399999999</c:v>
                </c:pt>
                <c:pt idx="491">
                  <c:v>0.58118206699999997</c:v>
                </c:pt>
                <c:pt idx="492">
                  <c:v>0.68362972700000002</c:v>
                </c:pt>
                <c:pt idx="493">
                  <c:v>0.64560627000000004</c:v>
                </c:pt>
                <c:pt idx="494">
                  <c:v>0.56979527100000005</c:v>
                </c:pt>
                <c:pt idx="495">
                  <c:v>0.45117478900000002</c:v>
                </c:pt>
                <c:pt idx="496">
                  <c:v>0.49810628299999998</c:v>
                </c:pt>
                <c:pt idx="497">
                  <c:v>0.41421748200000003</c:v>
                </c:pt>
                <c:pt idx="498">
                  <c:v>0.48968804300000002</c:v>
                </c:pt>
                <c:pt idx="499">
                  <c:v>0.565326416</c:v>
                </c:pt>
                <c:pt idx="500">
                  <c:v>0.51723789799999997</c:v>
                </c:pt>
                <c:pt idx="501">
                  <c:v>0.52186816199999997</c:v>
                </c:pt>
                <c:pt idx="502">
                  <c:v>0.49193923000000001</c:v>
                </c:pt>
                <c:pt idx="503">
                  <c:v>0.475786035</c:v>
                </c:pt>
                <c:pt idx="504">
                  <c:v>0.33711203200000001</c:v>
                </c:pt>
                <c:pt idx="505">
                  <c:v>0.3975052862186938</c:v>
                </c:pt>
                <c:pt idx="506">
                  <c:v>0.35565180707030619</c:v>
                </c:pt>
                <c:pt idx="507">
                  <c:v>0.34363373772527228</c:v>
                </c:pt>
                <c:pt idx="508">
                  <c:v>0.30955833235441182</c:v>
                </c:pt>
                <c:pt idx="509">
                  <c:v>0.36259789090782341</c:v>
                </c:pt>
                <c:pt idx="510">
                  <c:v>0.34407499604542041</c:v>
                </c:pt>
                <c:pt idx="511">
                  <c:v>0.3526450581137125</c:v>
                </c:pt>
                <c:pt idx="512">
                  <c:v>0.33415219617768999</c:v>
                </c:pt>
                <c:pt idx="513">
                  <c:v>0.31104656210775161</c:v>
                </c:pt>
                <c:pt idx="514">
                  <c:v>0.30022598817821239</c:v>
                </c:pt>
                <c:pt idx="515">
                  <c:v>0.30095483478114882</c:v>
                </c:pt>
                <c:pt idx="516">
                  <c:v>0.32520511322698431</c:v>
                </c:pt>
                <c:pt idx="517">
                  <c:v>0.36769210322548618</c:v>
                </c:pt>
                <c:pt idx="518">
                  <c:v>0.42531097435622522</c:v>
                </c:pt>
                <c:pt idx="519">
                  <c:v>0.40176068950939731</c:v>
                </c:pt>
                <c:pt idx="520">
                  <c:v>0.38304342262516211</c:v>
                </c:pt>
                <c:pt idx="521">
                  <c:v>0.3797694987995926</c:v>
                </c:pt>
                <c:pt idx="522">
                  <c:v>0.36307625236013402</c:v>
                </c:pt>
                <c:pt idx="523">
                  <c:v>0.3343142295174108</c:v>
                </c:pt>
                <c:pt idx="524">
                  <c:v>0.32894056023957091</c:v>
                </c:pt>
                <c:pt idx="525">
                  <c:v>0.34708152792852859</c:v>
                </c:pt>
                <c:pt idx="526">
                  <c:v>0.32894890352731299</c:v>
                </c:pt>
                <c:pt idx="527">
                  <c:v>0.3178761376058713</c:v>
                </c:pt>
                <c:pt idx="528">
                  <c:v>0.31280038895173529</c:v>
                </c:pt>
                <c:pt idx="529">
                  <c:v>0.32438024717187969</c:v>
                </c:pt>
                <c:pt idx="530">
                  <c:v>0.32763231842462298</c:v>
                </c:pt>
                <c:pt idx="531">
                  <c:v>0.32073244244120258</c:v>
                </c:pt>
                <c:pt idx="532">
                  <c:v>0.30764071721989061</c:v>
                </c:pt>
                <c:pt idx="533">
                  <c:v>0.3075255769423838</c:v>
                </c:pt>
                <c:pt idx="534">
                  <c:v>0.29175007843614309</c:v>
                </c:pt>
                <c:pt idx="535">
                  <c:v>0.28834270643180548</c:v>
                </c:pt>
                <c:pt idx="536">
                  <c:v>0.27984950328223701</c:v>
                </c:pt>
                <c:pt idx="537">
                  <c:v>0.1775508796003375</c:v>
                </c:pt>
                <c:pt idx="538">
                  <c:v>0.1901896419099092</c:v>
                </c:pt>
                <c:pt idx="539">
                  <c:v>0.2364793814093131</c:v>
                </c:pt>
                <c:pt idx="540">
                  <c:v>0.26318506324936691</c:v>
                </c:pt>
                <c:pt idx="541">
                  <c:v>0.2408760598947855</c:v>
                </c:pt>
                <c:pt idx="542">
                  <c:v>0.24109750591801221</c:v>
                </c:pt>
                <c:pt idx="543">
                  <c:v>0.26505068797830739</c:v>
                </c:pt>
                <c:pt idx="544">
                  <c:v>0.25720130154334919</c:v>
                </c:pt>
                <c:pt idx="545">
                  <c:v>0.2627102964246032</c:v>
                </c:pt>
                <c:pt idx="546">
                  <c:v>0.25266798926768308</c:v>
                </c:pt>
                <c:pt idx="547">
                  <c:v>0.2449579334566731</c:v>
                </c:pt>
                <c:pt idx="548">
                  <c:v>0.24542125049839089</c:v>
                </c:pt>
                <c:pt idx="549">
                  <c:v>0.2465093708782515</c:v>
                </c:pt>
                <c:pt idx="550">
                  <c:v>0.2465218468682181</c:v>
                </c:pt>
                <c:pt idx="551">
                  <c:v>0.23095323599037529</c:v>
                </c:pt>
                <c:pt idx="552">
                  <c:v>0.2335437376211468</c:v>
                </c:pt>
                <c:pt idx="553">
                  <c:v>0.22482427174215519</c:v>
                </c:pt>
                <c:pt idx="554">
                  <c:v>0.2059816552057728</c:v>
                </c:pt>
                <c:pt idx="555">
                  <c:v>0.21865935633910999</c:v>
                </c:pt>
                <c:pt idx="556">
                  <c:v>0.2113537435659433</c:v>
                </c:pt>
                <c:pt idx="557">
                  <c:v>0.2134930968780801</c:v>
                </c:pt>
                <c:pt idx="558">
                  <c:v>0.20698702507203379</c:v>
                </c:pt>
                <c:pt idx="559">
                  <c:v>0.1968277972766595</c:v>
                </c:pt>
                <c:pt idx="560">
                  <c:v>0.19652012700152049</c:v>
                </c:pt>
                <c:pt idx="561">
                  <c:v>0.1824400363149504</c:v>
                </c:pt>
                <c:pt idx="562">
                  <c:v>0.17483891917238131</c:v>
                </c:pt>
                <c:pt idx="563">
                  <c:v>0.1878793131897156</c:v>
                </c:pt>
                <c:pt idx="564">
                  <c:v>0.18273773896423881</c:v>
                </c:pt>
                <c:pt idx="565">
                  <c:v>0.17313619959321569</c:v>
                </c:pt>
                <c:pt idx="566">
                  <c:v>0.17117458854420339</c:v>
                </c:pt>
                <c:pt idx="567">
                  <c:v>0.19154165187451</c:v>
                </c:pt>
                <c:pt idx="568">
                  <c:v>0.1909834613643101</c:v>
                </c:pt>
                <c:pt idx="569">
                  <c:v>0.19354114081985721</c:v>
                </c:pt>
                <c:pt idx="570">
                  <c:v>0.1985489611151012</c:v>
                </c:pt>
                <c:pt idx="571">
                  <c:v>0.20040233560439541</c:v>
                </c:pt>
                <c:pt idx="572">
                  <c:v>0.20627657144961459</c:v>
                </c:pt>
                <c:pt idx="573">
                  <c:v>0.20455823910279161</c:v>
                </c:pt>
                <c:pt idx="574">
                  <c:v>0.20838809691803359</c:v>
                </c:pt>
                <c:pt idx="575">
                  <c:v>0.2089606806321618</c:v>
                </c:pt>
                <c:pt idx="576">
                  <c:v>0.2057690914723562</c:v>
                </c:pt>
                <c:pt idx="577">
                  <c:v>0.21378131257958721</c:v>
                </c:pt>
                <c:pt idx="578">
                  <c:v>0.20682422375565279</c:v>
                </c:pt>
                <c:pt idx="579">
                  <c:v>0.20361905114453749</c:v>
                </c:pt>
                <c:pt idx="580">
                  <c:v>0.1969272986467685</c:v>
                </c:pt>
                <c:pt idx="581">
                  <c:v>0.2016721937035407</c:v>
                </c:pt>
                <c:pt idx="582">
                  <c:v>0.20090105929798779</c:v>
                </c:pt>
                <c:pt idx="583">
                  <c:v>0.20470106288952519</c:v>
                </c:pt>
                <c:pt idx="584">
                  <c:v>0.25973343716490122</c:v>
                </c:pt>
                <c:pt idx="585">
                  <c:v>0.23975002247000021</c:v>
                </c:pt>
                <c:pt idx="586">
                  <c:v>0.25674985351900109</c:v>
                </c:pt>
                <c:pt idx="587">
                  <c:v>0.25641022496586219</c:v>
                </c:pt>
                <c:pt idx="588">
                  <c:v>0.26627504178603989</c:v>
                </c:pt>
                <c:pt idx="589">
                  <c:v>0.265030350797543</c:v>
                </c:pt>
                <c:pt idx="590">
                  <c:v>0.28646374353595078</c:v>
                </c:pt>
                <c:pt idx="591">
                  <c:v>0.29290873289556768</c:v>
                </c:pt>
                <c:pt idx="592">
                  <c:v>0.34025578562584258</c:v>
                </c:pt>
                <c:pt idx="593">
                  <c:v>0.31974415764726549</c:v>
                </c:pt>
                <c:pt idx="594">
                  <c:v>0.29776246201303758</c:v>
                </c:pt>
                <c:pt idx="595">
                  <c:v>0.30453245680099911</c:v>
                </c:pt>
                <c:pt idx="596">
                  <c:v>0.31690353983931507</c:v>
                </c:pt>
                <c:pt idx="597">
                  <c:v>0.32733302200944009</c:v>
                </c:pt>
                <c:pt idx="598">
                  <c:v>0.3178979975202284</c:v>
                </c:pt>
                <c:pt idx="599">
                  <c:v>0.31509019983577102</c:v>
                </c:pt>
                <c:pt idx="600">
                  <c:v>0.31734986930289011</c:v>
                </c:pt>
                <c:pt idx="601">
                  <c:v>0.28950997428418879</c:v>
                </c:pt>
                <c:pt idx="602">
                  <c:v>0.2925342179381904</c:v>
                </c:pt>
                <c:pt idx="603">
                  <c:v>0.272081135330632</c:v>
                </c:pt>
                <c:pt idx="604">
                  <c:v>0.29322624263759539</c:v>
                </c:pt>
                <c:pt idx="605">
                  <c:v>0.2856291381239166</c:v>
                </c:pt>
                <c:pt idx="606">
                  <c:v>0.28202855977881308</c:v>
                </c:pt>
                <c:pt idx="607">
                  <c:v>0.27207408639738989</c:v>
                </c:pt>
                <c:pt idx="608">
                  <c:v>0.27898088673269</c:v>
                </c:pt>
                <c:pt idx="609">
                  <c:v>0.29458186773043121</c:v>
                </c:pt>
                <c:pt idx="610">
                  <c:v>0.2964493710439805</c:v>
                </c:pt>
                <c:pt idx="611">
                  <c:v>0.29590493748741642</c:v>
                </c:pt>
                <c:pt idx="612">
                  <c:v>0.30034661049716349</c:v>
                </c:pt>
                <c:pt idx="613">
                  <c:v>0.3143053879461094</c:v>
                </c:pt>
                <c:pt idx="614">
                  <c:v>0.3087299016540761</c:v>
                </c:pt>
                <c:pt idx="615">
                  <c:v>0.2555234685173316</c:v>
                </c:pt>
                <c:pt idx="616">
                  <c:v>0.25619168042558937</c:v>
                </c:pt>
                <c:pt idx="617">
                  <c:v>0.25210274084812112</c:v>
                </c:pt>
                <c:pt idx="618">
                  <c:v>0.24043722179496241</c:v>
                </c:pt>
                <c:pt idx="619">
                  <c:v>0.24104256760988771</c:v>
                </c:pt>
                <c:pt idx="620">
                  <c:v>0.25127547257295529</c:v>
                </c:pt>
                <c:pt idx="621">
                  <c:v>0.23680008998713081</c:v>
                </c:pt>
                <c:pt idx="622">
                  <c:v>0.24061155694603281</c:v>
                </c:pt>
                <c:pt idx="623">
                  <c:v>0.24688150538136361</c:v>
                </c:pt>
                <c:pt idx="624">
                  <c:v>0.24356815325835021</c:v>
                </c:pt>
                <c:pt idx="625">
                  <c:v>0.23942645203224441</c:v>
                </c:pt>
                <c:pt idx="626">
                  <c:v>0.24204402984496429</c:v>
                </c:pt>
                <c:pt idx="627">
                  <c:v>0.23376736323514</c:v>
                </c:pt>
                <c:pt idx="628">
                  <c:v>0.2082514582942695</c:v>
                </c:pt>
                <c:pt idx="629">
                  <c:v>0.20084846148090121</c:v>
                </c:pt>
                <c:pt idx="630">
                  <c:v>0.2252230569667282</c:v>
                </c:pt>
                <c:pt idx="631">
                  <c:v>0.225167429193041</c:v>
                </c:pt>
                <c:pt idx="632">
                  <c:v>0.20921700967206339</c:v>
                </c:pt>
                <c:pt idx="633">
                  <c:v>0.21013666943464521</c:v>
                </c:pt>
                <c:pt idx="634">
                  <c:v>0.20538275039109929</c:v>
                </c:pt>
                <c:pt idx="635">
                  <c:v>0.20095584845157349</c:v>
                </c:pt>
                <c:pt idx="636">
                  <c:v>0.19717421465161189</c:v>
                </c:pt>
                <c:pt idx="637">
                  <c:v>0.19891241248629271</c:v>
                </c:pt>
                <c:pt idx="638">
                  <c:v>0.20468555310557601</c:v>
                </c:pt>
                <c:pt idx="639">
                  <c:v>0.2232064248389041</c:v>
                </c:pt>
                <c:pt idx="640">
                  <c:v>0.21936910271546861</c:v>
                </c:pt>
                <c:pt idx="641">
                  <c:v>0.22207304346206069</c:v>
                </c:pt>
                <c:pt idx="642">
                  <c:v>0.24196523058562699</c:v>
                </c:pt>
                <c:pt idx="643">
                  <c:v>0.25118932324042381</c:v>
                </c:pt>
                <c:pt idx="644">
                  <c:v>0.25521138639979329</c:v>
                </c:pt>
                <c:pt idx="645">
                  <c:v>0.2431740793085285</c:v>
                </c:pt>
                <c:pt idx="646">
                  <c:v>0.24316911895232499</c:v>
                </c:pt>
                <c:pt idx="647">
                  <c:v>0.24700851709018809</c:v>
                </c:pt>
                <c:pt idx="648">
                  <c:v>0.22942352887338699</c:v>
                </c:pt>
                <c:pt idx="649">
                  <c:v>0.2314229341275916</c:v>
                </c:pt>
                <c:pt idx="650">
                  <c:v>0.2259618133543814</c:v>
                </c:pt>
                <c:pt idx="651">
                  <c:v>0.2322247302115576</c:v>
                </c:pt>
                <c:pt idx="652">
                  <c:v>0.23282819898458859</c:v>
                </c:pt>
                <c:pt idx="653">
                  <c:v>0.2341052594602715</c:v>
                </c:pt>
                <c:pt idx="654">
                  <c:v>0.23779080274609679</c:v>
                </c:pt>
                <c:pt idx="655">
                  <c:v>0.23769997215142871</c:v>
                </c:pt>
                <c:pt idx="656">
                  <c:v>0.24566553718248621</c:v>
                </c:pt>
                <c:pt idx="657">
                  <c:v>0.24584795179109431</c:v>
                </c:pt>
                <c:pt idx="658">
                  <c:v>0.25390500856782161</c:v>
                </c:pt>
                <c:pt idx="659">
                  <c:v>0.24331183714509641</c:v>
                </c:pt>
                <c:pt idx="660">
                  <c:v>0.24505218767298509</c:v>
                </c:pt>
                <c:pt idx="661">
                  <c:v>0.2497096702911753</c:v>
                </c:pt>
                <c:pt idx="662">
                  <c:v>0.27665522600160092</c:v>
                </c:pt>
                <c:pt idx="663">
                  <c:v>0.26372512026955169</c:v>
                </c:pt>
                <c:pt idx="664">
                  <c:v>0.25597836768413029</c:v>
                </c:pt>
                <c:pt idx="665">
                  <c:v>0.23853748594596849</c:v>
                </c:pt>
                <c:pt idx="666">
                  <c:v>0.29864023203600132</c:v>
                </c:pt>
                <c:pt idx="667">
                  <c:v>0.28797539515134613</c:v>
                </c:pt>
                <c:pt idx="668">
                  <c:v>0.26800562422328322</c:v>
                </c:pt>
                <c:pt idx="669">
                  <c:v>0.27972153798831129</c:v>
                </c:pt>
                <c:pt idx="670">
                  <c:v>0.27270089576330858</c:v>
                </c:pt>
                <c:pt idx="671">
                  <c:v>0.27316527146068431</c:v>
                </c:pt>
                <c:pt idx="672">
                  <c:v>0.26889987991748499</c:v>
                </c:pt>
                <c:pt idx="673">
                  <c:v>0.2627424388349176</c:v>
                </c:pt>
                <c:pt idx="674">
                  <c:v>0.26131903256547878</c:v>
                </c:pt>
                <c:pt idx="675">
                  <c:v>0.2617886029453752</c:v>
                </c:pt>
                <c:pt idx="676">
                  <c:v>0.26570745107085458</c:v>
                </c:pt>
                <c:pt idx="677">
                  <c:v>0.28245690814438179</c:v>
                </c:pt>
                <c:pt idx="678">
                  <c:v>0.27360870821952971</c:v>
                </c:pt>
                <c:pt idx="679">
                  <c:v>0.25521250687890151</c:v>
                </c:pt>
                <c:pt idx="680">
                  <c:v>0.26121564369270761</c:v>
                </c:pt>
                <c:pt idx="681">
                  <c:v>0.25942020047869901</c:v>
                </c:pt>
                <c:pt idx="682">
                  <c:v>0.26169092021915269</c:v>
                </c:pt>
                <c:pt idx="683">
                  <c:v>0.26276630413223467</c:v>
                </c:pt>
                <c:pt idx="684">
                  <c:v>0.25723719178112242</c:v>
                </c:pt>
                <c:pt idx="685">
                  <c:v>0.23785535493406601</c:v>
                </c:pt>
                <c:pt idx="686">
                  <c:v>0.2378161297652345</c:v>
                </c:pt>
                <c:pt idx="687">
                  <c:v>0.22086146802305021</c:v>
                </c:pt>
                <c:pt idx="688">
                  <c:v>0.2333314481460686</c:v>
                </c:pt>
                <c:pt idx="689">
                  <c:v>0.23395379231591359</c:v>
                </c:pt>
                <c:pt idx="690">
                  <c:v>0.22636248220019081</c:v>
                </c:pt>
                <c:pt idx="691">
                  <c:v>0.22015237441663951</c:v>
                </c:pt>
                <c:pt idx="692">
                  <c:v>0.22691199403658591</c:v>
                </c:pt>
                <c:pt idx="693">
                  <c:v>0.2169995377788046</c:v>
                </c:pt>
                <c:pt idx="694">
                  <c:v>0.22159149698023389</c:v>
                </c:pt>
                <c:pt idx="695">
                  <c:v>0.201912950474952</c:v>
                </c:pt>
                <c:pt idx="696">
                  <c:v>0.20410649643754389</c:v>
                </c:pt>
                <c:pt idx="697">
                  <c:v>0.20753222455127079</c:v>
                </c:pt>
                <c:pt idx="698">
                  <c:v>0.21568238095540329</c:v>
                </c:pt>
                <c:pt idx="699">
                  <c:v>0.21511624293132381</c:v>
                </c:pt>
                <c:pt idx="700">
                  <c:v>0.209483620541696</c:v>
                </c:pt>
                <c:pt idx="701">
                  <c:v>0.20943028115177231</c:v>
                </c:pt>
                <c:pt idx="702">
                  <c:v>0.20068631626017219</c:v>
                </c:pt>
                <c:pt idx="703">
                  <c:v>0.1787488152702722</c:v>
                </c:pt>
                <c:pt idx="704">
                  <c:v>0.1708381548123302</c:v>
                </c:pt>
                <c:pt idx="705">
                  <c:v>0.17805386557035879</c:v>
                </c:pt>
                <c:pt idx="706">
                  <c:v>0.17690500556677541</c:v>
                </c:pt>
                <c:pt idx="707">
                  <c:v>0.17927492449965879</c:v>
                </c:pt>
                <c:pt idx="708">
                  <c:v>0.1707082259877368</c:v>
                </c:pt>
                <c:pt idx="709">
                  <c:v>0.16469355886997231</c:v>
                </c:pt>
                <c:pt idx="710">
                  <c:v>0.16893039010178401</c:v>
                </c:pt>
                <c:pt idx="711">
                  <c:v>0.16997805274170749</c:v>
                </c:pt>
                <c:pt idx="712">
                  <c:v>0.1578689236210499</c:v>
                </c:pt>
                <c:pt idx="713">
                  <c:v>0.19058408427541801</c:v>
                </c:pt>
                <c:pt idx="714">
                  <c:v>0.1813620205642828</c:v>
                </c:pt>
                <c:pt idx="715">
                  <c:v>0.1740085778990883</c:v>
                </c:pt>
                <c:pt idx="716">
                  <c:v>0.16968403935367579</c:v>
                </c:pt>
                <c:pt idx="717">
                  <c:v>0.17221043316715301</c:v>
                </c:pt>
                <c:pt idx="718">
                  <c:v>0.1696773697268984</c:v>
                </c:pt>
                <c:pt idx="719">
                  <c:v>0.1671139694215619</c:v>
                </c:pt>
                <c:pt idx="720">
                  <c:v>0.17101147695812449</c:v>
                </c:pt>
                <c:pt idx="721">
                  <c:v>0.1733289065452025</c:v>
                </c:pt>
                <c:pt idx="722">
                  <c:v>0.18409191494003899</c:v>
                </c:pt>
                <c:pt idx="723">
                  <c:v>0.18660044511306079</c:v>
                </c:pt>
                <c:pt idx="724">
                  <c:v>0.19149218018800909</c:v>
                </c:pt>
                <c:pt idx="725">
                  <c:v>0.1902678924381076</c:v>
                </c:pt>
                <c:pt idx="726">
                  <c:v>0.1878848982100931</c:v>
                </c:pt>
                <c:pt idx="727">
                  <c:v>0.17443855973615691</c:v>
                </c:pt>
                <c:pt idx="728">
                  <c:v>0.16799165061286039</c:v>
                </c:pt>
                <c:pt idx="729">
                  <c:v>0.17159925836849271</c:v>
                </c:pt>
                <c:pt idx="730">
                  <c:v>0.1706259646285633</c:v>
                </c:pt>
                <c:pt idx="731">
                  <c:v>0.17306695813323819</c:v>
                </c:pt>
                <c:pt idx="732">
                  <c:v>0.17441250223174931</c:v>
                </c:pt>
                <c:pt idx="733">
                  <c:v>0.17018555685769049</c:v>
                </c:pt>
                <c:pt idx="734">
                  <c:v>0.16864080345455301</c:v>
                </c:pt>
                <c:pt idx="735">
                  <c:v>0.15951654444922389</c:v>
                </c:pt>
                <c:pt idx="736">
                  <c:v>0.16006163305600871</c:v>
                </c:pt>
                <c:pt idx="737">
                  <c:v>0.154693754808993</c:v>
                </c:pt>
                <c:pt idx="738">
                  <c:v>0.15111498419008471</c:v>
                </c:pt>
                <c:pt idx="739">
                  <c:v>0.1507028958776474</c:v>
                </c:pt>
                <c:pt idx="740">
                  <c:v>0.14319961324077099</c:v>
                </c:pt>
                <c:pt idx="741">
                  <c:v>0.15351476708988659</c:v>
                </c:pt>
                <c:pt idx="742">
                  <c:v>0.1611289912798668</c:v>
                </c:pt>
                <c:pt idx="743">
                  <c:v>0.1733542376198815</c:v>
                </c:pt>
                <c:pt idx="744">
                  <c:v>0.18366760796417611</c:v>
                </c:pt>
                <c:pt idx="745">
                  <c:v>0.18489657144226879</c:v>
                </c:pt>
                <c:pt idx="746">
                  <c:v>0.17720818465369709</c:v>
                </c:pt>
                <c:pt idx="747">
                  <c:v>0.1713175224714153</c:v>
                </c:pt>
                <c:pt idx="748">
                  <c:v>0.1651703020037853</c:v>
                </c:pt>
                <c:pt idx="749">
                  <c:v>0.16183423520918799</c:v>
                </c:pt>
                <c:pt idx="750">
                  <c:v>0.1548625632663527</c:v>
                </c:pt>
                <c:pt idx="751">
                  <c:v>0.14157462931310169</c:v>
                </c:pt>
                <c:pt idx="752">
                  <c:v>0.1327571169471197</c:v>
                </c:pt>
                <c:pt idx="753">
                  <c:v>0.141677089918094</c:v>
                </c:pt>
                <c:pt idx="754">
                  <c:v>0.13754029237049331</c:v>
                </c:pt>
                <c:pt idx="755">
                  <c:v>0.14400379043631839</c:v>
                </c:pt>
                <c:pt idx="756">
                  <c:v>0.14335262836104701</c:v>
                </c:pt>
                <c:pt idx="757">
                  <c:v>0.14150832549231859</c:v>
                </c:pt>
                <c:pt idx="758">
                  <c:v>0.1418478344647075</c:v>
                </c:pt>
                <c:pt idx="759">
                  <c:v>0.14312338429626359</c:v>
                </c:pt>
                <c:pt idx="760">
                  <c:v>0.13946473339493229</c:v>
                </c:pt>
                <c:pt idx="761">
                  <c:v>0.1418108365353222</c:v>
                </c:pt>
                <c:pt idx="762">
                  <c:v>0.14286416813211489</c:v>
                </c:pt>
                <c:pt idx="763">
                  <c:v>0.1369992939128605</c:v>
                </c:pt>
                <c:pt idx="764">
                  <c:v>0.13737449490225431</c:v>
                </c:pt>
                <c:pt idx="765">
                  <c:v>0.14799059847150781</c:v>
                </c:pt>
                <c:pt idx="766">
                  <c:v>0.1471738893008985</c:v>
                </c:pt>
                <c:pt idx="767">
                  <c:v>0.15391625898640079</c:v>
                </c:pt>
                <c:pt idx="768">
                  <c:v>0.16592388686980949</c:v>
                </c:pt>
                <c:pt idx="769">
                  <c:v>0.15848688057139679</c:v>
                </c:pt>
                <c:pt idx="770">
                  <c:v>0.15940040567563599</c:v>
                </c:pt>
                <c:pt idx="771">
                  <c:v>0.152032014226443</c:v>
                </c:pt>
                <c:pt idx="772">
                  <c:v>0.14496514255432619</c:v>
                </c:pt>
                <c:pt idx="773">
                  <c:v>0.14416389632176671</c:v>
                </c:pt>
                <c:pt idx="774">
                  <c:v>0.14929909712617581</c:v>
                </c:pt>
                <c:pt idx="775">
                  <c:v>0.14606219879528751</c:v>
                </c:pt>
                <c:pt idx="776">
                  <c:v>0.15188317200777809</c:v>
                </c:pt>
                <c:pt idx="777">
                  <c:v>0.1491912203880644</c:v>
                </c:pt>
                <c:pt idx="778">
                  <c:v>0.13865982946330169</c:v>
                </c:pt>
                <c:pt idx="779">
                  <c:v>0.13890180681875569</c:v>
                </c:pt>
                <c:pt idx="780">
                  <c:v>0.1412371637819404</c:v>
                </c:pt>
                <c:pt idx="781">
                  <c:v>0.13714734577598489</c:v>
                </c:pt>
                <c:pt idx="782">
                  <c:v>0.12773236148975589</c:v>
                </c:pt>
                <c:pt idx="783">
                  <c:v>0.13185886011249739</c:v>
                </c:pt>
                <c:pt idx="784">
                  <c:v>0.12787805814426331</c:v>
                </c:pt>
                <c:pt idx="785">
                  <c:v>0.1234904457742583</c:v>
                </c:pt>
                <c:pt idx="786">
                  <c:v>0.1279154193791644</c:v>
                </c:pt>
                <c:pt idx="787">
                  <c:v>0.12768151064421149</c:v>
                </c:pt>
                <c:pt idx="788">
                  <c:v>0.1232793349565692</c:v>
                </c:pt>
                <c:pt idx="789">
                  <c:v>0.13322776311405479</c:v>
                </c:pt>
                <c:pt idx="790">
                  <c:v>0.1340665470590752</c:v>
                </c:pt>
                <c:pt idx="791">
                  <c:v>0.1330556257911932</c:v>
                </c:pt>
                <c:pt idx="792">
                  <c:v>0.12981449708546561</c:v>
                </c:pt>
                <c:pt idx="793">
                  <c:v>0.1223803846334388</c:v>
                </c:pt>
                <c:pt idx="794">
                  <c:v>0.12524167434248429</c:v>
                </c:pt>
                <c:pt idx="795">
                  <c:v>0.12069177000244689</c:v>
                </c:pt>
                <c:pt idx="796">
                  <c:v>0.117054571692999</c:v>
                </c:pt>
                <c:pt idx="797">
                  <c:v>0.11699123091739</c:v>
                </c:pt>
                <c:pt idx="798">
                  <c:v>0.1215507088099106</c:v>
                </c:pt>
                <c:pt idx="799">
                  <c:v>0.1169077899009934</c:v>
                </c:pt>
                <c:pt idx="800">
                  <c:v>0.1156255713986554</c:v>
                </c:pt>
                <c:pt idx="801">
                  <c:v>0.11530382809787131</c:v>
                </c:pt>
                <c:pt idx="802">
                  <c:v>0.1116070173192921</c:v>
                </c:pt>
                <c:pt idx="803">
                  <c:v>0.1139699521271513</c:v>
                </c:pt>
                <c:pt idx="804">
                  <c:v>0.1126678027979037</c:v>
                </c:pt>
                <c:pt idx="805">
                  <c:v>0.1170327182612549</c:v>
                </c:pt>
                <c:pt idx="806">
                  <c:v>0.11644371741921961</c:v>
                </c:pt>
                <c:pt idx="807">
                  <c:v>0.11932844355375161</c:v>
                </c:pt>
                <c:pt idx="808">
                  <c:v>0.1235034803486542</c:v>
                </c:pt>
                <c:pt idx="809">
                  <c:v>0.1192524169431069</c:v>
                </c:pt>
                <c:pt idx="810">
                  <c:v>0.119208555693289</c:v>
                </c:pt>
                <c:pt idx="811">
                  <c:v>0.12241065114423499</c:v>
                </c:pt>
                <c:pt idx="812">
                  <c:v>0.1298057137189893</c:v>
                </c:pt>
                <c:pt idx="813">
                  <c:v>0.13631598840637149</c:v>
                </c:pt>
                <c:pt idx="814">
                  <c:v>0.13108684336525769</c:v>
                </c:pt>
                <c:pt idx="815">
                  <c:v>0.1362038935995363</c:v>
                </c:pt>
                <c:pt idx="816">
                  <c:v>0.14486011488028749</c:v>
                </c:pt>
                <c:pt idx="817">
                  <c:v>0.1419326649764017</c:v>
                </c:pt>
                <c:pt idx="818">
                  <c:v>0.14446588973954341</c:v>
                </c:pt>
                <c:pt idx="819">
                  <c:v>0.14353450083252189</c:v>
                </c:pt>
                <c:pt idx="820">
                  <c:v>0.13785409825107409</c:v>
                </c:pt>
                <c:pt idx="821">
                  <c:v>0.14116213954145529</c:v>
                </c:pt>
                <c:pt idx="822">
                  <c:v>0.1388640906534904</c:v>
                </c:pt>
                <c:pt idx="823">
                  <c:v>0.1464037240439158</c:v>
                </c:pt>
                <c:pt idx="824">
                  <c:v>0.14857860326359279</c:v>
                </c:pt>
                <c:pt idx="825">
                  <c:v>0.1720801555979545</c:v>
                </c:pt>
                <c:pt idx="826">
                  <c:v>0.14300216981123229</c:v>
                </c:pt>
                <c:pt idx="827">
                  <c:v>0.1462953303245558</c:v>
                </c:pt>
                <c:pt idx="828">
                  <c:v>0.14260423529904739</c:v>
                </c:pt>
                <c:pt idx="829">
                  <c:v>0.14435527291281119</c:v>
                </c:pt>
                <c:pt idx="830">
                  <c:v>0.1443484416378987</c:v>
                </c:pt>
                <c:pt idx="831">
                  <c:v>0.13421325711023091</c:v>
                </c:pt>
                <c:pt idx="832">
                  <c:v>0.1383399153812126</c:v>
                </c:pt>
                <c:pt idx="833">
                  <c:v>0.1401008985331901</c:v>
                </c:pt>
                <c:pt idx="834">
                  <c:v>0.1438518076116749</c:v>
                </c:pt>
                <c:pt idx="835">
                  <c:v>0.14608607681588251</c:v>
                </c:pt>
                <c:pt idx="836">
                  <c:v>0.14385562266631999</c:v>
                </c:pt>
                <c:pt idx="837">
                  <c:v>0.1392409725198418</c:v>
                </c:pt>
                <c:pt idx="838">
                  <c:v>0.1402122370222382</c:v>
                </c:pt>
                <c:pt idx="839">
                  <c:v>0.1427908823367452</c:v>
                </c:pt>
                <c:pt idx="840">
                  <c:v>0.14093263647204579</c:v>
                </c:pt>
                <c:pt idx="841">
                  <c:v>0.1364023971533295</c:v>
                </c:pt>
                <c:pt idx="842">
                  <c:v>0.13656472610958439</c:v>
                </c:pt>
                <c:pt idx="843">
                  <c:v>0.1340114394251431</c:v>
                </c:pt>
                <c:pt idx="844">
                  <c:v>0.13183437524551619</c:v>
                </c:pt>
                <c:pt idx="845">
                  <c:v>0.15729668769057181</c:v>
                </c:pt>
                <c:pt idx="846">
                  <c:v>0.13744368166420209</c:v>
                </c:pt>
                <c:pt idx="847">
                  <c:v>0.13960805250081859</c:v>
                </c:pt>
                <c:pt idx="848">
                  <c:v>0.1372948941182543</c:v>
                </c:pt>
                <c:pt idx="849">
                  <c:v>0.13464288184151291</c:v>
                </c:pt>
                <c:pt idx="850">
                  <c:v>0.12749690186851839</c:v>
                </c:pt>
                <c:pt idx="851">
                  <c:v>0.1328121600189566</c:v>
                </c:pt>
                <c:pt idx="852">
                  <c:v>0.1308696038255088</c:v>
                </c:pt>
                <c:pt idx="853">
                  <c:v>0.12946568501286931</c:v>
                </c:pt>
                <c:pt idx="854">
                  <c:v>0.1358585009957845</c:v>
                </c:pt>
                <c:pt idx="855">
                  <c:v>0.12845530546928921</c:v>
                </c:pt>
                <c:pt idx="856">
                  <c:v>0.12799100795033669</c:v>
                </c:pt>
                <c:pt idx="857">
                  <c:v>0.1277915736994929</c:v>
                </c:pt>
                <c:pt idx="858">
                  <c:v>0.1238969007529525</c:v>
                </c:pt>
                <c:pt idx="859">
                  <c:v>0.10544193189141091</c:v>
                </c:pt>
                <c:pt idx="860">
                  <c:v>0.1081670620926684</c:v>
                </c:pt>
                <c:pt idx="861">
                  <c:v>8.4225041504450898E-2</c:v>
                </c:pt>
                <c:pt idx="862">
                  <c:v>8.2839371550772006E-2</c:v>
                </c:pt>
                <c:pt idx="863">
                  <c:v>8.7761038955205595E-2</c:v>
                </c:pt>
                <c:pt idx="864">
                  <c:v>8.9830506631748699E-2</c:v>
                </c:pt>
                <c:pt idx="865">
                  <c:v>9.2885497526374594E-2</c:v>
                </c:pt>
                <c:pt idx="866">
                  <c:v>8.7842713937952399E-2</c:v>
                </c:pt>
                <c:pt idx="867">
                  <c:v>9.0281507344267695E-2</c:v>
                </c:pt>
                <c:pt idx="868">
                  <c:v>8.3560065335138101E-2</c:v>
                </c:pt>
                <c:pt idx="869">
                  <c:v>8.6800817698074503E-2</c:v>
                </c:pt>
                <c:pt idx="870">
                  <c:v>8.3996816210745007E-2</c:v>
                </c:pt>
                <c:pt idx="871">
                  <c:v>8.4462984442557801E-2</c:v>
                </c:pt>
                <c:pt idx="872">
                  <c:v>8.6187772465118204E-2</c:v>
                </c:pt>
                <c:pt idx="873">
                  <c:v>8.3256466126871695E-2</c:v>
                </c:pt>
                <c:pt idx="874">
                  <c:v>8.3571785346751498E-2</c:v>
                </c:pt>
                <c:pt idx="875">
                  <c:v>8.2958364770603102E-2</c:v>
                </c:pt>
                <c:pt idx="876">
                  <c:v>7.8446579087357193E-2</c:v>
                </c:pt>
                <c:pt idx="877">
                  <c:v>8.1228540272863595E-2</c:v>
                </c:pt>
                <c:pt idx="878">
                  <c:v>8.1884969094706703E-2</c:v>
                </c:pt>
                <c:pt idx="879">
                  <c:v>8.2598085111487599E-2</c:v>
                </c:pt>
                <c:pt idx="880">
                  <c:v>8.7775755504567704E-2</c:v>
                </c:pt>
                <c:pt idx="881">
                  <c:v>8.6106066547653806E-2</c:v>
                </c:pt>
                <c:pt idx="882">
                  <c:v>8.1052573403549405E-2</c:v>
                </c:pt>
                <c:pt idx="883">
                  <c:v>8.2782017377767803E-2</c:v>
                </c:pt>
                <c:pt idx="884">
                  <c:v>8.0383749452978007E-2</c:v>
                </c:pt>
                <c:pt idx="885">
                  <c:v>8.1745727363015205E-2</c:v>
                </c:pt>
                <c:pt idx="886">
                  <c:v>8.1150116996138999E-2</c:v>
                </c:pt>
                <c:pt idx="887">
                  <c:v>8.2548449847766506E-2</c:v>
                </c:pt>
                <c:pt idx="888">
                  <c:v>8.0461655383525205E-2</c:v>
                </c:pt>
                <c:pt idx="889">
                  <c:v>7.9400593688767507E-2</c:v>
                </c:pt>
                <c:pt idx="890">
                  <c:v>7.9362238801740204E-2</c:v>
                </c:pt>
                <c:pt idx="891">
                  <c:v>7.5337758764358595E-2</c:v>
                </c:pt>
                <c:pt idx="892">
                  <c:v>6.97736616872182E-2</c:v>
                </c:pt>
                <c:pt idx="893">
                  <c:v>6.4258307457032399E-2</c:v>
                </c:pt>
                <c:pt idx="894">
                  <c:v>5.3819258710154597E-2</c:v>
                </c:pt>
                <c:pt idx="895">
                  <c:v>5.5567760241701E-2</c:v>
                </c:pt>
                <c:pt idx="896">
                  <c:v>6.2986928379556495E-2</c:v>
                </c:pt>
                <c:pt idx="897">
                  <c:v>5.4978808940528E-2</c:v>
                </c:pt>
                <c:pt idx="898">
                  <c:v>5.6990205245701003E-2</c:v>
                </c:pt>
                <c:pt idx="899">
                  <c:v>5.3036288524386001E-2</c:v>
                </c:pt>
                <c:pt idx="900">
                  <c:v>6.0356367028175498E-2</c:v>
                </c:pt>
                <c:pt idx="901">
                  <c:v>6.02643132447001E-2</c:v>
                </c:pt>
                <c:pt idx="902">
                  <c:v>6.5832239441001902E-2</c:v>
                </c:pt>
                <c:pt idx="903">
                  <c:v>6.16861691963956E-2</c:v>
                </c:pt>
                <c:pt idx="904">
                  <c:v>6.4003527780659805E-2</c:v>
                </c:pt>
                <c:pt idx="905">
                  <c:v>6.7387917593597996E-2</c:v>
                </c:pt>
                <c:pt idx="906">
                  <c:v>6.8469268766041799E-2</c:v>
                </c:pt>
                <c:pt idx="907">
                  <c:v>7.3467308083536007E-2</c:v>
                </c:pt>
                <c:pt idx="908">
                  <c:v>7.2270686268532197E-2</c:v>
                </c:pt>
                <c:pt idx="909">
                  <c:v>6.5898887218989399E-2</c:v>
                </c:pt>
                <c:pt idx="910">
                  <c:v>6.9402206746790096E-2</c:v>
                </c:pt>
                <c:pt idx="911">
                  <c:v>6.5793222665006201E-2</c:v>
                </c:pt>
                <c:pt idx="912">
                  <c:v>6.6228930887785101E-2</c:v>
                </c:pt>
                <c:pt idx="913">
                  <c:v>6.6625578380207606E-2</c:v>
                </c:pt>
                <c:pt idx="914">
                  <c:v>6.7243625694706793E-2</c:v>
                </c:pt>
                <c:pt idx="915">
                  <c:v>6.9538314072404003E-2</c:v>
                </c:pt>
                <c:pt idx="916">
                  <c:v>6.7092037500120605E-2</c:v>
                </c:pt>
                <c:pt idx="917">
                  <c:v>6.8624357553927498E-2</c:v>
                </c:pt>
                <c:pt idx="918">
                  <c:v>7.0663497789227606E-2</c:v>
                </c:pt>
                <c:pt idx="919">
                  <c:v>6.9597955679936194E-2</c:v>
                </c:pt>
                <c:pt idx="920">
                  <c:v>6.9501619080655899E-2</c:v>
                </c:pt>
                <c:pt idx="921">
                  <c:v>6.7270196355022793E-2</c:v>
                </c:pt>
                <c:pt idx="922">
                  <c:v>6.1830517141947899E-2</c:v>
                </c:pt>
                <c:pt idx="923">
                  <c:v>5.9895692273764102E-2</c:v>
                </c:pt>
                <c:pt idx="924">
                  <c:v>6.1924101689957101E-2</c:v>
                </c:pt>
                <c:pt idx="925">
                  <c:v>6.24263437199611E-2</c:v>
                </c:pt>
                <c:pt idx="926">
                  <c:v>6.3016055421342407E-2</c:v>
                </c:pt>
                <c:pt idx="927">
                  <c:v>6.4325583253832794E-2</c:v>
                </c:pt>
                <c:pt idx="928">
                  <c:v>6.3128401146419294E-2</c:v>
                </c:pt>
                <c:pt idx="929">
                  <c:v>6.7619494909642502E-2</c:v>
                </c:pt>
                <c:pt idx="930">
                  <c:v>6.9118101781944496E-2</c:v>
                </c:pt>
                <c:pt idx="931">
                  <c:v>7.0120413510566207E-2</c:v>
                </c:pt>
                <c:pt idx="932">
                  <c:v>7.0155993989512305E-2</c:v>
                </c:pt>
                <c:pt idx="933">
                  <c:v>6.7648741162071202E-2</c:v>
                </c:pt>
                <c:pt idx="934">
                  <c:v>6.8318897342558901E-2</c:v>
                </c:pt>
                <c:pt idx="935">
                  <c:v>6.7731077140792906E-2</c:v>
                </c:pt>
                <c:pt idx="936">
                  <c:v>6.2243637309546698E-2</c:v>
                </c:pt>
                <c:pt idx="937">
                  <c:v>6.2481858822274999E-2</c:v>
                </c:pt>
                <c:pt idx="938">
                  <c:v>6.6924574578414706E-2</c:v>
                </c:pt>
                <c:pt idx="939">
                  <c:v>6.9143121583519096E-2</c:v>
                </c:pt>
                <c:pt idx="940">
                  <c:v>6.9005353063428906E-2</c:v>
                </c:pt>
                <c:pt idx="941">
                  <c:v>6.9742316824018602E-2</c:v>
                </c:pt>
                <c:pt idx="942">
                  <c:v>6.8303304966709305E-2</c:v>
                </c:pt>
                <c:pt idx="943">
                  <c:v>6.8760123188559799E-2</c:v>
                </c:pt>
                <c:pt idx="944">
                  <c:v>6.6745266327886896E-2</c:v>
                </c:pt>
                <c:pt idx="945">
                  <c:v>6.6306204806268199E-2</c:v>
                </c:pt>
                <c:pt idx="946">
                  <c:v>6.74838981250174E-2</c:v>
                </c:pt>
                <c:pt idx="947">
                  <c:v>6.9612935219985794E-2</c:v>
                </c:pt>
                <c:pt idx="948">
                  <c:v>6.8702842842981907E-2</c:v>
                </c:pt>
                <c:pt idx="949">
                  <c:v>6.8936873258020795E-2</c:v>
                </c:pt>
                <c:pt idx="950">
                  <c:v>7.0049684862918002E-2</c:v>
                </c:pt>
                <c:pt idx="951">
                  <c:v>6.9069209621591299E-2</c:v>
                </c:pt>
                <c:pt idx="952">
                  <c:v>7.1147971869311294E-2</c:v>
                </c:pt>
                <c:pt idx="953">
                  <c:v>7.0824595985790995E-2</c:v>
                </c:pt>
                <c:pt idx="954">
                  <c:v>7.23197897251526E-2</c:v>
                </c:pt>
                <c:pt idx="955">
                  <c:v>7.2945140212024098E-2</c:v>
                </c:pt>
                <c:pt idx="956">
                  <c:v>8.1640360667269096E-2</c:v>
                </c:pt>
                <c:pt idx="957">
                  <c:v>7.6581407352012507E-2</c:v>
                </c:pt>
                <c:pt idx="958">
                  <c:v>8.6756657075652305E-2</c:v>
                </c:pt>
                <c:pt idx="959">
                  <c:v>8.0045753594249994E-2</c:v>
                </c:pt>
                <c:pt idx="960">
                  <c:v>7.4710457024757607E-2</c:v>
                </c:pt>
                <c:pt idx="961">
                  <c:v>6.7839382031062004E-2</c:v>
                </c:pt>
                <c:pt idx="962">
                  <c:v>6.9483830497683502E-2</c:v>
                </c:pt>
                <c:pt idx="963">
                  <c:v>6.9343294806841302E-2</c:v>
                </c:pt>
                <c:pt idx="964">
                  <c:v>6.8335062515277697E-2</c:v>
                </c:pt>
                <c:pt idx="965">
                  <c:v>6.8811608234932695E-2</c:v>
                </c:pt>
                <c:pt idx="966">
                  <c:v>6.7907991624842706E-2</c:v>
                </c:pt>
                <c:pt idx="967">
                  <c:v>6.9041377606170407E-2</c:v>
                </c:pt>
                <c:pt idx="968">
                  <c:v>6.3446647922484806E-2</c:v>
                </c:pt>
                <c:pt idx="969">
                  <c:v>6.3609911136565001E-2</c:v>
                </c:pt>
                <c:pt idx="970">
                  <c:v>6.19672644365565E-2</c:v>
                </c:pt>
                <c:pt idx="971">
                  <c:v>6.3884683951399401E-2</c:v>
                </c:pt>
                <c:pt idx="972">
                  <c:v>6.1514347514978501E-2</c:v>
                </c:pt>
                <c:pt idx="973">
                  <c:v>6.1271681228981099E-2</c:v>
                </c:pt>
                <c:pt idx="974">
                  <c:v>6.2468227584662001E-2</c:v>
                </c:pt>
                <c:pt idx="975">
                  <c:v>6.1619326567089801E-2</c:v>
                </c:pt>
                <c:pt idx="976">
                  <c:v>6.2768248386853007E-2</c:v>
                </c:pt>
                <c:pt idx="977">
                  <c:v>6.32874599076068E-2</c:v>
                </c:pt>
                <c:pt idx="978">
                  <c:v>6.29015659396788E-2</c:v>
                </c:pt>
                <c:pt idx="979">
                  <c:v>5.89903431755592E-2</c:v>
                </c:pt>
                <c:pt idx="980">
                  <c:v>6.1296367866785897E-2</c:v>
                </c:pt>
                <c:pt idx="981">
                  <c:v>6.1053425198852901E-2</c:v>
                </c:pt>
                <c:pt idx="982">
                  <c:v>6.3965860354432205E-2</c:v>
                </c:pt>
                <c:pt idx="983">
                  <c:v>6.4827779365555394E-2</c:v>
                </c:pt>
                <c:pt idx="984">
                  <c:v>6.3811229229310804E-2</c:v>
                </c:pt>
                <c:pt idx="985">
                  <c:v>6.3982358803505807E-2</c:v>
                </c:pt>
                <c:pt idx="986">
                  <c:v>5.9578783948362003E-2</c:v>
                </c:pt>
                <c:pt idx="987">
                  <c:v>6.1263649982642401E-2</c:v>
                </c:pt>
                <c:pt idx="988">
                  <c:v>5.8686484058270802E-2</c:v>
                </c:pt>
                <c:pt idx="989">
                  <c:v>6.0426904501106701E-2</c:v>
                </c:pt>
                <c:pt idx="990">
                  <c:v>6.2247427266288402E-2</c:v>
                </c:pt>
                <c:pt idx="991">
                  <c:v>5.7398699409105802E-2</c:v>
                </c:pt>
                <c:pt idx="992">
                  <c:v>5.8753233757830398E-2</c:v>
                </c:pt>
                <c:pt idx="993">
                  <c:v>5.8424261373851601E-2</c:v>
                </c:pt>
                <c:pt idx="994">
                  <c:v>5.7319956308703297E-2</c:v>
                </c:pt>
                <c:pt idx="995">
                  <c:v>5.9712585827045903E-2</c:v>
                </c:pt>
                <c:pt idx="996">
                  <c:v>6.3250143473745302E-2</c:v>
                </c:pt>
                <c:pt idx="997">
                  <c:v>6.3259667793417698E-2</c:v>
                </c:pt>
                <c:pt idx="998">
                  <c:v>6.1257927537150501E-2</c:v>
                </c:pt>
                <c:pt idx="999">
                  <c:v>6.1149910064532798E-2</c:v>
                </c:pt>
                <c:pt idx="1000">
                  <c:v>6.0586095296991001E-2</c:v>
                </c:pt>
                <c:pt idx="1001">
                  <c:v>6.0617571940407101E-2</c:v>
                </c:pt>
                <c:pt idx="1002">
                  <c:v>6.0760791032061903E-2</c:v>
                </c:pt>
                <c:pt idx="1003">
                  <c:v>6.1647950783013702E-2</c:v>
                </c:pt>
                <c:pt idx="1004">
                  <c:v>6.0624095438696103E-2</c:v>
                </c:pt>
                <c:pt idx="1005">
                  <c:v>5.9246578950889299E-2</c:v>
                </c:pt>
                <c:pt idx="1006">
                  <c:v>6.0341909837247597E-2</c:v>
                </c:pt>
                <c:pt idx="1007">
                  <c:v>6.59817795997618E-2</c:v>
                </c:pt>
                <c:pt idx="1008">
                  <c:v>6.4761421299410996E-2</c:v>
                </c:pt>
                <c:pt idx="1009">
                  <c:v>6.3398544711603402E-2</c:v>
                </c:pt>
                <c:pt idx="1010">
                  <c:v>6.2425861556553199E-2</c:v>
                </c:pt>
                <c:pt idx="1011">
                  <c:v>6.1619162553919297E-2</c:v>
                </c:pt>
                <c:pt idx="1012">
                  <c:v>6.2131015325052698E-2</c:v>
                </c:pt>
                <c:pt idx="1013">
                  <c:v>5.93648909857264E-2</c:v>
                </c:pt>
                <c:pt idx="1014">
                  <c:v>6.0222328270614599E-2</c:v>
                </c:pt>
                <c:pt idx="1015">
                  <c:v>5.9836897364032797E-2</c:v>
                </c:pt>
                <c:pt idx="1016">
                  <c:v>5.96387969601965E-2</c:v>
                </c:pt>
                <c:pt idx="1017">
                  <c:v>5.8642629363808201E-2</c:v>
                </c:pt>
                <c:pt idx="1018">
                  <c:v>5.8470463661657597E-2</c:v>
                </c:pt>
                <c:pt idx="1019">
                  <c:v>5.8813483573829102E-2</c:v>
                </c:pt>
                <c:pt idx="1020">
                  <c:v>5.9948594370331502E-2</c:v>
                </c:pt>
                <c:pt idx="1021">
                  <c:v>5.9913203098587102E-2</c:v>
                </c:pt>
                <c:pt idx="1022">
                  <c:v>5.8639632969175397E-2</c:v>
                </c:pt>
                <c:pt idx="1023">
                  <c:v>5.9472562705709699E-2</c:v>
                </c:pt>
                <c:pt idx="1024">
                  <c:v>5.9324943186472003E-2</c:v>
                </c:pt>
                <c:pt idx="1025">
                  <c:v>5.96595351955286E-2</c:v>
                </c:pt>
                <c:pt idx="1026">
                  <c:v>6.0306511281266101E-2</c:v>
                </c:pt>
                <c:pt idx="1027">
                  <c:v>5.9490789879785302E-2</c:v>
                </c:pt>
                <c:pt idx="1028">
                  <c:v>6.2791460096362897E-2</c:v>
                </c:pt>
                <c:pt idx="1029">
                  <c:v>7.27815320401375E-2</c:v>
                </c:pt>
                <c:pt idx="1030">
                  <c:v>7.7166149978650803E-2</c:v>
                </c:pt>
                <c:pt idx="1031">
                  <c:v>8.4329454450881594E-2</c:v>
                </c:pt>
                <c:pt idx="1032">
                  <c:v>0.1222104394473392</c:v>
                </c:pt>
                <c:pt idx="1033">
                  <c:v>0.117854881582673</c:v>
                </c:pt>
                <c:pt idx="1034">
                  <c:v>0.12715928244532029</c:v>
                </c:pt>
                <c:pt idx="1035">
                  <c:v>0.14239571480820271</c:v>
                </c:pt>
                <c:pt idx="1036">
                  <c:v>0.1279865160898325</c:v>
                </c:pt>
                <c:pt idx="1037">
                  <c:v>0.1225809653809523</c:v>
                </c:pt>
                <c:pt idx="1038">
                  <c:v>0.1263411876184336</c:v>
                </c:pt>
                <c:pt idx="1039">
                  <c:v>0.1245360182163379</c:v>
                </c:pt>
                <c:pt idx="1040">
                  <c:v>0.11434152357209069</c:v>
                </c:pt>
                <c:pt idx="1041">
                  <c:v>0.11126935718390241</c:v>
                </c:pt>
                <c:pt idx="1042">
                  <c:v>8.8098559300552201E-2</c:v>
                </c:pt>
                <c:pt idx="1043">
                  <c:v>7.3437469897382507E-2</c:v>
                </c:pt>
                <c:pt idx="1044">
                  <c:v>8.9769603983149204E-2</c:v>
                </c:pt>
                <c:pt idx="1045">
                  <c:v>8.5018029958431704E-2</c:v>
                </c:pt>
                <c:pt idx="1046">
                  <c:v>8.8055278118986197E-2</c:v>
                </c:pt>
                <c:pt idx="1047">
                  <c:v>8.4761944593019306E-2</c:v>
                </c:pt>
                <c:pt idx="1048">
                  <c:v>8.5818074183264204E-2</c:v>
                </c:pt>
                <c:pt idx="1049">
                  <c:v>8.6964522917731005E-2</c:v>
                </c:pt>
                <c:pt idx="1050">
                  <c:v>8.5581822730187898E-2</c:v>
                </c:pt>
                <c:pt idx="1051">
                  <c:v>8.4657042235981694E-2</c:v>
                </c:pt>
                <c:pt idx="1052">
                  <c:v>8.4707048576108696E-2</c:v>
                </c:pt>
                <c:pt idx="1053">
                  <c:v>8.4686434939659494E-2</c:v>
                </c:pt>
                <c:pt idx="1054">
                  <c:v>7.7346834519143398E-2</c:v>
                </c:pt>
                <c:pt idx="1055">
                  <c:v>7.4589850736743596E-2</c:v>
                </c:pt>
                <c:pt idx="1056">
                  <c:v>7.8415289007988401E-2</c:v>
                </c:pt>
                <c:pt idx="1057">
                  <c:v>8.1880997826436999E-2</c:v>
                </c:pt>
                <c:pt idx="1058">
                  <c:v>8.1576951251546598E-2</c:v>
                </c:pt>
                <c:pt idx="1059">
                  <c:v>8.9529207084714596E-2</c:v>
                </c:pt>
                <c:pt idx="1060">
                  <c:v>8.9089902075855307E-2</c:v>
                </c:pt>
                <c:pt idx="1061">
                  <c:v>9.8174386760953899E-2</c:v>
                </c:pt>
                <c:pt idx="1062">
                  <c:v>9.4953374232839602E-2</c:v>
                </c:pt>
                <c:pt idx="1063">
                  <c:v>0.10193715864699909</c:v>
                </c:pt>
                <c:pt idx="1064">
                  <c:v>0.1067912888421787</c:v>
                </c:pt>
                <c:pt idx="1065">
                  <c:v>0.1015321678007486</c:v>
                </c:pt>
                <c:pt idx="1066">
                  <c:v>0.10234925011333849</c:v>
                </c:pt>
                <c:pt idx="1067">
                  <c:v>9.9903209005136703E-2</c:v>
                </c:pt>
                <c:pt idx="1068">
                  <c:v>0.1043188136777377</c:v>
                </c:pt>
                <c:pt idx="1069">
                  <c:v>0.1015129995278299</c:v>
                </c:pt>
                <c:pt idx="1070">
                  <c:v>0.10035444988582271</c:v>
                </c:pt>
                <c:pt idx="1071">
                  <c:v>9.5986586458562201E-2</c:v>
                </c:pt>
                <c:pt idx="1072">
                  <c:v>9.8784111717930001E-2</c:v>
                </c:pt>
                <c:pt idx="1073">
                  <c:v>9.6890147372328997E-2</c:v>
                </c:pt>
                <c:pt idx="1074">
                  <c:v>9.6788518963902406E-2</c:v>
                </c:pt>
                <c:pt idx="1075">
                  <c:v>9.3375752977291102E-2</c:v>
                </c:pt>
                <c:pt idx="1076">
                  <c:v>9.0463835876954501E-2</c:v>
                </c:pt>
                <c:pt idx="1077">
                  <c:v>9.1102394839679607E-2</c:v>
                </c:pt>
                <c:pt idx="1078">
                  <c:v>8.8419184191143599E-2</c:v>
                </c:pt>
                <c:pt idx="1079">
                  <c:v>8.4536490405957496E-2</c:v>
                </c:pt>
                <c:pt idx="1080">
                  <c:v>7.5572155362567298E-2</c:v>
                </c:pt>
                <c:pt idx="1081">
                  <c:v>7.9139417345818294E-2</c:v>
                </c:pt>
                <c:pt idx="1082">
                  <c:v>7.8732029156498795E-2</c:v>
                </c:pt>
                <c:pt idx="1083">
                  <c:v>7.1282803231637396E-2</c:v>
                </c:pt>
                <c:pt idx="1084">
                  <c:v>7.4897228132043095E-2</c:v>
                </c:pt>
                <c:pt idx="1085">
                  <c:v>7.3570388621830199E-2</c:v>
                </c:pt>
                <c:pt idx="1086">
                  <c:v>7.6932842346983707E-2</c:v>
                </c:pt>
                <c:pt idx="1087">
                  <c:v>7.7123549972657995E-2</c:v>
                </c:pt>
                <c:pt idx="1088">
                  <c:v>7.7584366299705707E-2</c:v>
                </c:pt>
                <c:pt idx="1089">
                  <c:v>7.59677804464097E-2</c:v>
                </c:pt>
                <c:pt idx="1090">
                  <c:v>7.5726437487316695E-2</c:v>
                </c:pt>
                <c:pt idx="1091">
                  <c:v>7.3696043399752303E-2</c:v>
                </c:pt>
                <c:pt idx="1092">
                  <c:v>7.0430865097561801E-2</c:v>
                </c:pt>
                <c:pt idx="1093">
                  <c:v>7.0999344749596599E-2</c:v>
                </c:pt>
                <c:pt idx="1094">
                  <c:v>6.8269800413907206E-2</c:v>
                </c:pt>
                <c:pt idx="1095">
                  <c:v>7.0193857847201002E-2</c:v>
                </c:pt>
                <c:pt idx="1096">
                  <c:v>7.0151931789382602E-2</c:v>
                </c:pt>
                <c:pt idx="1097">
                  <c:v>7.1360890027451093E-2</c:v>
                </c:pt>
                <c:pt idx="1098">
                  <c:v>7.0526169569846003E-2</c:v>
                </c:pt>
                <c:pt idx="1099">
                  <c:v>7.32239337017737E-2</c:v>
                </c:pt>
                <c:pt idx="1100">
                  <c:v>7.1513850617588498E-2</c:v>
                </c:pt>
                <c:pt idx="1101">
                  <c:v>7.2476937047279796E-2</c:v>
                </c:pt>
                <c:pt idx="1102">
                  <c:v>7.2225551138254698E-2</c:v>
                </c:pt>
                <c:pt idx="1103">
                  <c:v>7.3306549801367804E-2</c:v>
                </c:pt>
                <c:pt idx="1104">
                  <c:v>7.5776940112355001E-2</c:v>
                </c:pt>
                <c:pt idx="1105">
                  <c:v>7.7750731629263603E-2</c:v>
                </c:pt>
                <c:pt idx="1106">
                  <c:v>7.8179152290520998E-2</c:v>
                </c:pt>
                <c:pt idx="1107">
                  <c:v>8.0285165287925606E-2</c:v>
                </c:pt>
                <c:pt idx="1108">
                  <c:v>8.4348130461192494E-2</c:v>
                </c:pt>
                <c:pt idx="1109">
                  <c:v>8.7427646739392406E-2</c:v>
                </c:pt>
                <c:pt idx="1110">
                  <c:v>8.6103605727795504E-2</c:v>
                </c:pt>
                <c:pt idx="1111">
                  <c:v>8.3674716202816607E-2</c:v>
                </c:pt>
                <c:pt idx="1112">
                  <c:v>8.2993871075504197E-2</c:v>
                </c:pt>
                <c:pt idx="1113">
                  <c:v>8.0250108061132502E-2</c:v>
                </c:pt>
                <c:pt idx="1114">
                  <c:v>8.1632565286987993E-2</c:v>
                </c:pt>
                <c:pt idx="1115">
                  <c:v>8.6334877268838706E-2</c:v>
                </c:pt>
                <c:pt idx="1116">
                  <c:v>8.4556119662048498E-2</c:v>
                </c:pt>
                <c:pt idx="1117">
                  <c:v>8.8413716066124498E-2</c:v>
                </c:pt>
                <c:pt idx="1118">
                  <c:v>8.8707191706743196E-2</c:v>
                </c:pt>
                <c:pt idx="1119">
                  <c:v>8.3828908153285406E-2</c:v>
                </c:pt>
                <c:pt idx="1120">
                  <c:v>8.6757999961682902E-2</c:v>
                </c:pt>
                <c:pt idx="1121">
                  <c:v>8.6354892629768296E-2</c:v>
                </c:pt>
                <c:pt idx="1122">
                  <c:v>8.7183847349178695E-2</c:v>
                </c:pt>
                <c:pt idx="1123">
                  <c:v>8.7784897405293799E-2</c:v>
                </c:pt>
                <c:pt idx="1124">
                  <c:v>9.0370696704395501E-2</c:v>
                </c:pt>
                <c:pt idx="1125">
                  <c:v>8.81984915807109E-2</c:v>
                </c:pt>
                <c:pt idx="1126">
                  <c:v>9.6274678444796799E-2</c:v>
                </c:pt>
                <c:pt idx="1127">
                  <c:v>9.4224966760168796E-2</c:v>
                </c:pt>
                <c:pt idx="1128">
                  <c:v>9.1088464857072796E-2</c:v>
                </c:pt>
                <c:pt idx="1129">
                  <c:v>9.3170185170783806E-2</c:v>
                </c:pt>
                <c:pt idx="1130">
                  <c:v>9.5781557791773497E-2</c:v>
                </c:pt>
                <c:pt idx="1131">
                  <c:v>9.2296481990017901E-2</c:v>
                </c:pt>
                <c:pt idx="1132">
                  <c:v>8.9606442886910095E-2</c:v>
                </c:pt>
                <c:pt idx="1133">
                  <c:v>9.2707313654555604E-2</c:v>
                </c:pt>
                <c:pt idx="1134">
                  <c:v>9.0353788171951402E-2</c:v>
                </c:pt>
                <c:pt idx="1135">
                  <c:v>8.1471925217814101E-2</c:v>
                </c:pt>
                <c:pt idx="1136">
                  <c:v>8.1162704066175206E-2</c:v>
                </c:pt>
                <c:pt idx="1137">
                  <c:v>8.2384353918068198E-2</c:v>
                </c:pt>
                <c:pt idx="1138">
                  <c:v>8.2010951911689903E-2</c:v>
                </c:pt>
                <c:pt idx="1139">
                  <c:v>8.2231478861456098E-2</c:v>
                </c:pt>
                <c:pt idx="1140">
                  <c:v>8.3523208755688402E-2</c:v>
                </c:pt>
                <c:pt idx="1141">
                  <c:v>8.9273476073746805E-2</c:v>
                </c:pt>
                <c:pt idx="1142">
                  <c:v>8.4882658361452298E-2</c:v>
                </c:pt>
                <c:pt idx="1143">
                  <c:v>8.7817117292842195E-2</c:v>
                </c:pt>
                <c:pt idx="1144">
                  <c:v>8.8943282191940601E-2</c:v>
                </c:pt>
                <c:pt idx="1145">
                  <c:v>8.6972283129908803E-2</c:v>
                </c:pt>
                <c:pt idx="1146">
                  <c:v>8.8166215458160502E-2</c:v>
                </c:pt>
                <c:pt idx="1147">
                  <c:v>8.5427874201323403E-2</c:v>
                </c:pt>
                <c:pt idx="1148">
                  <c:v>8.5454951031350201E-2</c:v>
                </c:pt>
                <c:pt idx="1149">
                  <c:v>8.4289240478583799E-2</c:v>
                </c:pt>
                <c:pt idx="1150">
                  <c:v>8.0910602419828503E-2</c:v>
                </c:pt>
                <c:pt idx="1151">
                  <c:v>8.0796987170409396E-2</c:v>
                </c:pt>
                <c:pt idx="1152">
                  <c:v>8.21356968305125E-2</c:v>
                </c:pt>
                <c:pt idx="1153">
                  <c:v>8.1319185122711996E-2</c:v>
                </c:pt>
                <c:pt idx="1154">
                  <c:v>8.0765034824243895E-2</c:v>
                </c:pt>
                <c:pt idx="1155">
                  <c:v>8.20373036732438E-2</c:v>
                </c:pt>
                <c:pt idx="1156">
                  <c:v>8.0509359596045799E-2</c:v>
                </c:pt>
                <c:pt idx="1157">
                  <c:v>7.6785708195980601E-2</c:v>
                </c:pt>
                <c:pt idx="1158">
                  <c:v>7.4495710728754702E-2</c:v>
                </c:pt>
                <c:pt idx="1159">
                  <c:v>7.4822945896619003E-2</c:v>
                </c:pt>
                <c:pt idx="1160">
                  <c:v>7.4810732035954494E-2</c:v>
                </c:pt>
                <c:pt idx="1161">
                  <c:v>7.3986267815619206E-2</c:v>
                </c:pt>
                <c:pt idx="1162">
                  <c:v>7.1050419306678894E-2</c:v>
                </c:pt>
                <c:pt idx="1163">
                  <c:v>6.5926320434306698E-2</c:v>
                </c:pt>
                <c:pt idx="1164">
                  <c:v>6.5858834905225899E-2</c:v>
                </c:pt>
                <c:pt idx="1165">
                  <c:v>6.6514784043868E-2</c:v>
                </c:pt>
                <c:pt idx="1166">
                  <c:v>7.0886764451796799E-2</c:v>
                </c:pt>
                <c:pt idx="1167">
                  <c:v>7.2910816435602793E-2</c:v>
                </c:pt>
                <c:pt idx="1168">
                  <c:v>7.4844898147165703E-2</c:v>
                </c:pt>
                <c:pt idx="1169">
                  <c:v>6.9741627091155903E-2</c:v>
                </c:pt>
                <c:pt idx="1170">
                  <c:v>7.2601805890296495E-2</c:v>
                </c:pt>
                <c:pt idx="1171">
                  <c:v>7.6372271274339099E-2</c:v>
                </c:pt>
                <c:pt idx="1172">
                  <c:v>7.2882362373518195E-2</c:v>
                </c:pt>
                <c:pt idx="1173">
                  <c:v>7.4476962361671506E-2</c:v>
                </c:pt>
                <c:pt idx="1174">
                  <c:v>7.1427164403593493E-2</c:v>
                </c:pt>
                <c:pt idx="1175">
                  <c:v>7.6846956124385302E-2</c:v>
                </c:pt>
                <c:pt idx="1176">
                  <c:v>7.3949062286606998E-2</c:v>
                </c:pt>
                <c:pt idx="1177">
                  <c:v>7.7477854389227399E-2</c:v>
                </c:pt>
                <c:pt idx="1178">
                  <c:v>7.4606238528021895E-2</c:v>
                </c:pt>
                <c:pt idx="1179">
                  <c:v>7.4028625805985293E-2</c:v>
                </c:pt>
                <c:pt idx="1180">
                  <c:v>7.4414285423871906E-2</c:v>
                </c:pt>
                <c:pt idx="1181">
                  <c:v>7.29600266375382E-2</c:v>
                </c:pt>
                <c:pt idx="1182">
                  <c:v>7.3854194995618697E-2</c:v>
                </c:pt>
                <c:pt idx="1183">
                  <c:v>7.5626431534547803E-2</c:v>
                </c:pt>
                <c:pt idx="1184">
                  <c:v>7.4254722158800301E-2</c:v>
                </c:pt>
                <c:pt idx="1185">
                  <c:v>7.7066328775238696E-2</c:v>
                </c:pt>
                <c:pt idx="1186">
                  <c:v>8.1813690987151605E-2</c:v>
                </c:pt>
                <c:pt idx="1187">
                  <c:v>7.9057303177895499E-2</c:v>
                </c:pt>
                <c:pt idx="1188">
                  <c:v>9.5887918100379999E-2</c:v>
                </c:pt>
                <c:pt idx="1189">
                  <c:v>9.4916638457979305E-2</c:v>
                </c:pt>
                <c:pt idx="1190">
                  <c:v>9.2745781862437995E-2</c:v>
                </c:pt>
                <c:pt idx="1191">
                  <c:v>8.5362857549003995E-2</c:v>
                </c:pt>
                <c:pt idx="1192">
                  <c:v>8.2376233460640894E-2</c:v>
                </c:pt>
                <c:pt idx="1193">
                  <c:v>8.1296758612586298E-2</c:v>
                </c:pt>
                <c:pt idx="1194">
                  <c:v>8.3268150193086296E-2</c:v>
                </c:pt>
                <c:pt idx="1195">
                  <c:v>8.4763430748377194E-2</c:v>
                </c:pt>
                <c:pt idx="1196">
                  <c:v>8.4173753185754693E-2</c:v>
                </c:pt>
                <c:pt idx="1197">
                  <c:v>8.3410596160795297E-2</c:v>
                </c:pt>
                <c:pt idx="1198">
                  <c:v>8.7449622332256005E-2</c:v>
                </c:pt>
                <c:pt idx="1199">
                  <c:v>8.8832306893816604E-2</c:v>
                </c:pt>
                <c:pt idx="1200">
                  <c:v>8.8975839865436501E-2</c:v>
                </c:pt>
                <c:pt idx="1201">
                  <c:v>9.0480609171684906E-2</c:v>
                </c:pt>
                <c:pt idx="1202">
                  <c:v>9.1503991959768202E-2</c:v>
                </c:pt>
                <c:pt idx="1203">
                  <c:v>9.3991672899971304E-2</c:v>
                </c:pt>
                <c:pt idx="1204">
                  <c:v>8.7727146447624693E-2</c:v>
                </c:pt>
                <c:pt idx="1205">
                  <c:v>8.4020014801160503E-2</c:v>
                </c:pt>
                <c:pt idx="1206">
                  <c:v>7.8419262226863296E-2</c:v>
                </c:pt>
                <c:pt idx="1207">
                  <c:v>8.0425974649206103E-2</c:v>
                </c:pt>
                <c:pt idx="1208">
                  <c:v>7.8896075114939596E-2</c:v>
                </c:pt>
                <c:pt idx="1209">
                  <c:v>7.8814292044414605E-2</c:v>
                </c:pt>
                <c:pt idx="1210">
                  <c:v>7.9946537170331497E-2</c:v>
                </c:pt>
                <c:pt idx="1211">
                  <c:v>7.8619242182733695E-2</c:v>
                </c:pt>
                <c:pt idx="1212">
                  <c:v>8.0198590112571896E-2</c:v>
                </c:pt>
                <c:pt idx="1213">
                  <c:v>8.0410481568769496E-2</c:v>
                </c:pt>
                <c:pt idx="1214">
                  <c:v>8.1640398342574805E-2</c:v>
                </c:pt>
                <c:pt idx="1215">
                  <c:v>7.9823023450449795E-2</c:v>
                </c:pt>
                <c:pt idx="1216">
                  <c:v>7.8870567442218098E-2</c:v>
                </c:pt>
                <c:pt idx="1217">
                  <c:v>7.8855923565096395E-2</c:v>
                </c:pt>
                <c:pt idx="1218">
                  <c:v>7.9682354785256301E-2</c:v>
                </c:pt>
                <c:pt idx="1219">
                  <c:v>7.8433310072879098E-2</c:v>
                </c:pt>
                <c:pt idx="1220">
                  <c:v>8.0425074960152804E-2</c:v>
                </c:pt>
                <c:pt idx="1221">
                  <c:v>7.7106043560323398E-2</c:v>
                </c:pt>
                <c:pt idx="1222">
                  <c:v>7.6871120606287896E-2</c:v>
                </c:pt>
                <c:pt idx="1223">
                  <c:v>7.2897015831276502E-2</c:v>
                </c:pt>
                <c:pt idx="1224">
                  <c:v>7.3362076397740797E-2</c:v>
                </c:pt>
                <c:pt idx="1225">
                  <c:v>7.3390508918249803E-2</c:v>
                </c:pt>
                <c:pt idx="1226">
                  <c:v>7.2220874360426401E-2</c:v>
                </c:pt>
                <c:pt idx="1227">
                  <c:v>7.2503747103320096E-2</c:v>
                </c:pt>
                <c:pt idx="1228">
                  <c:v>7.1815005399185006E-2</c:v>
                </c:pt>
                <c:pt idx="1229">
                  <c:v>7.2040636756090806E-2</c:v>
                </c:pt>
                <c:pt idx="1230">
                  <c:v>7.2062427050088598E-2</c:v>
                </c:pt>
                <c:pt idx="1231">
                  <c:v>7.2808517409269302E-2</c:v>
                </c:pt>
                <c:pt idx="1232">
                  <c:v>7.4891213104838303E-2</c:v>
                </c:pt>
                <c:pt idx="1233">
                  <c:v>7.3577236588346404E-2</c:v>
                </c:pt>
                <c:pt idx="1234">
                  <c:v>7.3508592865952904E-2</c:v>
                </c:pt>
                <c:pt idx="1235">
                  <c:v>7.3714821206439504E-2</c:v>
                </c:pt>
                <c:pt idx="1236">
                  <c:v>7.2176788487667606E-2</c:v>
                </c:pt>
                <c:pt idx="1237">
                  <c:v>7.3005340033634805E-2</c:v>
                </c:pt>
                <c:pt idx="1238">
                  <c:v>7.2911183010886796E-2</c:v>
                </c:pt>
                <c:pt idx="1239">
                  <c:v>7.0765399250938998E-2</c:v>
                </c:pt>
                <c:pt idx="1240">
                  <c:v>7.0891946511813797E-2</c:v>
                </c:pt>
                <c:pt idx="1241">
                  <c:v>7.1069640801874404E-2</c:v>
                </c:pt>
                <c:pt idx="1242">
                  <c:v>7.2774474561090499E-2</c:v>
                </c:pt>
                <c:pt idx="1243">
                  <c:v>7.36883264972647E-2</c:v>
                </c:pt>
                <c:pt idx="1244">
                  <c:v>7.3249335640362498E-2</c:v>
                </c:pt>
                <c:pt idx="1245">
                  <c:v>7.2376035517485907E-2</c:v>
                </c:pt>
                <c:pt idx="1246">
                  <c:v>7.16929101649426E-2</c:v>
                </c:pt>
                <c:pt idx="1247">
                  <c:v>7.1494135134110806E-2</c:v>
                </c:pt>
                <c:pt idx="1248">
                  <c:v>7.2608355634054406E-2</c:v>
                </c:pt>
                <c:pt idx="1249">
                  <c:v>7.2770210780359001E-2</c:v>
                </c:pt>
                <c:pt idx="1250">
                  <c:v>7.2492627885532707E-2</c:v>
                </c:pt>
                <c:pt idx="1251">
                  <c:v>6.6601213266770501E-2</c:v>
                </c:pt>
                <c:pt idx="1252">
                  <c:v>7.0514366016337704E-2</c:v>
                </c:pt>
                <c:pt idx="1253">
                  <c:v>6.7372530567775493E-2</c:v>
                </c:pt>
                <c:pt idx="1254">
                  <c:v>6.8006528961413404E-2</c:v>
                </c:pt>
                <c:pt idx="1255">
                  <c:v>6.9552607559659502E-2</c:v>
                </c:pt>
                <c:pt idx="1256">
                  <c:v>6.1840631698893499E-2</c:v>
                </c:pt>
                <c:pt idx="1257">
                  <c:v>6.1603060854962602E-2</c:v>
                </c:pt>
                <c:pt idx="1258">
                  <c:v>6.1452789004669703E-2</c:v>
                </c:pt>
                <c:pt idx="1259">
                  <c:v>6.1761361149798299E-2</c:v>
                </c:pt>
                <c:pt idx="1260">
                  <c:v>6.0399703445448601E-2</c:v>
                </c:pt>
                <c:pt idx="1261">
                  <c:v>6.1517097207870401E-2</c:v>
                </c:pt>
                <c:pt idx="1262">
                  <c:v>6.2195491251679197E-2</c:v>
                </c:pt>
                <c:pt idx="1263">
                  <c:v>6.2267676608380701E-2</c:v>
                </c:pt>
                <c:pt idx="1264">
                  <c:v>6.2309134805056003E-2</c:v>
                </c:pt>
                <c:pt idx="1265">
                  <c:v>6.2364857100256098E-2</c:v>
                </c:pt>
                <c:pt idx="1266">
                  <c:v>6.3086152562297507E-2</c:v>
                </c:pt>
                <c:pt idx="1267">
                  <c:v>6.5649497598850096E-2</c:v>
                </c:pt>
                <c:pt idx="1268">
                  <c:v>6.5628649381796106E-2</c:v>
                </c:pt>
                <c:pt idx="1269">
                  <c:v>6.8177287555500399E-2</c:v>
                </c:pt>
                <c:pt idx="1270">
                  <c:v>6.6765003068826101E-2</c:v>
                </c:pt>
                <c:pt idx="1271">
                  <c:v>6.6738938995525104E-2</c:v>
                </c:pt>
                <c:pt idx="1272">
                  <c:v>6.4772892924703104E-2</c:v>
                </c:pt>
                <c:pt idx="1273">
                  <c:v>6.5500873099982607E-2</c:v>
                </c:pt>
                <c:pt idx="1274">
                  <c:v>6.2512202017472304E-2</c:v>
                </c:pt>
                <c:pt idx="1275">
                  <c:v>6.3376132603389798E-2</c:v>
                </c:pt>
                <c:pt idx="1276">
                  <c:v>6.6421627941684394E-2</c:v>
                </c:pt>
                <c:pt idx="1277">
                  <c:v>6.8534978605350405E-2</c:v>
                </c:pt>
                <c:pt idx="1278">
                  <c:v>6.8046200326954798E-2</c:v>
                </c:pt>
                <c:pt idx="1279">
                  <c:v>6.83505168049824E-2</c:v>
                </c:pt>
                <c:pt idx="1280">
                  <c:v>6.89003575958229E-2</c:v>
                </c:pt>
                <c:pt idx="1281">
                  <c:v>6.7288908252545798E-2</c:v>
                </c:pt>
                <c:pt idx="1282">
                  <c:v>6.5322518896684001E-2</c:v>
                </c:pt>
                <c:pt idx="1283">
                  <c:v>6.5390719630099195E-2</c:v>
                </c:pt>
                <c:pt idx="1284">
                  <c:v>6.5775152253230704E-2</c:v>
                </c:pt>
                <c:pt idx="1285">
                  <c:v>6.53667524383056E-2</c:v>
                </c:pt>
                <c:pt idx="1286">
                  <c:v>6.5189975942529302E-2</c:v>
                </c:pt>
                <c:pt idx="1287">
                  <c:v>6.5312553875883902E-2</c:v>
                </c:pt>
                <c:pt idx="1288">
                  <c:v>6.5053428666435098E-2</c:v>
                </c:pt>
                <c:pt idx="1289">
                  <c:v>7.0567689420828E-2</c:v>
                </c:pt>
                <c:pt idx="1290">
                  <c:v>6.8449720395738795E-2</c:v>
                </c:pt>
                <c:pt idx="1291">
                  <c:v>7.1860537887954795E-2</c:v>
                </c:pt>
                <c:pt idx="1292">
                  <c:v>6.9538958398484702E-2</c:v>
                </c:pt>
                <c:pt idx="1293">
                  <c:v>7.0021183742758605E-2</c:v>
                </c:pt>
                <c:pt idx="1294">
                  <c:v>6.8622826030250605E-2</c:v>
                </c:pt>
                <c:pt idx="1295">
                  <c:v>7.0161343747906904E-2</c:v>
                </c:pt>
                <c:pt idx="1296">
                  <c:v>7.05176774296815E-2</c:v>
                </c:pt>
                <c:pt idx="1297">
                  <c:v>7.3287638588047002E-2</c:v>
                </c:pt>
                <c:pt idx="1298">
                  <c:v>7.0379585954842103E-2</c:v>
                </c:pt>
                <c:pt idx="1299">
                  <c:v>7.1814310305756301E-2</c:v>
                </c:pt>
                <c:pt idx="1300">
                  <c:v>7.4316295332499005E-2</c:v>
                </c:pt>
                <c:pt idx="1301">
                  <c:v>8.1904716126741703E-2</c:v>
                </c:pt>
                <c:pt idx="1302">
                  <c:v>7.7898117733325806E-2</c:v>
                </c:pt>
                <c:pt idx="1303">
                  <c:v>7.7573933944092593E-2</c:v>
                </c:pt>
                <c:pt idx="1304">
                  <c:v>7.7330912436762905E-2</c:v>
                </c:pt>
                <c:pt idx="1305">
                  <c:v>8.0248510045359794E-2</c:v>
                </c:pt>
                <c:pt idx="1306">
                  <c:v>7.8013771077275806E-2</c:v>
                </c:pt>
                <c:pt idx="1307">
                  <c:v>7.7810457249879006E-2</c:v>
                </c:pt>
                <c:pt idx="1308">
                  <c:v>7.7991822420749202E-2</c:v>
                </c:pt>
                <c:pt idx="1309">
                  <c:v>7.4056677410672997E-2</c:v>
                </c:pt>
                <c:pt idx="1310">
                  <c:v>7.3552381495224403E-2</c:v>
                </c:pt>
                <c:pt idx="1311">
                  <c:v>7.3438391724517202E-2</c:v>
                </c:pt>
                <c:pt idx="1312">
                  <c:v>7.56392207971084E-2</c:v>
                </c:pt>
                <c:pt idx="1313">
                  <c:v>7.4191446330019201E-2</c:v>
                </c:pt>
                <c:pt idx="1314">
                  <c:v>7.3404294481972998E-2</c:v>
                </c:pt>
                <c:pt idx="1315">
                  <c:v>7.4915469097167495E-2</c:v>
                </c:pt>
                <c:pt idx="1316">
                  <c:v>7.5321221372211394E-2</c:v>
                </c:pt>
                <c:pt idx="1317">
                  <c:v>7.5783621715670102E-2</c:v>
                </c:pt>
                <c:pt idx="1318">
                  <c:v>7.5690837141978995E-2</c:v>
                </c:pt>
                <c:pt idx="1319">
                  <c:v>7.6701552862029995E-2</c:v>
                </c:pt>
                <c:pt idx="1320">
                  <c:v>7.4741437776378802E-2</c:v>
                </c:pt>
                <c:pt idx="1321">
                  <c:v>7.4777526904422104E-2</c:v>
                </c:pt>
                <c:pt idx="1322">
                  <c:v>7.0819204291264898E-2</c:v>
                </c:pt>
                <c:pt idx="1323">
                  <c:v>6.7176751857130304E-2</c:v>
                </c:pt>
                <c:pt idx="1324">
                  <c:v>6.1097856891176298E-2</c:v>
                </c:pt>
                <c:pt idx="1325">
                  <c:v>6.3212799490780194E-2</c:v>
                </c:pt>
                <c:pt idx="1326">
                  <c:v>6.3701220221557997E-2</c:v>
                </c:pt>
                <c:pt idx="1327">
                  <c:v>6.3773278872529801E-2</c:v>
                </c:pt>
                <c:pt idx="1328">
                  <c:v>6.24917533832526E-2</c:v>
                </c:pt>
                <c:pt idx="1329">
                  <c:v>6.2583721858426797E-2</c:v>
                </c:pt>
                <c:pt idx="1330">
                  <c:v>6.3729911800522301E-2</c:v>
                </c:pt>
                <c:pt idx="1331">
                  <c:v>6.2960622744600903E-2</c:v>
                </c:pt>
                <c:pt idx="1332">
                  <c:v>6.3084255078529397E-2</c:v>
                </c:pt>
                <c:pt idx="1333">
                  <c:v>6.2894164589131801E-2</c:v>
                </c:pt>
                <c:pt idx="1334">
                  <c:v>6.3157954075290901E-2</c:v>
                </c:pt>
                <c:pt idx="1335">
                  <c:v>6.3461249930154895E-2</c:v>
                </c:pt>
                <c:pt idx="1336">
                  <c:v>6.6338313078030398E-2</c:v>
                </c:pt>
                <c:pt idx="1337">
                  <c:v>6.5849066194695993E-2</c:v>
                </c:pt>
                <c:pt idx="1338">
                  <c:v>6.3773832763022897E-2</c:v>
                </c:pt>
                <c:pt idx="1339">
                  <c:v>6.3844214648668907E-2</c:v>
                </c:pt>
                <c:pt idx="1340">
                  <c:v>6.3379631434349396E-2</c:v>
                </c:pt>
                <c:pt idx="1341">
                  <c:v>6.3136066837440205E-2</c:v>
                </c:pt>
                <c:pt idx="1342">
                  <c:v>6.3181179403399595E-2</c:v>
                </c:pt>
                <c:pt idx="1343">
                  <c:v>6.3953867628591496E-2</c:v>
                </c:pt>
                <c:pt idx="1344">
                  <c:v>6.3634592309569304E-2</c:v>
                </c:pt>
                <c:pt idx="1345">
                  <c:v>6.3523429918251106E-2</c:v>
                </c:pt>
                <c:pt idx="1346">
                  <c:v>6.3649500423779301E-2</c:v>
                </c:pt>
                <c:pt idx="1347">
                  <c:v>6.3351221007311595E-2</c:v>
                </c:pt>
                <c:pt idx="1348">
                  <c:v>6.1295952595285703E-2</c:v>
                </c:pt>
                <c:pt idx="1349">
                  <c:v>6.0340677090533298E-2</c:v>
                </c:pt>
                <c:pt idx="1350">
                  <c:v>6.0923734078709102E-2</c:v>
                </c:pt>
                <c:pt idx="1351">
                  <c:v>6.1238587950229399E-2</c:v>
                </c:pt>
                <c:pt idx="1352">
                  <c:v>6.2048706119562598E-2</c:v>
                </c:pt>
                <c:pt idx="1353">
                  <c:v>6.25002886092767E-2</c:v>
                </c:pt>
                <c:pt idx="1354">
                  <c:v>6.2101680333619499E-2</c:v>
                </c:pt>
                <c:pt idx="1355">
                  <c:v>6.1468306196119399E-2</c:v>
                </c:pt>
                <c:pt idx="1356">
                  <c:v>6.1995639114303398E-2</c:v>
                </c:pt>
                <c:pt idx="1357">
                  <c:v>6.2711771046932901E-2</c:v>
                </c:pt>
                <c:pt idx="1358">
                  <c:v>6.2591592641943805E-2</c:v>
                </c:pt>
                <c:pt idx="1359">
                  <c:v>6.1274903114614303E-2</c:v>
                </c:pt>
                <c:pt idx="1360">
                  <c:v>6.1525764923991401E-2</c:v>
                </c:pt>
                <c:pt idx="1361">
                  <c:v>6.1543307076071897E-2</c:v>
                </c:pt>
                <c:pt idx="1362">
                  <c:v>6.0681380516096402E-2</c:v>
                </c:pt>
                <c:pt idx="1363">
                  <c:v>6.0942022255706302E-2</c:v>
                </c:pt>
                <c:pt idx="1364">
                  <c:v>6.0553243391908401E-2</c:v>
                </c:pt>
                <c:pt idx="1365">
                  <c:v>6.0515747349756101E-2</c:v>
                </c:pt>
                <c:pt idx="1366">
                  <c:v>6.1509269474286102E-2</c:v>
                </c:pt>
                <c:pt idx="1367">
                  <c:v>6.2157772982402403E-2</c:v>
                </c:pt>
                <c:pt idx="1368">
                  <c:v>6.2090795827365403E-2</c:v>
                </c:pt>
                <c:pt idx="1369">
                  <c:v>6.3222995269283197E-2</c:v>
                </c:pt>
                <c:pt idx="1370">
                  <c:v>6.2098650127397098E-2</c:v>
                </c:pt>
                <c:pt idx="1371">
                  <c:v>6.1346031564749402E-2</c:v>
                </c:pt>
                <c:pt idx="1372">
                  <c:v>6.1466084822939603E-2</c:v>
                </c:pt>
                <c:pt idx="1373">
                  <c:v>6.0881791012622199E-2</c:v>
                </c:pt>
                <c:pt idx="1374">
                  <c:v>6.1406878346260699E-2</c:v>
                </c:pt>
                <c:pt idx="1375">
                  <c:v>6.1447636063576401E-2</c:v>
                </c:pt>
                <c:pt idx="1376">
                  <c:v>6.0991279145335399E-2</c:v>
                </c:pt>
                <c:pt idx="1377">
                  <c:v>5.87456702085443E-2</c:v>
                </c:pt>
                <c:pt idx="1378">
                  <c:v>5.9042098945815899E-2</c:v>
                </c:pt>
                <c:pt idx="1379">
                  <c:v>5.8455389672655497E-2</c:v>
                </c:pt>
                <c:pt idx="1380">
                  <c:v>5.7849798163076602E-2</c:v>
                </c:pt>
                <c:pt idx="1381">
                  <c:v>5.8365990783417199E-2</c:v>
                </c:pt>
                <c:pt idx="1382">
                  <c:v>5.9851210209751898E-2</c:v>
                </c:pt>
                <c:pt idx="1383">
                  <c:v>5.9275571969907001E-2</c:v>
                </c:pt>
                <c:pt idx="1384">
                  <c:v>6.0052348813392199E-2</c:v>
                </c:pt>
                <c:pt idx="1385">
                  <c:v>5.9080715010667299E-2</c:v>
                </c:pt>
                <c:pt idx="1386">
                  <c:v>5.8621633184231602E-2</c:v>
                </c:pt>
                <c:pt idx="1387">
                  <c:v>5.8889317176782099E-2</c:v>
                </c:pt>
                <c:pt idx="1388">
                  <c:v>5.99512398083678E-2</c:v>
                </c:pt>
                <c:pt idx="1389">
                  <c:v>6.1167738735081599E-2</c:v>
                </c:pt>
                <c:pt idx="1390">
                  <c:v>6.1602218959517001E-2</c:v>
                </c:pt>
                <c:pt idx="1391">
                  <c:v>6.6929224750129898E-2</c:v>
                </c:pt>
                <c:pt idx="1392">
                  <c:v>6.6520964300296498E-2</c:v>
                </c:pt>
                <c:pt idx="1393">
                  <c:v>6.8241099526453894E-2</c:v>
                </c:pt>
                <c:pt idx="1394">
                  <c:v>7.1842468147529301E-2</c:v>
                </c:pt>
                <c:pt idx="1395">
                  <c:v>6.7846070360669794E-2</c:v>
                </c:pt>
                <c:pt idx="1396">
                  <c:v>6.9052311589330798E-2</c:v>
                </c:pt>
                <c:pt idx="1397">
                  <c:v>6.9393592809084595E-2</c:v>
                </c:pt>
                <c:pt idx="1398">
                  <c:v>6.9692688350452295E-2</c:v>
                </c:pt>
                <c:pt idx="1399">
                  <c:v>6.8287902997327704E-2</c:v>
                </c:pt>
                <c:pt idx="1400">
                  <c:v>6.8896810270354297E-2</c:v>
                </c:pt>
                <c:pt idx="1401">
                  <c:v>6.7945861882755407E-2</c:v>
                </c:pt>
                <c:pt idx="1402">
                  <c:v>6.8234904838943594E-2</c:v>
                </c:pt>
                <c:pt idx="1403">
                  <c:v>6.9053458456002303E-2</c:v>
                </c:pt>
                <c:pt idx="1404">
                  <c:v>7.1375412063584706E-2</c:v>
                </c:pt>
                <c:pt idx="1405">
                  <c:v>7.6408673476975802E-2</c:v>
                </c:pt>
                <c:pt idx="1406">
                  <c:v>7.3512419742780194E-2</c:v>
                </c:pt>
                <c:pt idx="1407">
                  <c:v>7.5590243304029095E-2</c:v>
                </c:pt>
                <c:pt idx="1408">
                  <c:v>7.3512266221102296E-2</c:v>
                </c:pt>
                <c:pt idx="1409">
                  <c:v>7.5424145192127701E-2</c:v>
                </c:pt>
                <c:pt idx="1410">
                  <c:v>7.8353944917636101E-2</c:v>
                </c:pt>
                <c:pt idx="1411">
                  <c:v>7.8033012057175097E-2</c:v>
                </c:pt>
                <c:pt idx="1412">
                  <c:v>7.4836494500075401E-2</c:v>
                </c:pt>
                <c:pt idx="1413">
                  <c:v>7.25456441605382E-2</c:v>
                </c:pt>
                <c:pt idx="1414">
                  <c:v>7.6317376287224195E-2</c:v>
                </c:pt>
                <c:pt idx="1415">
                  <c:v>7.9201351885611004E-2</c:v>
                </c:pt>
                <c:pt idx="1416">
                  <c:v>8.6274088167202598E-2</c:v>
                </c:pt>
                <c:pt idx="1417">
                  <c:v>8.0310875770530504E-2</c:v>
                </c:pt>
                <c:pt idx="1418">
                  <c:v>8.0635258053997697E-2</c:v>
                </c:pt>
                <c:pt idx="1419">
                  <c:v>7.7764429193054194E-2</c:v>
                </c:pt>
                <c:pt idx="1420">
                  <c:v>7.2259860191436501E-2</c:v>
                </c:pt>
                <c:pt idx="1421">
                  <c:v>7.5805174083123497E-2</c:v>
                </c:pt>
                <c:pt idx="1422">
                  <c:v>7.6195280980226501E-2</c:v>
                </c:pt>
                <c:pt idx="1423">
                  <c:v>7.8234708073917705E-2</c:v>
                </c:pt>
                <c:pt idx="1424">
                  <c:v>7.8918976944345395E-2</c:v>
                </c:pt>
                <c:pt idx="1425">
                  <c:v>7.8636273930826298E-2</c:v>
                </c:pt>
                <c:pt idx="1426">
                  <c:v>7.8795623989216801E-2</c:v>
                </c:pt>
                <c:pt idx="1427">
                  <c:v>8.0804014222165793E-2</c:v>
                </c:pt>
                <c:pt idx="1428">
                  <c:v>8.0466760100755097E-2</c:v>
                </c:pt>
                <c:pt idx="1429">
                  <c:v>8.3404989528210294E-2</c:v>
                </c:pt>
                <c:pt idx="1430">
                  <c:v>8.3820572790228004E-2</c:v>
                </c:pt>
                <c:pt idx="1431">
                  <c:v>8.6380737828980106E-2</c:v>
                </c:pt>
                <c:pt idx="1432">
                  <c:v>8.5472078198215798E-2</c:v>
                </c:pt>
                <c:pt idx="1433">
                  <c:v>9.1823578629722305E-2</c:v>
                </c:pt>
                <c:pt idx="1434">
                  <c:v>9.4338097303651003E-2</c:v>
                </c:pt>
                <c:pt idx="1435">
                  <c:v>9.4787374251389903E-2</c:v>
                </c:pt>
                <c:pt idx="1436">
                  <c:v>9.5959076122719505E-2</c:v>
                </c:pt>
                <c:pt idx="1437">
                  <c:v>0.1015432691120529</c:v>
                </c:pt>
                <c:pt idx="1438">
                  <c:v>9.8589663936256802E-2</c:v>
                </c:pt>
                <c:pt idx="1439">
                  <c:v>0.101930397596194</c:v>
                </c:pt>
                <c:pt idx="1440">
                  <c:v>9.4174523915649094E-2</c:v>
                </c:pt>
                <c:pt idx="1441">
                  <c:v>9.3906102100276001E-2</c:v>
                </c:pt>
                <c:pt idx="1442">
                  <c:v>9.6419538288855494E-2</c:v>
                </c:pt>
                <c:pt idx="1443">
                  <c:v>9.8250838261802906E-2</c:v>
                </c:pt>
                <c:pt idx="1444">
                  <c:v>9.2998947851119201E-2</c:v>
                </c:pt>
                <c:pt idx="1445">
                  <c:v>9.7108168237811501E-2</c:v>
                </c:pt>
                <c:pt idx="1446">
                  <c:v>9.3079588028946503E-2</c:v>
                </c:pt>
                <c:pt idx="1447">
                  <c:v>9.2019698912737799E-2</c:v>
                </c:pt>
                <c:pt idx="1448">
                  <c:v>9.0324893582692703E-2</c:v>
                </c:pt>
                <c:pt idx="1449">
                  <c:v>9.1485796902117805E-2</c:v>
                </c:pt>
                <c:pt idx="1450">
                  <c:v>9.4999663974998594E-2</c:v>
                </c:pt>
                <c:pt idx="1451">
                  <c:v>9.5370818590426301E-2</c:v>
                </c:pt>
                <c:pt idx="1452">
                  <c:v>9.3616536920356999E-2</c:v>
                </c:pt>
                <c:pt idx="1453">
                  <c:v>9.1972531729511295E-2</c:v>
                </c:pt>
                <c:pt idx="1454">
                  <c:v>9.44847618479593E-2</c:v>
                </c:pt>
                <c:pt idx="1455">
                  <c:v>9.1419427312314006E-2</c:v>
                </c:pt>
                <c:pt idx="1456">
                  <c:v>9.3614586568660299E-2</c:v>
                </c:pt>
                <c:pt idx="1457">
                  <c:v>9.1905244567230801E-2</c:v>
                </c:pt>
                <c:pt idx="1458">
                  <c:v>9.1026860502567294E-2</c:v>
                </c:pt>
                <c:pt idx="1459">
                  <c:v>9.0089841459990896E-2</c:v>
                </c:pt>
                <c:pt idx="1460">
                  <c:v>8.9468744968250594E-2</c:v>
                </c:pt>
                <c:pt idx="1461">
                  <c:v>9.1988274588505406E-2</c:v>
                </c:pt>
                <c:pt idx="1462">
                  <c:v>9.1239287175238201E-2</c:v>
                </c:pt>
                <c:pt idx="1463">
                  <c:v>8.1998043610572294E-2</c:v>
                </c:pt>
                <c:pt idx="1464">
                  <c:v>8.4087629791231799E-2</c:v>
                </c:pt>
                <c:pt idx="1465">
                  <c:v>8.2698837137008693E-2</c:v>
                </c:pt>
                <c:pt idx="1466">
                  <c:v>8.0509417380781004E-2</c:v>
                </c:pt>
                <c:pt idx="1467">
                  <c:v>7.8209724295530303E-2</c:v>
                </c:pt>
                <c:pt idx="1468">
                  <c:v>8.1246563319911605E-2</c:v>
                </c:pt>
                <c:pt idx="1469">
                  <c:v>7.92729363194703E-2</c:v>
                </c:pt>
                <c:pt idx="1470">
                  <c:v>8.2944904145967599E-2</c:v>
                </c:pt>
                <c:pt idx="1471">
                  <c:v>8.4566497990075207E-2</c:v>
                </c:pt>
                <c:pt idx="1472">
                  <c:v>8.0088336777255797E-2</c:v>
                </c:pt>
                <c:pt idx="1473">
                  <c:v>8.0970502575829301E-2</c:v>
                </c:pt>
                <c:pt idx="1474">
                  <c:v>7.9881248188757303E-2</c:v>
                </c:pt>
                <c:pt idx="1475">
                  <c:v>8.1255792023031001E-2</c:v>
                </c:pt>
                <c:pt idx="1476">
                  <c:v>8.1361665191559504E-2</c:v>
                </c:pt>
                <c:pt idx="1477">
                  <c:v>8.0558968943161904E-2</c:v>
                </c:pt>
                <c:pt idx="1478">
                  <c:v>7.8082922921785203E-2</c:v>
                </c:pt>
                <c:pt idx="1479">
                  <c:v>7.8633740890935694E-2</c:v>
                </c:pt>
                <c:pt idx="1480">
                  <c:v>8.7689080581905901E-2</c:v>
                </c:pt>
                <c:pt idx="1481">
                  <c:v>8.5426527792618695E-2</c:v>
                </c:pt>
                <c:pt idx="1482">
                  <c:v>8.0426583432247803E-2</c:v>
                </c:pt>
                <c:pt idx="1483">
                  <c:v>7.8231944668872302E-2</c:v>
                </c:pt>
                <c:pt idx="1484">
                  <c:v>7.9134480249247394E-2</c:v>
                </c:pt>
                <c:pt idx="1485">
                  <c:v>7.8038632121589499E-2</c:v>
                </c:pt>
                <c:pt idx="1486">
                  <c:v>7.9846468639698395E-2</c:v>
                </c:pt>
                <c:pt idx="1487">
                  <c:v>8.0175155236021395E-2</c:v>
                </c:pt>
                <c:pt idx="1488">
                  <c:v>7.8828585907659995E-2</c:v>
                </c:pt>
                <c:pt idx="1489">
                  <c:v>8.1374056528963207E-2</c:v>
                </c:pt>
                <c:pt idx="1490">
                  <c:v>7.9725017257609096E-2</c:v>
                </c:pt>
                <c:pt idx="1491">
                  <c:v>7.8840687059357095E-2</c:v>
                </c:pt>
                <c:pt idx="1492">
                  <c:v>7.9341669968165301E-2</c:v>
                </c:pt>
                <c:pt idx="1493">
                  <c:v>7.9267491351741104E-2</c:v>
                </c:pt>
                <c:pt idx="1494">
                  <c:v>7.8702905332253298E-2</c:v>
                </c:pt>
                <c:pt idx="1495">
                  <c:v>7.8305249309719605E-2</c:v>
                </c:pt>
                <c:pt idx="1496">
                  <c:v>7.8293464420099698E-2</c:v>
                </c:pt>
                <c:pt idx="1497">
                  <c:v>7.8540741383821402E-2</c:v>
                </c:pt>
                <c:pt idx="1498">
                  <c:v>8.0147290678388494E-2</c:v>
                </c:pt>
                <c:pt idx="1499">
                  <c:v>7.9908764910641902E-2</c:v>
                </c:pt>
                <c:pt idx="1500">
                  <c:v>8.16339305266858E-2</c:v>
                </c:pt>
                <c:pt idx="1501">
                  <c:v>8.1517550465813896E-2</c:v>
                </c:pt>
                <c:pt idx="1502">
                  <c:v>8.1250359490701904E-2</c:v>
                </c:pt>
                <c:pt idx="1503">
                  <c:v>8.2389106131891293E-2</c:v>
                </c:pt>
                <c:pt idx="1504">
                  <c:v>8.1183736593262307E-2</c:v>
                </c:pt>
                <c:pt idx="1505">
                  <c:v>8.55202033711603E-2</c:v>
                </c:pt>
                <c:pt idx="1506">
                  <c:v>8.5406916740145902E-2</c:v>
                </c:pt>
                <c:pt idx="1507">
                  <c:v>8.5920183810387504E-2</c:v>
                </c:pt>
                <c:pt idx="1508">
                  <c:v>8.3706212498235094E-2</c:v>
                </c:pt>
                <c:pt idx="1509">
                  <c:v>8.5188252422379401E-2</c:v>
                </c:pt>
                <c:pt idx="1510">
                  <c:v>8.9482993758791193E-2</c:v>
                </c:pt>
                <c:pt idx="1511">
                  <c:v>8.6172450518583396E-2</c:v>
                </c:pt>
                <c:pt idx="1512">
                  <c:v>8.4624400917323803E-2</c:v>
                </c:pt>
                <c:pt idx="1513">
                  <c:v>8.4167778988730194E-2</c:v>
                </c:pt>
                <c:pt idx="1514">
                  <c:v>8.4590648552283196E-2</c:v>
                </c:pt>
                <c:pt idx="1515">
                  <c:v>8.6218177621492295E-2</c:v>
                </c:pt>
                <c:pt idx="1516">
                  <c:v>8.6186862516868107E-2</c:v>
                </c:pt>
                <c:pt idx="1517">
                  <c:v>8.9366519053483501E-2</c:v>
                </c:pt>
                <c:pt idx="1518">
                  <c:v>9.7945548887979905E-2</c:v>
                </c:pt>
                <c:pt idx="1519">
                  <c:v>0.1167284241859791</c:v>
                </c:pt>
                <c:pt idx="1520">
                  <c:v>0.1175097277226131</c:v>
                </c:pt>
                <c:pt idx="1521">
                  <c:v>0.1397788354285098</c:v>
                </c:pt>
                <c:pt idx="1522">
                  <c:v>0.14266115882243449</c:v>
                </c:pt>
                <c:pt idx="1523">
                  <c:v>0.15431712902657449</c:v>
                </c:pt>
                <c:pt idx="1524">
                  <c:v>0.18266902218914829</c:v>
                </c:pt>
                <c:pt idx="1525">
                  <c:v>0.155013190695414</c:v>
                </c:pt>
                <c:pt idx="1526">
                  <c:v>0.15826912745318661</c:v>
                </c:pt>
                <c:pt idx="1527">
                  <c:v>0.15813863754090671</c:v>
                </c:pt>
                <c:pt idx="1528">
                  <c:v>0.16499282772953541</c:v>
                </c:pt>
                <c:pt idx="1529">
                  <c:v>0.17921944618589841</c:v>
                </c:pt>
                <c:pt idx="1530">
                  <c:v>0.16970454781398331</c:v>
                </c:pt>
                <c:pt idx="1531">
                  <c:v>0.181355896032351</c:v>
                </c:pt>
                <c:pt idx="1532">
                  <c:v>0.1682238672529168</c:v>
                </c:pt>
                <c:pt idx="1533">
                  <c:v>0.16921356708743071</c:v>
                </c:pt>
                <c:pt idx="1534">
                  <c:v>0.17746337083348829</c:v>
                </c:pt>
                <c:pt idx="1535">
                  <c:v>0.1636370521991227</c:v>
                </c:pt>
                <c:pt idx="1536">
                  <c:v>0.14202845132007591</c:v>
                </c:pt>
                <c:pt idx="1537">
                  <c:v>0.154593941631816</c:v>
                </c:pt>
                <c:pt idx="1538">
                  <c:v>0.143829737538585</c:v>
                </c:pt>
                <c:pt idx="1539">
                  <c:v>0.12886306640604309</c:v>
                </c:pt>
                <c:pt idx="1540">
                  <c:v>0.1518015289919919</c:v>
                </c:pt>
                <c:pt idx="1541">
                  <c:v>0.1552983585851157</c:v>
                </c:pt>
                <c:pt idx="1542">
                  <c:v>0.15247543639458089</c:v>
                </c:pt>
                <c:pt idx="1543">
                  <c:v>0.16196277154089969</c:v>
                </c:pt>
                <c:pt idx="1544">
                  <c:v>0.17660874395040571</c:v>
                </c:pt>
                <c:pt idx="1545">
                  <c:v>0.175084996381349</c:v>
                </c:pt>
                <c:pt idx="1546">
                  <c:v>0.1826650621313424</c:v>
                </c:pt>
                <c:pt idx="1547">
                  <c:v>0.1900197427153589</c:v>
                </c:pt>
                <c:pt idx="1548">
                  <c:v>0.22004180922862859</c:v>
                </c:pt>
                <c:pt idx="1549">
                  <c:v>0.21366529300692469</c:v>
                </c:pt>
                <c:pt idx="1550">
                  <c:v>0.19991120560808989</c:v>
                </c:pt>
                <c:pt idx="1551">
                  <c:v>0.21997489738996459</c:v>
                </c:pt>
                <c:pt idx="1552">
                  <c:v>0.2058015780250175</c:v>
                </c:pt>
                <c:pt idx="1553">
                  <c:v>0.1823546918848977</c:v>
                </c:pt>
                <c:pt idx="1554">
                  <c:v>0.17585618367449679</c:v>
                </c:pt>
                <c:pt idx="1555">
                  <c:v>0.1797698666636118</c:v>
                </c:pt>
                <c:pt idx="1556">
                  <c:v>0.1778559600632256</c:v>
                </c:pt>
                <c:pt idx="1557">
                  <c:v>0.1857765018809823</c:v>
                </c:pt>
                <c:pt idx="1558">
                  <c:v>0.1991318356570401</c:v>
                </c:pt>
                <c:pt idx="1559">
                  <c:v>0.20301017477305661</c:v>
                </c:pt>
                <c:pt idx="1560">
                  <c:v>0.1889225567391685</c:v>
                </c:pt>
                <c:pt idx="1561">
                  <c:v>0.2002321301548971</c:v>
                </c:pt>
                <c:pt idx="1562">
                  <c:v>0.19422649726706409</c:v>
                </c:pt>
                <c:pt idx="1563">
                  <c:v>0.17471200204763301</c:v>
                </c:pt>
                <c:pt idx="1564">
                  <c:v>0.15360231342115729</c:v>
                </c:pt>
                <c:pt idx="1565">
                  <c:v>0.1626916429000512</c:v>
                </c:pt>
                <c:pt idx="1566">
                  <c:v>0.16133795459258271</c:v>
                </c:pt>
                <c:pt idx="1567">
                  <c:v>0.15601147380434169</c:v>
                </c:pt>
                <c:pt idx="1568">
                  <c:v>0.14776527053509039</c:v>
                </c:pt>
                <c:pt idx="1569">
                  <c:v>0.15159683804626151</c:v>
                </c:pt>
                <c:pt idx="1570">
                  <c:v>0.1566393119824401</c:v>
                </c:pt>
                <c:pt idx="1571">
                  <c:v>0.16278716325787759</c:v>
                </c:pt>
                <c:pt idx="1572">
                  <c:v>0.15834574766895149</c:v>
                </c:pt>
                <c:pt idx="1573">
                  <c:v>0.16104750789114999</c:v>
                </c:pt>
                <c:pt idx="1574">
                  <c:v>0.15936695033891141</c:v>
                </c:pt>
                <c:pt idx="1575">
                  <c:v>0.15174970894699971</c:v>
                </c:pt>
                <c:pt idx="1576">
                  <c:v>0.1515638854311572</c:v>
                </c:pt>
                <c:pt idx="1577">
                  <c:v>0.14803076276450741</c:v>
                </c:pt>
                <c:pt idx="1578">
                  <c:v>0.14803988248466851</c:v>
                </c:pt>
                <c:pt idx="1579">
                  <c:v>0.14630436766633759</c:v>
                </c:pt>
                <c:pt idx="1580">
                  <c:v>0.1435902976076989</c:v>
                </c:pt>
                <c:pt idx="1581">
                  <c:v>0.1336710319760322</c:v>
                </c:pt>
                <c:pt idx="1582">
                  <c:v>0.13050165237011191</c:v>
                </c:pt>
                <c:pt idx="1583">
                  <c:v>0.13245692164998499</c:v>
                </c:pt>
                <c:pt idx="1584">
                  <c:v>0.14631760754624629</c:v>
                </c:pt>
                <c:pt idx="1585">
                  <c:v>0.1603072586258795</c:v>
                </c:pt>
                <c:pt idx="1586">
                  <c:v>0.1607572946140467</c:v>
                </c:pt>
                <c:pt idx="1587">
                  <c:v>0.15612403202332309</c:v>
                </c:pt>
                <c:pt idx="1588">
                  <c:v>0.1503493262664404</c:v>
                </c:pt>
                <c:pt idx="1589">
                  <c:v>0.14386013923523011</c:v>
                </c:pt>
                <c:pt idx="1590">
                  <c:v>0.1514809853792902</c:v>
                </c:pt>
                <c:pt idx="1591">
                  <c:v>0.14370723664877369</c:v>
                </c:pt>
                <c:pt idx="1592">
                  <c:v>0.1428459851493627</c:v>
                </c:pt>
                <c:pt idx="1593">
                  <c:v>0.14095614149170341</c:v>
                </c:pt>
                <c:pt idx="1594">
                  <c:v>0.14848595440140719</c:v>
                </c:pt>
                <c:pt idx="1595">
                  <c:v>0.14537838569483899</c:v>
                </c:pt>
                <c:pt idx="1596">
                  <c:v>0.15567652291829701</c:v>
                </c:pt>
                <c:pt idx="1597">
                  <c:v>0.15007076363876479</c:v>
                </c:pt>
                <c:pt idx="1598">
                  <c:v>0.15611153759859769</c:v>
                </c:pt>
                <c:pt idx="1599">
                  <c:v>0.1525733455923515</c:v>
                </c:pt>
                <c:pt idx="1600">
                  <c:v>0.14924476375625581</c:v>
                </c:pt>
                <c:pt idx="1601">
                  <c:v>0.16568541121107699</c:v>
                </c:pt>
                <c:pt idx="1602">
                  <c:v>0.17042155148783419</c:v>
                </c:pt>
                <c:pt idx="1603">
                  <c:v>0.16547235940201749</c:v>
                </c:pt>
                <c:pt idx="1604">
                  <c:v>0.15962019010716011</c:v>
                </c:pt>
                <c:pt idx="1605">
                  <c:v>0.16379380900332111</c:v>
                </c:pt>
                <c:pt idx="1606">
                  <c:v>0.17248669219597629</c:v>
                </c:pt>
                <c:pt idx="1607">
                  <c:v>0.1665768916199647</c:v>
                </c:pt>
                <c:pt idx="1608">
                  <c:v>0.16944410635704149</c:v>
                </c:pt>
                <c:pt idx="1609">
                  <c:v>0.1655140779522298</c:v>
                </c:pt>
                <c:pt idx="1610">
                  <c:v>0.16441456747452859</c:v>
                </c:pt>
                <c:pt idx="1611">
                  <c:v>0.15932357760661151</c:v>
                </c:pt>
                <c:pt idx="1612">
                  <c:v>0.15948519348317791</c:v>
                </c:pt>
                <c:pt idx="1613">
                  <c:v>0.1605650800592914</c:v>
                </c:pt>
                <c:pt idx="1614">
                  <c:v>0.15725327259650099</c:v>
                </c:pt>
                <c:pt idx="1615">
                  <c:v>0.1575831499678845</c:v>
                </c:pt>
                <c:pt idx="1616">
                  <c:v>0.16167022551914431</c:v>
                </c:pt>
                <c:pt idx="1617">
                  <c:v>0.16290016056243231</c:v>
                </c:pt>
                <c:pt idx="1618">
                  <c:v>0.15997444119418169</c:v>
                </c:pt>
                <c:pt idx="1619">
                  <c:v>0.14846421531409551</c:v>
                </c:pt>
                <c:pt idx="1620">
                  <c:v>0.1462576754840835</c:v>
                </c:pt>
                <c:pt idx="1621">
                  <c:v>0.14697540231428499</c:v>
                </c:pt>
                <c:pt idx="1622">
                  <c:v>0.1446038287959045</c:v>
                </c:pt>
                <c:pt idx="1623">
                  <c:v>0.13806012355884181</c:v>
                </c:pt>
                <c:pt idx="1624">
                  <c:v>0.14606840042769489</c:v>
                </c:pt>
                <c:pt idx="1625">
                  <c:v>0.14154952522477329</c:v>
                </c:pt>
                <c:pt idx="1626">
                  <c:v>0.13475415617437109</c:v>
                </c:pt>
                <c:pt idx="1627">
                  <c:v>0.13637117445038421</c:v>
                </c:pt>
                <c:pt idx="1628">
                  <c:v>0.13732811678762469</c:v>
                </c:pt>
                <c:pt idx="1629">
                  <c:v>0.12834050591857271</c:v>
                </c:pt>
                <c:pt idx="1630">
                  <c:v>0.1223871278874261</c:v>
                </c:pt>
                <c:pt idx="1631">
                  <c:v>0.1221124528175252</c:v>
                </c:pt>
                <c:pt idx="1632">
                  <c:v>0.12393432199695539</c:v>
                </c:pt>
                <c:pt idx="1633">
                  <c:v>0.12371468991437511</c:v>
                </c:pt>
                <c:pt idx="1634">
                  <c:v>0.12404747322330539</c:v>
                </c:pt>
                <c:pt idx="1635">
                  <c:v>0.1221531944436543</c:v>
                </c:pt>
                <c:pt idx="1636">
                  <c:v>0.11895949592972251</c:v>
                </c:pt>
                <c:pt idx="1637">
                  <c:v>0.1260557305932041</c:v>
                </c:pt>
                <c:pt idx="1638">
                  <c:v>0.12273859442834931</c:v>
                </c:pt>
                <c:pt idx="1639">
                  <c:v>0.1275996267070123</c:v>
                </c:pt>
                <c:pt idx="1640">
                  <c:v>0.1232694778794593</c:v>
                </c:pt>
                <c:pt idx="1641">
                  <c:v>0.1213226097445982</c:v>
                </c:pt>
                <c:pt idx="1642">
                  <c:v>0.12444398492710521</c:v>
                </c:pt>
                <c:pt idx="1643">
                  <c:v>0.12326777297262149</c:v>
                </c:pt>
                <c:pt idx="1644">
                  <c:v>0.12549519486963451</c:v>
                </c:pt>
                <c:pt idx="1645">
                  <c:v>0.11819336693167</c:v>
                </c:pt>
                <c:pt idx="1646">
                  <c:v>0.10457941003976751</c:v>
                </c:pt>
                <c:pt idx="1647">
                  <c:v>0.1054968519531216</c:v>
                </c:pt>
                <c:pt idx="1648">
                  <c:v>0.1135298244606897</c:v>
                </c:pt>
                <c:pt idx="1649">
                  <c:v>0.1045481908314318</c:v>
                </c:pt>
                <c:pt idx="1650">
                  <c:v>0.1076989753558182</c:v>
                </c:pt>
                <c:pt idx="1651">
                  <c:v>0.1078710297455532</c:v>
                </c:pt>
                <c:pt idx="1652">
                  <c:v>0.10794047825074291</c:v>
                </c:pt>
                <c:pt idx="1653">
                  <c:v>0.1067323680587153</c:v>
                </c:pt>
                <c:pt idx="1654">
                  <c:v>0.10766778750291429</c:v>
                </c:pt>
                <c:pt idx="1655">
                  <c:v>0.1124056708471726</c:v>
                </c:pt>
                <c:pt idx="1656">
                  <c:v>0.1157986170700975</c:v>
                </c:pt>
                <c:pt idx="1657">
                  <c:v>0.12510550056006989</c:v>
                </c:pt>
                <c:pt idx="1658">
                  <c:v>0.1250344978887695</c:v>
                </c:pt>
                <c:pt idx="1659">
                  <c:v>0.1218299466742491</c:v>
                </c:pt>
                <c:pt idx="1660">
                  <c:v>0.1196156559425739</c:v>
                </c:pt>
                <c:pt idx="1661">
                  <c:v>0.12531715345895589</c:v>
                </c:pt>
                <c:pt idx="1662">
                  <c:v>0.1343720344677691</c:v>
                </c:pt>
                <c:pt idx="1663">
                  <c:v>0.14022713605140569</c:v>
                </c:pt>
                <c:pt idx="1664">
                  <c:v>0.13788655635949579</c:v>
                </c:pt>
                <c:pt idx="1665">
                  <c:v>0.130542863815407</c:v>
                </c:pt>
                <c:pt idx="1666">
                  <c:v>0.1282068655946165</c:v>
                </c:pt>
                <c:pt idx="1667">
                  <c:v>0.1249351285065451</c:v>
                </c:pt>
                <c:pt idx="1668">
                  <c:v>0.13446706436249439</c:v>
                </c:pt>
                <c:pt idx="1669">
                  <c:v>0.1320003865348186</c:v>
                </c:pt>
                <c:pt idx="1670">
                  <c:v>0.12965566937035081</c:v>
                </c:pt>
                <c:pt idx="1671">
                  <c:v>0.12828413815534909</c:v>
                </c:pt>
                <c:pt idx="1672">
                  <c:v>0.12586186286853829</c:v>
                </c:pt>
                <c:pt idx="1673">
                  <c:v>0.1222192819483969</c:v>
                </c:pt>
                <c:pt idx="1674">
                  <c:v>0.1196925013931581</c:v>
                </c:pt>
                <c:pt idx="1675">
                  <c:v>0.11069419967870089</c:v>
                </c:pt>
                <c:pt idx="1676">
                  <c:v>0.1081714917034817</c:v>
                </c:pt>
                <c:pt idx="1677">
                  <c:v>0.1039538791913225</c:v>
                </c:pt>
                <c:pt idx="1678">
                  <c:v>9.4526176018156896E-2</c:v>
                </c:pt>
                <c:pt idx="1679">
                  <c:v>9.6298129189738998E-2</c:v>
                </c:pt>
                <c:pt idx="1680">
                  <c:v>9.5227128451172899E-2</c:v>
                </c:pt>
                <c:pt idx="1681">
                  <c:v>0.1076258664994787</c:v>
                </c:pt>
                <c:pt idx="1682">
                  <c:v>0.103451723369627</c:v>
                </c:pt>
                <c:pt idx="1683">
                  <c:v>0.1053152436834337</c:v>
                </c:pt>
                <c:pt idx="1684">
                  <c:v>0.10116404345680539</c:v>
                </c:pt>
                <c:pt idx="1685">
                  <c:v>0.10857639791616799</c:v>
                </c:pt>
                <c:pt idx="1686">
                  <c:v>0.10599819864494441</c:v>
                </c:pt>
                <c:pt idx="1687">
                  <c:v>0.1021997450926645</c:v>
                </c:pt>
                <c:pt idx="1688">
                  <c:v>0.1002269348101421</c:v>
                </c:pt>
                <c:pt idx="1689">
                  <c:v>0.10008047216405321</c:v>
                </c:pt>
                <c:pt idx="1690">
                  <c:v>0.1027968114068408</c:v>
                </c:pt>
                <c:pt idx="1691">
                  <c:v>0.1000515132979945</c:v>
                </c:pt>
                <c:pt idx="1692">
                  <c:v>0.1012757075753114</c:v>
                </c:pt>
                <c:pt idx="1693">
                  <c:v>0.10276854476672</c:v>
                </c:pt>
                <c:pt idx="1694">
                  <c:v>0.10632883815904939</c:v>
                </c:pt>
                <c:pt idx="1695">
                  <c:v>0.10567316054012089</c:v>
                </c:pt>
                <c:pt idx="1696">
                  <c:v>0.1132366156473926</c:v>
                </c:pt>
                <c:pt idx="1697">
                  <c:v>0.1121896323939246</c:v>
                </c:pt>
                <c:pt idx="1698">
                  <c:v>0.1099375772797615</c:v>
                </c:pt>
                <c:pt idx="1699">
                  <c:v>0.1049914496921692</c:v>
                </c:pt>
                <c:pt idx="1700">
                  <c:v>9.93610416471465E-2</c:v>
                </c:pt>
                <c:pt idx="1701">
                  <c:v>9.9859330386708495E-2</c:v>
                </c:pt>
                <c:pt idx="1702">
                  <c:v>0.10030261891740939</c:v>
                </c:pt>
                <c:pt idx="1703">
                  <c:v>0.102342442128445</c:v>
                </c:pt>
                <c:pt idx="1704">
                  <c:v>0.100837353802758</c:v>
                </c:pt>
                <c:pt idx="1705">
                  <c:v>9.5757358729220296E-2</c:v>
                </c:pt>
                <c:pt idx="1706">
                  <c:v>9.8749206325753694E-2</c:v>
                </c:pt>
                <c:pt idx="1707">
                  <c:v>9.7246184309838696E-2</c:v>
                </c:pt>
                <c:pt idx="1708">
                  <c:v>9.7995257276883005E-2</c:v>
                </c:pt>
                <c:pt idx="1709">
                  <c:v>9.8854296846036499E-2</c:v>
                </c:pt>
                <c:pt idx="1710">
                  <c:v>9.2217059596385598E-2</c:v>
                </c:pt>
                <c:pt idx="1711">
                  <c:v>9.4759424285223506E-2</c:v>
                </c:pt>
                <c:pt idx="1712">
                  <c:v>9.5944900896985597E-2</c:v>
                </c:pt>
                <c:pt idx="1713">
                  <c:v>0.1043570331260659</c:v>
                </c:pt>
                <c:pt idx="1714">
                  <c:v>0.102580658771805</c:v>
                </c:pt>
                <c:pt idx="1715">
                  <c:v>0.10153229768871801</c:v>
                </c:pt>
                <c:pt idx="1716">
                  <c:v>0.1022902573588761</c:v>
                </c:pt>
                <c:pt idx="1717">
                  <c:v>0.10721410379313979</c:v>
                </c:pt>
                <c:pt idx="1718">
                  <c:v>0.1055795614174623</c:v>
                </c:pt>
                <c:pt idx="1719">
                  <c:v>0.1030061521195202</c:v>
                </c:pt>
                <c:pt idx="1720">
                  <c:v>0.10015266456118781</c:v>
                </c:pt>
                <c:pt idx="1721">
                  <c:v>0.100712283323214</c:v>
                </c:pt>
                <c:pt idx="1722">
                  <c:v>0.1032344882505845</c:v>
                </c:pt>
                <c:pt idx="1723">
                  <c:v>0.1051326049152829</c:v>
                </c:pt>
                <c:pt idx="1724">
                  <c:v>0.1047587595225674</c:v>
                </c:pt>
                <c:pt idx="1725">
                  <c:v>0.10966333202109541</c:v>
                </c:pt>
                <c:pt idx="1726">
                  <c:v>0.10617554865878991</c:v>
                </c:pt>
                <c:pt idx="1727">
                  <c:v>0.1082930184236896</c:v>
                </c:pt>
                <c:pt idx="1728">
                  <c:v>0.11000956659903451</c:v>
                </c:pt>
                <c:pt idx="1729">
                  <c:v>0.10863056222581691</c:v>
                </c:pt>
                <c:pt idx="1730">
                  <c:v>0.1184846133221846</c:v>
                </c:pt>
                <c:pt idx="1731">
                  <c:v>0.12426992332739389</c:v>
                </c:pt>
                <c:pt idx="1732">
                  <c:v>0.12855669452055191</c:v>
                </c:pt>
                <c:pt idx="1733">
                  <c:v>0.1247781784857655</c:v>
                </c:pt>
                <c:pt idx="1734">
                  <c:v>0.1139383339276669</c:v>
                </c:pt>
                <c:pt idx="1735">
                  <c:v>0.10717511187612461</c:v>
                </c:pt>
                <c:pt idx="1736">
                  <c:v>0.1043385419569805</c:v>
                </c:pt>
                <c:pt idx="1737">
                  <c:v>0.10514281019343211</c:v>
                </c:pt>
                <c:pt idx="1738">
                  <c:v>0.1087030902886035</c:v>
                </c:pt>
                <c:pt idx="1739">
                  <c:v>0.1098851843085773</c:v>
                </c:pt>
                <c:pt idx="1740">
                  <c:v>0.11119921131491629</c:v>
                </c:pt>
                <c:pt idx="1741">
                  <c:v>0.1090237667743348</c:v>
                </c:pt>
                <c:pt idx="1742">
                  <c:v>0.10762781935308249</c:v>
                </c:pt>
                <c:pt idx="1743">
                  <c:v>0.1079546899960087</c:v>
                </c:pt>
                <c:pt idx="1744">
                  <c:v>0.1060584792572718</c:v>
                </c:pt>
                <c:pt idx="1745">
                  <c:v>0.11108157244681641</c:v>
                </c:pt>
                <c:pt idx="1746">
                  <c:v>0.11120649907844379</c:v>
                </c:pt>
                <c:pt idx="1747">
                  <c:v>0.1112707987978645</c:v>
                </c:pt>
                <c:pt idx="1748">
                  <c:v>0.11631574583505459</c:v>
                </c:pt>
                <c:pt idx="1749">
                  <c:v>0.116562437579669</c:v>
                </c:pt>
                <c:pt idx="1750">
                  <c:v>0.12561009341133761</c:v>
                </c:pt>
                <c:pt idx="1751">
                  <c:v>0.1289373760878503</c:v>
                </c:pt>
                <c:pt idx="1752">
                  <c:v>0.13706865604572949</c:v>
                </c:pt>
                <c:pt idx="1753">
                  <c:v>0.14476290208259521</c:v>
                </c:pt>
                <c:pt idx="1754">
                  <c:v>0.14186588718660961</c:v>
                </c:pt>
                <c:pt idx="1755">
                  <c:v>0.1437682954800768</c:v>
                </c:pt>
                <c:pt idx="1756">
                  <c:v>0.13955215741815191</c:v>
                </c:pt>
                <c:pt idx="1757">
                  <c:v>0.139874221406599</c:v>
                </c:pt>
                <c:pt idx="1758">
                  <c:v>0.14203033666408199</c:v>
                </c:pt>
                <c:pt idx="1759">
                  <c:v>0.1301329025578746</c:v>
                </c:pt>
                <c:pt idx="1760">
                  <c:v>0.13740470145619621</c:v>
                </c:pt>
                <c:pt idx="1761">
                  <c:v>0.14427679745265329</c:v>
                </c:pt>
                <c:pt idx="1762">
                  <c:v>0.1610855059229449</c:v>
                </c:pt>
                <c:pt idx="1763">
                  <c:v>0.17600526119116691</c:v>
                </c:pt>
                <c:pt idx="1764">
                  <c:v>0.1682891283920547</c:v>
                </c:pt>
                <c:pt idx="1765">
                  <c:v>0.16155136900341491</c:v>
                </c:pt>
                <c:pt idx="1766">
                  <c:v>0.15945573940164079</c:v>
                </c:pt>
                <c:pt idx="1767">
                  <c:v>0.15942509273609001</c:v>
                </c:pt>
                <c:pt idx="1768">
                  <c:v>0.15207078078251801</c:v>
                </c:pt>
                <c:pt idx="1769">
                  <c:v>0.1581957509182137</c:v>
                </c:pt>
                <c:pt idx="1770">
                  <c:v>0.1701542303717466</c:v>
                </c:pt>
                <c:pt idx="1771">
                  <c:v>0.196148031060975</c:v>
                </c:pt>
                <c:pt idx="1772">
                  <c:v>0.1931441936073752</c:v>
                </c:pt>
                <c:pt idx="1773">
                  <c:v>0.20200405722340289</c:v>
                </c:pt>
                <c:pt idx="1774">
                  <c:v>0.21787357028133819</c:v>
                </c:pt>
                <c:pt idx="1775">
                  <c:v>0.2791169903820695</c:v>
                </c:pt>
                <c:pt idx="1776">
                  <c:v>0.34926607352196332</c:v>
                </c:pt>
                <c:pt idx="1777">
                  <c:v>0.38487991538902377</c:v>
                </c:pt>
                <c:pt idx="1778">
                  <c:v>0.3980950320383338</c:v>
                </c:pt>
                <c:pt idx="1779">
                  <c:v>0.36281193854929761</c:v>
                </c:pt>
                <c:pt idx="1780">
                  <c:v>0.37736627198082201</c:v>
                </c:pt>
                <c:pt idx="1781">
                  <c:v>0.36422142800213309</c:v>
                </c:pt>
                <c:pt idx="1782">
                  <c:v>0.36686896799540619</c:v>
                </c:pt>
                <c:pt idx="1783">
                  <c:v>0.37201651256126173</c:v>
                </c:pt>
                <c:pt idx="1784">
                  <c:v>0.39110685195689487</c:v>
                </c:pt>
                <c:pt idx="1785">
                  <c:v>0.37765269965924131</c:v>
                </c:pt>
                <c:pt idx="1786">
                  <c:v>0.38745595583172882</c:v>
                </c:pt>
                <c:pt idx="1787">
                  <c:v>0.41126672592169999</c:v>
                </c:pt>
                <c:pt idx="1788">
                  <c:v>0.42893239561227819</c:v>
                </c:pt>
                <c:pt idx="1789">
                  <c:v>0.42903836322334499</c:v>
                </c:pt>
                <c:pt idx="1790">
                  <c:v>0.39315762098455592</c:v>
                </c:pt>
                <c:pt idx="1791">
                  <c:v>0.3872806070194928</c:v>
                </c:pt>
                <c:pt idx="1792">
                  <c:v>0.40191114704438219</c:v>
                </c:pt>
                <c:pt idx="1793">
                  <c:v>0.40213906847382441</c:v>
                </c:pt>
                <c:pt idx="1794">
                  <c:v>0.42539215419466081</c:v>
                </c:pt>
                <c:pt idx="1795">
                  <c:v>0.42198683893521699</c:v>
                </c:pt>
                <c:pt idx="1796">
                  <c:v>0.4397225785162418</c:v>
                </c:pt>
                <c:pt idx="1797">
                  <c:v>0.42420277807305251</c:v>
                </c:pt>
                <c:pt idx="1798">
                  <c:v>0.40844073105410389</c:v>
                </c:pt>
                <c:pt idx="1799">
                  <c:v>0.43081863804824339</c:v>
                </c:pt>
                <c:pt idx="1800">
                  <c:v>0.4282926493157031</c:v>
                </c:pt>
                <c:pt idx="1801">
                  <c:v>0.43474928077568958</c:v>
                </c:pt>
                <c:pt idx="1802">
                  <c:v>0.45295253823949472</c:v>
                </c:pt>
                <c:pt idx="1803">
                  <c:v>0.4666690481049825</c:v>
                </c:pt>
                <c:pt idx="1804">
                  <c:v>0.41403048228215689</c:v>
                </c:pt>
                <c:pt idx="1805">
                  <c:v>0.3934757543311293</c:v>
                </c:pt>
                <c:pt idx="1806">
                  <c:v>0.41382465506990168</c:v>
                </c:pt>
                <c:pt idx="1807">
                  <c:v>0.4061970359562429</c:v>
                </c:pt>
                <c:pt idx="1808">
                  <c:v>0.40740140053675361</c:v>
                </c:pt>
                <c:pt idx="1809">
                  <c:v>0.39742460934819718</c:v>
                </c:pt>
                <c:pt idx="1810">
                  <c:v>0.4070621349550777</c:v>
                </c:pt>
                <c:pt idx="1811">
                  <c:v>0.4017920204156854</c:v>
                </c:pt>
                <c:pt idx="1812">
                  <c:v>0.39443868516942648</c:v>
                </c:pt>
                <c:pt idx="1813">
                  <c:v>0.35826769186103119</c:v>
                </c:pt>
                <c:pt idx="1814">
                  <c:v>0.3169146307919577</c:v>
                </c:pt>
                <c:pt idx="1815">
                  <c:v>0.31850960817214619</c:v>
                </c:pt>
                <c:pt idx="1816">
                  <c:v>0.32237622981717468</c:v>
                </c:pt>
                <c:pt idx="1817">
                  <c:v>0.31261333290661808</c:v>
                </c:pt>
                <c:pt idx="1818">
                  <c:v>0.32423956712678248</c:v>
                </c:pt>
                <c:pt idx="1819">
                  <c:v>0.33763457709375078</c:v>
                </c:pt>
                <c:pt idx="1820">
                  <c:v>0.33461979272448988</c:v>
                </c:pt>
                <c:pt idx="1821">
                  <c:v>0.3134092647467942</c:v>
                </c:pt>
                <c:pt idx="1822">
                  <c:v>0.31190171239553788</c:v>
                </c:pt>
                <c:pt idx="1823">
                  <c:v>0.32429956472479599</c:v>
                </c:pt>
                <c:pt idx="1824">
                  <c:v>0.3151030843557095</c:v>
                </c:pt>
                <c:pt idx="1825">
                  <c:v>0.31374073473516501</c:v>
                </c:pt>
                <c:pt idx="1826">
                  <c:v>0.3162876441708764</c:v>
                </c:pt>
                <c:pt idx="1827">
                  <c:v>0.32480897670479297</c:v>
                </c:pt>
                <c:pt idx="1828">
                  <c:v>0.33906380215112703</c:v>
                </c:pt>
                <c:pt idx="1829">
                  <c:v>0.37912160121968191</c:v>
                </c:pt>
                <c:pt idx="1830">
                  <c:v>0.39464930751295801</c:v>
                </c:pt>
                <c:pt idx="1831">
                  <c:v>0.38272482698503713</c:v>
                </c:pt>
                <c:pt idx="1832">
                  <c:v>0.38789961375288851</c:v>
                </c:pt>
                <c:pt idx="1833">
                  <c:v>0.349139176363083</c:v>
                </c:pt>
                <c:pt idx="1834">
                  <c:v>0.34313341539390091</c:v>
                </c:pt>
                <c:pt idx="1835">
                  <c:v>0.32182357834888059</c:v>
                </c:pt>
                <c:pt idx="1836">
                  <c:v>0.33417627683847551</c:v>
                </c:pt>
                <c:pt idx="1837">
                  <c:v>0.34191357937813599</c:v>
                </c:pt>
                <c:pt idx="1838">
                  <c:v>0.33607282141261052</c:v>
                </c:pt>
                <c:pt idx="1839">
                  <c:v>0.33887933692167838</c:v>
                </c:pt>
                <c:pt idx="1840">
                  <c:v>0.35675658534234711</c:v>
                </c:pt>
                <c:pt idx="1841">
                  <c:v>0.38599275464854349</c:v>
                </c:pt>
                <c:pt idx="1842">
                  <c:v>0.37702541824283209</c:v>
                </c:pt>
                <c:pt idx="1843">
                  <c:v>0.41552211845973119</c:v>
                </c:pt>
                <c:pt idx="1844">
                  <c:v>0.3972955942791761</c:v>
                </c:pt>
                <c:pt idx="1845">
                  <c:v>0.35943507475287262</c:v>
                </c:pt>
                <c:pt idx="1846">
                  <c:v>0.35435477301221358</c:v>
                </c:pt>
                <c:pt idx="1847">
                  <c:v>0.37252848990478632</c:v>
                </c:pt>
                <c:pt idx="1848">
                  <c:v>0.36471700452328149</c:v>
                </c:pt>
                <c:pt idx="1849">
                  <c:v>0.35323020726607901</c:v>
                </c:pt>
                <c:pt idx="1850">
                  <c:v>0.35193666181203159</c:v>
                </c:pt>
                <c:pt idx="1851">
                  <c:v>0.35541745398168428</c:v>
                </c:pt>
                <c:pt idx="1852">
                  <c:v>0.33766889108837861</c:v>
                </c:pt>
                <c:pt idx="1853">
                  <c:v>0.33456331090263208</c:v>
                </c:pt>
                <c:pt idx="1854">
                  <c:v>0.32027838108935108</c:v>
                </c:pt>
                <c:pt idx="1855">
                  <c:v>0.32482353461357522</c:v>
                </c:pt>
                <c:pt idx="1856">
                  <c:v>0.33245676056865348</c:v>
                </c:pt>
                <c:pt idx="1857">
                  <c:v>0.3299768462474208</c:v>
                </c:pt>
                <c:pt idx="1858">
                  <c:v>0.3094469850248262</c:v>
                </c:pt>
                <c:pt idx="1859">
                  <c:v>0.26740067903351722</c:v>
                </c:pt>
                <c:pt idx="1860">
                  <c:v>0.28583187270623311</c:v>
                </c:pt>
                <c:pt idx="1861">
                  <c:v>0.2656624371870559</c:v>
                </c:pt>
                <c:pt idx="1862">
                  <c:v>0.25716693636723909</c:v>
                </c:pt>
                <c:pt idx="1863">
                  <c:v>0.24858201544645589</c:v>
                </c:pt>
                <c:pt idx="1864">
                  <c:v>0.24744017574521379</c:v>
                </c:pt>
                <c:pt idx="1865">
                  <c:v>0.25384879556465728</c:v>
                </c:pt>
                <c:pt idx="1866">
                  <c:v>0.25007781974055582</c:v>
                </c:pt>
                <c:pt idx="1867">
                  <c:v>0.2555663145138018</c:v>
                </c:pt>
                <c:pt idx="1868">
                  <c:v>0.25395813674808049</c:v>
                </c:pt>
                <c:pt idx="1869">
                  <c:v>0.26446069300473851</c:v>
                </c:pt>
                <c:pt idx="1870">
                  <c:v>0.26294153469883158</c:v>
                </c:pt>
                <c:pt idx="1871">
                  <c:v>0.27262912794845151</c:v>
                </c:pt>
                <c:pt idx="1872">
                  <c:v>0.27253852030595299</c:v>
                </c:pt>
                <c:pt idx="1873">
                  <c:v>0.2660631995997853</c:v>
                </c:pt>
                <c:pt idx="1874">
                  <c:v>0.25894217828439769</c:v>
                </c:pt>
                <c:pt idx="1875">
                  <c:v>0.25150112069935793</c:v>
                </c:pt>
                <c:pt idx="1876">
                  <c:v>0.2550168961828696</c:v>
                </c:pt>
                <c:pt idx="1877">
                  <c:v>0.25538029316303879</c:v>
                </c:pt>
                <c:pt idx="1878">
                  <c:v>0.2398981941670173</c:v>
                </c:pt>
                <c:pt idx="1879">
                  <c:v>0.24703548526872901</c:v>
                </c:pt>
                <c:pt idx="1880">
                  <c:v>0.24331589458116021</c:v>
                </c:pt>
                <c:pt idx="1881">
                  <c:v>0.21111428099963189</c:v>
                </c:pt>
                <c:pt idx="1882">
                  <c:v>0.21154668603388879</c:v>
                </c:pt>
                <c:pt idx="1883">
                  <c:v>0.20279769452415289</c:v>
                </c:pt>
                <c:pt idx="1884">
                  <c:v>0.2069438630791243</c:v>
                </c:pt>
                <c:pt idx="1885">
                  <c:v>0.2022482228748104</c:v>
                </c:pt>
                <c:pt idx="1886">
                  <c:v>0.2067448523457131</c:v>
                </c:pt>
                <c:pt idx="1887">
                  <c:v>0.24070319718499619</c:v>
                </c:pt>
                <c:pt idx="1888">
                  <c:v>0.20081814434299991</c:v>
                </c:pt>
                <c:pt idx="1889">
                  <c:v>0.19968754438960501</c:v>
                </c:pt>
                <c:pt idx="1890">
                  <c:v>0.20525114170635561</c:v>
                </c:pt>
                <c:pt idx="1891">
                  <c:v>0.2024121309987339</c:v>
                </c:pt>
                <c:pt idx="1892">
                  <c:v>0.19866948511489119</c:v>
                </c:pt>
                <c:pt idx="1893">
                  <c:v>0.1924667720366508</c:v>
                </c:pt>
                <c:pt idx="1894">
                  <c:v>0.16826661442786689</c:v>
                </c:pt>
                <c:pt idx="1895">
                  <c:v>0.1548719209561345</c:v>
                </c:pt>
                <c:pt idx="1896">
                  <c:v>0.16463635580490291</c:v>
                </c:pt>
                <c:pt idx="1897">
                  <c:v>0.17274251735448021</c:v>
                </c:pt>
                <c:pt idx="1898">
                  <c:v>0.16517136137857749</c:v>
                </c:pt>
                <c:pt idx="1899">
                  <c:v>0.17198832587825441</c:v>
                </c:pt>
                <c:pt idx="1900">
                  <c:v>0.17608003514212789</c:v>
                </c:pt>
                <c:pt idx="1901">
                  <c:v>0.1684705814355543</c:v>
                </c:pt>
                <c:pt idx="1902">
                  <c:v>0.17361968034247141</c:v>
                </c:pt>
                <c:pt idx="1903">
                  <c:v>0.1682543845066975</c:v>
                </c:pt>
                <c:pt idx="1904">
                  <c:v>0.17831261507506629</c:v>
                </c:pt>
                <c:pt idx="1905">
                  <c:v>0.16958356513515099</c:v>
                </c:pt>
                <c:pt idx="1906">
                  <c:v>0.16716565404339109</c:v>
                </c:pt>
                <c:pt idx="1907">
                  <c:v>0.16736359262132891</c:v>
                </c:pt>
                <c:pt idx="1908">
                  <c:v>0.1722477379954207</c:v>
                </c:pt>
                <c:pt idx="1909">
                  <c:v>0.1829435847048414</c:v>
                </c:pt>
                <c:pt idx="1910">
                  <c:v>0.1911081720768083</c:v>
                </c:pt>
                <c:pt idx="1911">
                  <c:v>0.19498210058408241</c:v>
                </c:pt>
                <c:pt idx="1912">
                  <c:v>0.1907243659993329</c:v>
                </c:pt>
                <c:pt idx="1913">
                  <c:v>0.1804496313489711</c:v>
                </c:pt>
                <c:pt idx="1914">
                  <c:v>0.16998157294675881</c:v>
                </c:pt>
                <c:pt idx="1915">
                  <c:v>0.1664446939927666</c:v>
                </c:pt>
                <c:pt idx="1916">
                  <c:v>0.16670886380266309</c:v>
                </c:pt>
                <c:pt idx="1917">
                  <c:v>0.174182457647828</c:v>
                </c:pt>
                <c:pt idx="1918">
                  <c:v>0.1643191610244204</c:v>
                </c:pt>
                <c:pt idx="1919">
                  <c:v>0.16219269441705</c:v>
                </c:pt>
                <c:pt idx="1920">
                  <c:v>0.1710048222967113</c:v>
                </c:pt>
                <c:pt idx="1921">
                  <c:v>0.16914492779997761</c:v>
                </c:pt>
                <c:pt idx="1922">
                  <c:v>0.1489877010375614</c:v>
                </c:pt>
                <c:pt idx="1923">
                  <c:v>0.14963103598609709</c:v>
                </c:pt>
                <c:pt idx="1924">
                  <c:v>0.1419758418885427</c:v>
                </c:pt>
                <c:pt idx="1925">
                  <c:v>0.16050825157115059</c:v>
                </c:pt>
                <c:pt idx="1926">
                  <c:v>0.15388735850045221</c:v>
                </c:pt>
                <c:pt idx="1927">
                  <c:v>0.16019829607986791</c:v>
                </c:pt>
                <c:pt idx="1928">
                  <c:v>0.1676807360283703</c:v>
                </c:pt>
                <c:pt idx="1929">
                  <c:v>0.16292021966011699</c:v>
                </c:pt>
                <c:pt idx="1930">
                  <c:v>0.1586704816351111</c:v>
                </c:pt>
                <c:pt idx="1931">
                  <c:v>0.153556534993713</c:v>
                </c:pt>
                <c:pt idx="1932">
                  <c:v>0.1549064172618671</c:v>
                </c:pt>
                <c:pt idx="1933">
                  <c:v>0.15583626950287599</c:v>
                </c:pt>
                <c:pt idx="1934">
                  <c:v>0.15769293341392041</c:v>
                </c:pt>
                <c:pt idx="1935">
                  <c:v>0.1574279149082175</c:v>
                </c:pt>
                <c:pt idx="1936">
                  <c:v>0.1550799128175013</c:v>
                </c:pt>
                <c:pt idx="1937">
                  <c:v>0.15925137849985591</c:v>
                </c:pt>
                <c:pt idx="1938">
                  <c:v>0.1788110900950004</c:v>
                </c:pt>
                <c:pt idx="1939">
                  <c:v>0.17842446876496271</c:v>
                </c:pt>
                <c:pt idx="1940">
                  <c:v>0.1826537653934325</c:v>
                </c:pt>
                <c:pt idx="1941">
                  <c:v>0.18207532658157391</c:v>
                </c:pt>
                <c:pt idx="1942">
                  <c:v>0.18183829014606359</c:v>
                </c:pt>
                <c:pt idx="1943">
                  <c:v>0.17970049179546529</c:v>
                </c:pt>
                <c:pt idx="1944">
                  <c:v>0.17903486995079479</c:v>
                </c:pt>
                <c:pt idx="1945">
                  <c:v>0.17480765993467101</c:v>
                </c:pt>
                <c:pt idx="1946">
                  <c:v>0.17255418533892461</c:v>
                </c:pt>
                <c:pt idx="1947">
                  <c:v>0.1806224992534578</c:v>
                </c:pt>
                <c:pt idx="1948">
                  <c:v>0.18157791039714519</c:v>
                </c:pt>
                <c:pt idx="1949">
                  <c:v>0.17609238562910259</c:v>
                </c:pt>
                <c:pt idx="1950">
                  <c:v>0.1709923029406557</c:v>
                </c:pt>
                <c:pt idx="1951">
                  <c:v>0.17092387872323231</c:v>
                </c:pt>
                <c:pt idx="1952">
                  <c:v>0.1723654844110466</c:v>
                </c:pt>
                <c:pt idx="1953">
                  <c:v>0.17211295699678289</c:v>
                </c:pt>
                <c:pt idx="1954">
                  <c:v>0.19698388362609009</c:v>
                </c:pt>
                <c:pt idx="1955">
                  <c:v>0.20490680441275549</c:v>
                </c:pt>
                <c:pt idx="1956">
                  <c:v>0.24796358978465341</c:v>
                </c:pt>
                <c:pt idx="1957">
                  <c:v>0.2309823622292301</c:v>
                </c:pt>
                <c:pt idx="1958">
                  <c:v>0.23129798041888949</c:v>
                </c:pt>
                <c:pt idx="1959">
                  <c:v>0.24078236227085431</c:v>
                </c:pt>
                <c:pt idx="1960">
                  <c:v>0.23243620050520319</c:v>
                </c:pt>
                <c:pt idx="1961">
                  <c:v>0.21872505507243131</c:v>
                </c:pt>
                <c:pt idx="1962">
                  <c:v>0.22150715394080411</c:v>
                </c:pt>
                <c:pt idx="1963">
                  <c:v>0.21472038450709649</c:v>
                </c:pt>
                <c:pt idx="1964">
                  <c:v>0.233253316650538</c:v>
                </c:pt>
                <c:pt idx="1965">
                  <c:v>0.22414566226240079</c:v>
                </c:pt>
                <c:pt idx="1966">
                  <c:v>0.2260619696708995</c:v>
                </c:pt>
                <c:pt idx="1967">
                  <c:v>0.23454933720147281</c:v>
                </c:pt>
                <c:pt idx="1968">
                  <c:v>0.24475031168096259</c:v>
                </c:pt>
                <c:pt idx="1969">
                  <c:v>0.22538150624618111</c:v>
                </c:pt>
                <c:pt idx="1970">
                  <c:v>0.22534349939504819</c:v>
                </c:pt>
                <c:pt idx="1971">
                  <c:v>0.22488143255783169</c:v>
                </c:pt>
                <c:pt idx="1972">
                  <c:v>0.2259629964516803</c:v>
                </c:pt>
                <c:pt idx="1973">
                  <c:v>0.2261039395635609</c:v>
                </c:pt>
                <c:pt idx="1974">
                  <c:v>0.2207684504778801</c:v>
                </c:pt>
                <c:pt idx="1975">
                  <c:v>0.21511503344082769</c:v>
                </c:pt>
                <c:pt idx="1976">
                  <c:v>0.1939611252812416</c:v>
                </c:pt>
                <c:pt idx="1977">
                  <c:v>0.19271461501454909</c:v>
                </c:pt>
                <c:pt idx="1978">
                  <c:v>0.19381282822726359</c:v>
                </c:pt>
                <c:pt idx="1979">
                  <c:v>0.19556185722068101</c:v>
                </c:pt>
                <c:pt idx="1980">
                  <c:v>0.1934007737679003</c:v>
                </c:pt>
                <c:pt idx="1981">
                  <c:v>0.18831599391455009</c:v>
                </c:pt>
                <c:pt idx="1982">
                  <c:v>0.17205533833250261</c:v>
                </c:pt>
                <c:pt idx="1983">
                  <c:v>0.17916135976342329</c:v>
                </c:pt>
                <c:pt idx="1984">
                  <c:v>0.1853211472671655</c:v>
                </c:pt>
                <c:pt idx="1985">
                  <c:v>0.18437661538761591</c:v>
                </c:pt>
                <c:pt idx="1986">
                  <c:v>0.1949358376653258</c:v>
                </c:pt>
                <c:pt idx="1987">
                  <c:v>0.1978696713252289</c:v>
                </c:pt>
                <c:pt idx="1988">
                  <c:v>0.19301214380067899</c:v>
                </c:pt>
                <c:pt idx="1989">
                  <c:v>0.1816185342712385</c:v>
                </c:pt>
                <c:pt idx="1990">
                  <c:v>0.1800705923650201</c:v>
                </c:pt>
                <c:pt idx="1991">
                  <c:v>0.17844421317113349</c:v>
                </c:pt>
                <c:pt idx="1992">
                  <c:v>0.17557643297022019</c:v>
                </c:pt>
                <c:pt idx="1993">
                  <c:v>0.1736359765508288</c:v>
                </c:pt>
                <c:pt idx="1994">
                  <c:v>0.1698577994210787</c:v>
                </c:pt>
                <c:pt idx="1995">
                  <c:v>0.17059621731970739</c:v>
                </c:pt>
                <c:pt idx="1996">
                  <c:v>0.17099611359751099</c:v>
                </c:pt>
                <c:pt idx="1997">
                  <c:v>0.162528412328278</c:v>
                </c:pt>
                <c:pt idx="1998">
                  <c:v>0.15313638797220461</c:v>
                </c:pt>
                <c:pt idx="1999">
                  <c:v>0.15117794873511251</c:v>
                </c:pt>
                <c:pt idx="2000">
                  <c:v>0.1643164908311823</c:v>
                </c:pt>
                <c:pt idx="2001">
                  <c:v>0.1656930243996568</c:v>
                </c:pt>
                <c:pt idx="2002">
                  <c:v>0.1645891964210249</c:v>
                </c:pt>
                <c:pt idx="2003">
                  <c:v>0.1602681161964106</c:v>
                </c:pt>
                <c:pt idx="2004">
                  <c:v>0.16116926799146919</c:v>
                </c:pt>
                <c:pt idx="2005">
                  <c:v>0.1638363445761995</c:v>
                </c:pt>
                <c:pt idx="2006">
                  <c:v>0.16958140734973839</c:v>
                </c:pt>
                <c:pt idx="2007">
                  <c:v>0.1651153605318508</c:v>
                </c:pt>
              </c:numCache>
            </c:numRef>
          </c:val>
          <c:smooth val="0"/>
          <c:extLst>
            <c:ext xmlns:c16="http://schemas.microsoft.com/office/drawing/2014/chart" uri="{C3380CC4-5D6E-409C-BE32-E72D297353CC}">
              <c16:uniqueId val="{00000000-A23F-4A60-A050-BA7789AC506E}"/>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Diario!$H$1:$H$2</c:f>
              <c:strCache>
                <c:ptCount val="2"/>
                <c:pt idx="0">
                  <c:v>Rentabilidad Diaria</c:v>
                </c:pt>
              </c:strCache>
            </c:strRef>
          </c:tx>
          <c:spPr>
            <a:solidFill>
              <a:schemeClr val="accent1"/>
            </a:solidFill>
            <a:ln>
              <a:noFill/>
            </a:ln>
            <a:effectLst/>
          </c:spPr>
          <c:invertIfNegative val="0"/>
          <c:cat>
            <c:numRef>
              <c:f>Diario!$A$3:$A$2003</c:f>
              <c:numCache>
                <c:formatCode>m/d/yyyy</c:formatCode>
                <c:ptCount val="2001"/>
                <c:pt idx="0">
                  <c:v>43832</c:v>
                </c:pt>
                <c:pt idx="1">
                  <c:v>43833</c:v>
                </c:pt>
                <c:pt idx="2">
                  <c:v>43834</c:v>
                </c:pt>
                <c:pt idx="3">
                  <c:v>43835</c:v>
                </c:pt>
                <c:pt idx="4">
                  <c:v>43836</c:v>
                </c:pt>
                <c:pt idx="5">
                  <c:v>43837</c:v>
                </c:pt>
                <c:pt idx="6">
                  <c:v>43838</c:v>
                </c:pt>
                <c:pt idx="7">
                  <c:v>43839</c:v>
                </c:pt>
                <c:pt idx="8">
                  <c:v>43840</c:v>
                </c:pt>
                <c:pt idx="9">
                  <c:v>43841</c:v>
                </c:pt>
                <c:pt idx="10">
                  <c:v>43842</c:v>
                </c:pt>
                <c:pt idx="11">
                  <c:v>43843</c:v>
                </c:pt>
                <c:pt idx="12">
                  <c:v>43844</c:v>
                </c:pt>
                <c:pt idx="13">
                  <c:v>43845</c:v>
                </c:pt>
                <c:pt idx="14">
                  <c:v>43846</c:v>
                </c:pt>
                <c:pt idx="15">
                  <c:v>43847</c:v>
                </c:pt>
                <c:pt idx="16">
                  <c:v>43848</c:v>
                </c:pt>
                <c:pt idx="17">
                  <c:v>43849</c:v>
                </c:pt>
                <c:pt idx="18">
                  <c:v>43850</c:v>
                </c:pt>
                <c:pt idx="19">
                  <c:v>43851</c:v>
                </c:pt>
                <c:pt idx="20">
                  <c:v>43852</c:v>
                </c:pt>
                <c:pt idx="21">
                  <c:v>43853</c:v>
                </c:pt>
                <c:pt idx="22">
                  <c:v>43854</c:v>
                </c:pt>
                <c:pt idx="23">
                  <c:v>43855</c:v>
                </c:pt>
                <c:pt idx="24">
                  <c:v>43856</c:v>
                </c:pt>
                <c:pt idx="25">
                  <c:v>43857</c:v>
                </c:pt>
                <c:pt idx="26">
                  <c:v>43858</c:v>
                </c:pt>
                <c:pt idx="27">
                  <c:v>43859</c:v>
                </c:pt>
                <c:pt idx="28">
                  <c:v>43860</c:v>
                </c:pt>
                <c:pt idx="29">
                  <c:v>43861</c:v>
                </c:pt>
                <c:pt idx="30">
                  <c:v>43862</c:v>
                </c:pt>
                <c:pt idx="31">
                  <c:v>43863</c:v>
                </c:pt>
                <c:pt idx="32">
                  <c:v>43864</c:v>
                </c:pt>
                <c:pt idx="33">
                  <c:v>43865</c:v>
                </c:pt>
                <c:pt idx="34">
                  <c:v>43866</c:v>
                </c:pt>
                <c:pt idx="35">
                  <c:v>43867</c:v>
                </c:pt>
                <c:pt idx="36">
                  <c:v>43868</c:v>
                </c:pt>
                <c:pt idx="37">
                  <c:v>43869</c:v>
                </c:pt>
                <c:pt idx="38">
                  <c:v>43870</c:v>
                </c:pt>
                <c:pt idx="39">
                  <c:v>43871</c:v>
                </c:pt>
                <c:pt idx="40">
                  <c:v>43872</c:v>
                </c:pt>
                <c:pt idx="41">
                  <c:v>43873</c:v>
                </c:pt>
                <c:pt idx="42">
                  <c:v>43874</c:v>
                </c:pt>
                <c:pt idx="43">
                  <c:v>43875</c:v>
                </c:pt>
                <c:pt idx="44">
                  <c:v>43876</c:v>
                </c:pt>
                <c:pt idx="45">
                  <c:v>43877</c:v>
                </c:pt>
                <c:pt idx="46">
                  <c:v>43878</c:v>
                </c:pt>
                <c:pt idx="47">
                  <c:v>43879</c:v>
                </c:pt>
                <c:pt idx="48">
                  <c:v>43880</c:v>
                </c:pt>
                <c:pt idx="49">
                  <c:v>43881</c:v>
                </c:pt>
                <c:pt idx="50">
                  <c:v>43882</c:v>
                </c:pt>
                <c:pt idx="51">
                  <c:v>43883</c:v>
                </c:pt>
                <c:pt idx="52">
                  <c:v>43884</c:v>
                </c:pt>
                <c:pt idx="53">
                  <c:v>43885</c:v>
                </c:pt>
                <c:pt idx="54">
                  <c:v>43886</c:v>
                </c:pt>
                <c:pt idx="55">
                  <c:v>43887</c:v>
                </c:pt>
                <c:pt idx="56">
                  <c:v>43888</c:v>
                </c:pt>
                <c:pt idx="57">
                  <c:v>43889</c:v>
                </c:pt>
                <c:pt idx="58">
                  <c:v>43890</c:v>
                </c:pt>
                <c:pt idx="59">
                  <c:v>43891</c:v>
                </c:pt>
                <c:pt idx="60">
                  <c:v>43892</c:v>
                </c:pt>
                <c:pt idx="61">
                  <c:v>43893</c:v>
                </c:pt>
                <c:pt idx="62">
                  <c:v>43894</c:v>
                </c:pt>
                <c:pt idx="63">
                  <c:v>43895</c:v>
                </c:pt>
                <c:pt idx="64">
                  <c:v>43896</c:v>
                </c:pt>
                <c:pt idx="65">
                  <c:v>43897</c:v>
                </c:pt>
                <c:pt idx="66">
                  <c:v>43898</c:v>
                </c:pt>
                <c:pt idx="67">
                  <c:v>43899</c:v>
                </c:pt>
                <c:pt idx="68">
                  <c:v>43900</c:v>
                </c:pt>
                <c:pt idx="69">
                  <c:v>43901</c:v>
                </c:pt>
                <c:pt idx="70">
                  <c:v>43902</c:v>
                </c:pt>
                <c:pt idx="71">
                  <c:v>43903</c:v>
                </c:pt>
                <c:pt idx="72">
                  <c:v>43904</c:v>
                </c:pt>
                <c:pt idx="73">
                  <c:v>43905</c:v>
                </c:pt>
                <c:pt idx="74">
                  <c:v>43906</c:v>
                </c:pt>
                <c:pt idx="75">
                  <c:v>43907</c:v>
                </c:pt>
                <c:pt idx="76">
                  <c:v>43908</c:v>
                </c:pt>
                <c:pt idx="77">
                  <c:v>43909</c:v>
                </c:pt>
                <c:pt idx="78">
                  <c:v>43910</c:v>
                </c:pt>
                <c:pt idx="79">
                  <c:v>43911</c:v>
                </c:pt>
                <c:pt idx="80">
                  <c:v>43912</c:v>
                </c:pt>
                <c:pt idx="81">
                  <c:v>43913</c:v>
                </c:pt>
                <c:pt idx="82">
                  <c:v>43914</c:v>
                </c:pt>
                <c:pt idx="83">
                  <c:v>43915</c:v>
                </c:pt>
                <c:pt idx="84">
                  <c:v>43916</c:v>
                </c:pt>
                <c:pt idx="85">
                  <c:v>43917</c:v>
                </c:pt>
                <c:pt idx="86">
                  <c:v>43918</c:v>
                </c:pt>
                <c:pt idx="87">
                  <c:v>43919</c:v>
                </c:pt>
                <c:pt idx="88">
                  <c:v>43920</c:v>
                </c:pt>
                <c:pt idx="89">
                  <c:v>43921</c:v>
                </c:pt>
                <c:pt idx="90">
                  <c:v>43922</c:v>
                </c:pt>
                <c:pt idx="91">
                  <c:v>43923</c:v>
                </c:pt>
                <c:pt idx="92">
                  <c:v>43924</c:v>
                </c:pt>
                <c:pt idx="93">
                  <c:v>43925</c:v>
                </c:pt>
                <c:pt idx="94">
                  <c:v>43926</c:v>
                </c:pt>
                <c:pt idx="95">
                  <c:v>43927</c:v>
                </c:pt>
                <c:pt idx="96">
                  <c:v>43928</c:v>
                </c:pt>
                <c:pt idx="97">
                  <c:v>43929</c:v>
                </c:pt>
                <c:pt idx="98">
                  <c:v>43930</c:v>
                </c:pt>
                <c:pt idx="99">
                  <c:v>43931</c:v>
                </c:pt>
                <c:pt idx="100">
                  <c:v>43932</c:v>
                </c:pt>
                <c:pt idx="101">
                  <c:v>43933</c:v>
                </c:pt>
                <c:pt idx="102">
                  <c:v>43934</c:v>
                </c:pt>
                <c:pt idx="103">
                  <c:v>43935</c:v>
                </c:pt>
                <c:pt idx="104">
                  <c:v>43936</c:v>
                </c:pt>
                <c:pt idx="105">
                  <c:v>43937</c:v>
                </c:pt>
                <c:pt idx="106">
                  <c:v>43938</c:v>
                </c:pt>
                <c:pt idx="107">
                  <c:v>43939</c:v>
                </c:pt>
                <c:pt idx="108">
                  <c:v>43940</c:v>
                </c:pt>
                <c:pt idx="109">
                  <c:v>43941</c:v>
                </c:pt>
                <c:pt idx="110">
                  <c:v>43942</c:v>
                </c:pt>
                <c:pt idx="111">
                  <c:v>43943</c:v>
                </c:pt>
                <c:pt idx="112">
                  <c:v>43944</c:v>
                </c:pt>
                <c:pt idx="113">
                  <c:v>43945</c:v>
                </c:pt>
                <c:pt idx="114">
                  <c:v>43946</c:v>
                </c:pt>
                <c:pt idx="115">
                  <c:v>43947</c:v>
                </c:pt>
                <c:pt idx="116">
                  <c:v>43948</c:v>
                </c:pt>
                <c:pt idx="117">
                  <c:v>43949</c:v>
                </c:pt>
                <c:pt idx="118">
                  <c:v>43950</c:v>
                </c:pt>
                <c:pt idx="119">
                  <c:v>43951</c:v>
                </c:pt>
                <c:pt idx="120">
                  <c:v>43952</c:v>
                </c:pt>
                <c:pt idx="121">
                  <c:v>43953</c:v>
                </c:pt>
                <c:pt idx="122">
                  <c:v>43954</c:v>
                </c:pt>
                <c:pt idx="123">
                  <c:v>43955</c:v>
                </c:pt>
                <c:pt idx="124">
                  <c:v>43956</c:v>
                </c:pt>
                <c:pt idx="125">
                  <c:v>43957</c:v>
                </c:pt>
                <c:pt idx="126">
                  <c:v>43958</c:v>
                </c:pt>
                <c:pt idx="127">
                  <c:v>43959</c:v>
                </c:pt>
                <c:pt idx="128">
                  <c:v>43960</c:v>
                </c:pt>
                <c:pt idx="129">
                  <c:v>43961</c:v>
                </c:pt>
                <c:pt idx="130">
                  <c:v>43962</c:v>
                </c:pt>
                <c:pt idx="131">
                  <c:v>43963</c:v>
                </c:pt>
                <c:pt idx="132">
                  <c:v>43964</c:v>
                </c:pt>
                <c:pt idx="133">
                  <c:v>43965</c:v>
                </c:pt>
                <c:pt idx="134">
                  <c:v>43966</c:v>
                </c:pt>
                <c:pt idx="135">
                  <c:v>43967</c:v>
                </c:pt>
                <c:pt idx="136">
                  <c:v>43968</c:v>
                </c:pt>
                <c:pt idx="137">
                  <c:v>43969</c:v>
                </c:pt>
                <c:pt idx="138">
                  <c:v>43970</c:v>
                </c:pt>
                <c:pt idx="139">
                  <c:v>43971</c:v>
                </c:pt>
                <c:pt idx="140">
                  <c:v>43972</c:v>
                </c:pt>
                <c:pt idx="141">
                  <c:v>43973</c:v>
                </c:pt>
                <c:pt idx="142">
                  <c:v>43974</c:v>
                </c:pt>
                <c:pt idx="143">
                  <c:v>43975</c:v>
                </c:pt>
                <c:pt idx="144">
                  <c:v>43976</c:v>
                </c:pt>
                <c:pt idx="145">
                  <c:v>43977</c:v>
                </c:pt>
                <c:pt idx="146">
                  <c:v>43978</c:v>
                </c:pt>
                <c:pt idx="147">
                  <c:v>43979</c:v>
                </c:pt>
                <c:pt idx="148">
                  <c:v>43980</c:v>
                </c:pt>
                <c:pt idx="149">
                  <c:v>43981</c:v>
                </c:pt>
                <c:pt idx="150">
                  <c:v>43982</c:v>
                </c:pt>
                <c:pt idx="151">
                  <c:v>43983</c:v>
                </c:pt>
                <c:pt idx="152">
                  <c:v>43984</c:v>
                </c:pt>
                <c:pt idx="153">
                  <c:v>43985</c:v>
                </c:pt>
                <c:pt idx="154">
                  <c:v>43986</c:v>
                </c:pt>
                <c:pt idx="155">
                  <c:v>43987</c:v>
                </c:pt>
                <c:pt idx="156">
                  <c:v>43988</c:v>
                </c:pt>
                <c:pt idx="157">
                  <c:v>43989</c:v>
                </c:pt>
                <c:pt idx="158">
                  <c:v>43990</c:v>
                </c:pt>
                <c:pt idx="159">
                  <c:v>43991</c:v>
                </c:pt>
                <c:pt idx="160">
                  <c:v>43992</c:v>
                </c:pt>
                <c:pt idx="161">
                  <c:v>43993</c:v>
                </c:pt>
                <c:pt idx="162">
                  <c:v>43994</c:v>
                </c:pt>
                <c:pt idx="163">
                  <c:v>43995</c:v>
                </c:pt>
                <c:pt idx="164">
                  <c:v>43996</c:v>
                </c:pt>
                <c:pt idx="165">
                  <c:v>43997</c:v>
                </c:pt>
                <c:pt idx="166">
                  <c:v>43998</c:v>
                </c:pt>
                <c:pt idx="167">
                  <c:v>43999</c:v>
                </c:pt>
                <c:pt idx="168">
                  <c:v>44000</c:v>
                </c:pt>
                <c:pt idx="169">
                  <c:v>44001</c:v>
                </c:pt>
                <c:pt idx="170">
                  <c:v>44002</c:v>
                </c:pt>
                <c:pt idx="171">
                  <c:v>44003</c:v>
                </c:pt>
                <c:pt idx="172">
                  <c:v>44004</c:v>
                </c:pt>
                <c:pt idx="173">
                  <c:v>44005</c:v>
                </c:pt>
                <c:pt idx="174">
                  <c:v>44006</c:v>
                </c:pt>
                <c:pt idx="175">
                  <c:v>44007</c:v>
                </c:pt>
                <c:pt idx="176">
                  <c:v>44008</c:v>
                </c:pt>
                <c:pt idx="177">
                  <c:v>44009</c:v>
                </c:pt>
                <c:pt idx="178">
                  <c:v>44010</c:v>
                </c:pt>
                <c:pt idx="179">
                  <c:v>44011</c:v>
                </c:pt>
                <c:pt idx="180">
                  <c:v>44012</c:v>
                </c:pt>
                <c:pt idx="181">
                  <c:v>44013</c:v>
                </c:pt>
                <c:pt idx="182">
                  <c:v>44014</c:v>
                </c:pt>
                <c:pt idx="183">
                  <c:v>44015</c:v>
                </c:pt>
                <c:pt idx="184">
                  <c:v>44016</c:v>
                </c:pt>
                <c:pt idx="185">
                  <c:v>44017</c:v>
                </c:pt>
                <c:pt idx="186">
                  <c:v>44018</c:v>
                </c:pt>
                <c:pt idx="187">
                  <c:v>44019</c:v>
                </c:pt>
                <c:pt idx="188">
                  <c:v>44020</c:v>
                </c:pt>
                <c:pt idx="189">
                  <c:v>44021</c:v>
                </c:pt>
                <c:pt idx="190">
                  <c:v>44022</c:v>
                </c:pt>
                <c:pt idx="191">
                  <c:v>44023</c:v>
                </c:pt>
                <c:pt idx="192">
                  <c:v>44024</c:v>
                </c:pt>
                <c:pt idx="193">
                  <c:v>44025</c:v>
                </c:pt>
                <c:pt idx="194">
                  <c:v>44026</c:v>
                </c:pt>
                <c:pt idx="195">
                  <c:v>44027</c:v>
                </c:pt>
                <c:pt idx="196">
                  <c:v>44028</c:v>
                </c:pt>
                <c:pt idx="197">
                  <c:v>44029</c:v>
                </c:pt>
                <c:pt idx="198">
                  <c:v>44030</c:v>
                </c:pt>
                <c:pt idx="199">
                  <c:v>44031</c:v>
                </c:pt>
                <c:pt idx="200">
                  <c:v>44032</c:v>
                </c:pt>
                <c:pt idx="201">
                  <c:v>44033</c:v>
                </c:pt>
                <c:pt idx="202">
                  <c:v>44034</c:v>
                </c:pt>
                <c:pt idx="203">
                  <c:v>44035</c:v>
                </c:pt>
                <c:pt idx="204">
                  <c:v>44036</c:v>
                </c:pt>
                <c:pt idx="205">
                  <c:v>44037</c:v>
                </c:pt>
                <c:pt idx="206">
                  <c:v>44038</c:v>
                </c:pt>
                <c:pt idx="207">
                  <c:v>44039</c:v>
                </c:pt>
                <c:pt idx="208">
                  <c:v>44040</c:v>
                </c:pt>
                <c:pt idx="209">
                  <c:v>44041</c:v>
                </c:pt>
                <c:pt idx="210">
                  <c:v>44042</c:v>
                </c:pt>
                <c:pt idx="211">
                  <c:v>44043</c:v>
                </c:pt>
                <c:pt idx="212">
                  <c:v>44044</c:v>
                </c:pt>
                <c:pt idx="213">
                  <c:v>44045</c:v>
                </c:pt>
                <c:pt idx="214">
                  <c:v>44046</c:v>
                </c:pt>
                <c:pt idx="215">
                  <c:v>44047</c:v>
                </c:pt>
                <c:pt idx="216">
                  <c:v>44048</c:v>
                </c:pt>
                <c:pt idx="217">
                  <c:v>44049</c:v>
                </c:pt>
                <c:pt idx="218">
                  <c:v>44050</c:v>
                </c:pt>
                <c:pt idx="219">
                  <c:v>44051</c:v>
                </c:pt>
                <c:pt idx="220">
                  <c:v>44052</c:v>
                </c:pt>
                <c:pt idx="221">
                  <c:v>44053</c:v>
                </c:pt>
                <c:pt idx="222">
                  <c:v>44054</c:v>
                </c:pt>
                <c:pt idx="223">
                  <c:v>44055</c:v>
                </c:pt>
                <c:pt idx="224">
                  <c:v>44056</c:v>
                </c:pt>
                <c:pt idx="225">
                  <c:v>44057</c:v>
                </c:pt>
                <c:pt idx="226">
                  <c:v>44058</c:v>
                </c:pt>
                <c:pt idx="227">
                  <c:v>44059</c:v>
                </c:pt>
                <c:pt idx="228">
                  <c:v>44060</c:v>
                </c:pt>
                <c:pt idx="229">
                  <c:v>44061</c:v>
                </c:pt>
                <c:pt idx="230">
                  <c:v>44062</c:v>
                </c:pt>
                <c:pt idx="231">
                  <c:v>44063</c:v>
                </c:pt>
                <c:pt idx="232">
                  <c:v>44064</c:v>
                </c:pt>
                <c:pt idx="233">
                  <c:v>44065</c:v>
                </c:pt>
                <c:pt idx="234">
                  <c:v>44066</c:v>
                </c:pt>
                <c:pt idx="235">
                  <c:v>44067</c:v>
                </c:pt>
                <c:pt idx="236">
                  <c:v>44068</c:v>
                </c:pt>
                <c:pt idx="237">
                  <c:v>44069</c:v>
                </c:pt>
                <c:pt idx="238">
                  <c:v>44070</c:v>
                </c:pt>
                <c:pt idx="239">
                  <c:v>44071</c:v>
                </c:pt>
                <c:pt idx="240">
                  <c:v>44072</c:v>
                </c:pt>
                <c:pt idx="241">
                  <c:v>44073</c:v>
                </c:pt>
                <c:pt idx="242">
                  <c:v>44074</c:v>
                </c:pt>
                <c:pt idx="243">
                  <c:v>44075</c:v>
                </c:pt>
                <c:pt idx="244">
                  <c:v>44076</c:v>
                </c:pt>
                <c:pt idx="245">
                  <c:v>44077</c:v>
                </c:pt>
                <c:pt idx="246">
                  <c:v>44078</c:v>
                </c:pt>
                <c:pt idx="247">
                  <c:v>44079</c:v>
                </c:pt>
                <c:pt idx="248">
                  <c:v>44080</c:v>
                </c:pt>
                <c:pt idx="249">
                  <c:v>44081</c:v>
                </c:pt>
                <c:pt idx="250">
                  <c:v>44082</c:v>
                </c:pt>
                <c:pt idx="251">
                  <c:v>44083</c:v>
                </c:pt>
                <c:pt idx="252">
                  <c:v>44084</c:v>
                </c:pt>
                <c:pt idx="253">
                  <c:v>44085</c:v>
                </c:pt>
                <c:pt idx="254">
                  <c:v>44086</c:v>
                </c:pt>
                <c:pt idx="255">
                  <c:v>44087</c:v>
                </c:pt>
                <c:pt idx="256">
                  <c:v>44088</c:v>
                </c:pt>
                <c:pt idx="257">
                  <c:v>44089</c:v>
                </c:pt>
                <c:pt idx="258">
                  <c:v>44090</c:v>
                </c:pt>
                <c:pt idx="259">
                  <c:v>44091</c:v>
                </c:pt>
                <c:pt idx="260">
                  <c:v>44092</c:v>
                </c:pt>
                <c:pt idx="261">
                  <c:v>44093</c:v>
                </c:pt>
                <c:pt idx="262">
                  <c:v>44094</c:v>
                </c:pt>
                <c:pt idx="263">
                  <c:v>44095</c:v>
                </c:pt>
                <c:pt idx="264">
                  <c:v>44096</c:v>
                </c:pt>
                <c:pt idx="265">
                  <c:v>44097</c:v>
                </c:pt>
                <c:pt idx="266">
                  <c:v>44098</c:v>
                </c:pt>
                <c:pt idx="267">
                  <c:v>44099</c:v>
                </c:pt>
                <c:pt idx="268">
                  <c:v>44100</c:v>
                </c:pt>
                <c:pt idx="269">
                  <c:v>44101</c:v>
                </c:pt>
                <c:pt idx="270">
                  <c:v>44102</c:v>
                </c:pt>
                <c:pt idx="271">
                  <c:v>44103</c:v>
                </c:pt>
                <c:pt idx="272">
                  <c:v>44104</c:v>
                </c:pt>
                <c:pt idx="273">
                  <c:v>44105</c:v>
                </c:pt>
                <c:pt idx="274">
                  <c:v>44106</c:v>
                </c:pt>
                <c:pt idx="275">
                  <c:v>44107</c:v>
                </c:pt>
                <c:pt idx="276">
                  <c:v>44108</c:v>
                </c:pt>
                <c:pt idx="277">
                  <c:v>44109</c:v>
                </c:pt>
                <c:pt idx="278">
                  <c:v>44110</c:v>
                </c:pt>
                <c:pt idx="279">
                  <c:v>44111</c:v>
                </c:pt>
                <c:pt idx="280">
                  <c:v>44112</c:v>
                </c:pt>
                <c:pt idx="281">
                  <c:v>44113</c:v>
                </c:pt>
                <c:pt idx="282">
                  <c:v>44114</c:v>
                </c:pt>
                <c:pt idx="283">
                  <c:v>44115</c:v>
                </c:pt>
                <c:pt idx="284">
                  <c:v>44116</c:v>
                </c:pt>
                <c:pt idx="285">
                  <c:v>44117</c:v>
                </c:pt>
                <c:pt idx="286">
                  <c:v>44118</c:v>
                </c:pt>
                <c:pt idx="287">
                  <c:v>44119</c:v>
                </c:pt>
                <c:pt idx="288">
                  <c:v>44120</c:v>
                </c:pt>
                <c:pt idx="289">
                  <c:v>44121</c:v>
                </c:pt>
                <c:pt idx="290">
                  <c:v>44122</c:v>
                </c:pt>
                <c:pt idx="291">
                  <c:v>44123</c:v>
                </c:pt>
                <c:pt idx="292">
                  <c:v>44124</c:v>
                </c:pt>
                <c:pt idx="293">
                  <c:v>44125</c:v>
                </c:pt>
                <c:pt idx="294">
                  <c:v>44126</c:v>
                </c:pt>
                <c:pt idx="295">
                  <c:v>44127</c:v>
                </c:pt>
                <c:pt idx="296">
                  <c:v>44128</c:v>
                </c:pt>
                <c:pt idx="297">
                  <c:v>44129</c:v>
                </c:pt>
                <c:pt idx="298">
                  <c:v>44130</c:v>
                </c:pt>
                <c:pt idx="299">
                  <c:v>44131</c:v>
                </c:pt>
                <c:pt idx="300">
                  <c:v>44132</c:v>
                </c:pt>
                <c:pt idx="301">
                  <c:v>44133</c:v>
                </c:pt>
                <c:pt idx="302">
                  <c:v>44134</c:v>
                </c:pt>
                <c:pt idx="303">
                  <c:v>44135</c:v>
                </c:pt>
                <c:pt idx="304">
                  <c:v>44136</c:v>
                </c:pt>
                <c:pt idx="305">
                  <c:v>44137</c:v>
                </c:pt>
                <c:pt idx="306">
                  <c:v>44138</c:v>
                </c:pt>
                <c:pt idx="307">
                  <c:v>44139</c:v>
                </c:pt>
                <c:pt idx="308">
                  <c:v>44140</c:v>
                </c:pt>
                <c:pt idx="309">
                  <c:v>44141</c:v>
                </c:pt>
                <c:pt idx="310">
                  <c:v>44142</c:v>
                </c:pt>
                <c:pt idx="311">
                  <c:v>44143</c:v>
                </c:pt>
                <c:pt idx="312">
                  <c:v>44144</c:v>
                </c:pt>
                <c:pt idx="313">
                  <c:v>44145</c:v>
                </c:pt>
                <c:pt idx="314">
                  <c:v>44146</c:v>
                </c:pt>
                <c:pt idx="315">
                  <c:v>44147</c:v>
                </c:pt>
                <c:pt idx="316">
                  <c:v>44148</c:v>
                </c:pt>
                <c:pt idx="317">
                  <c:v>44149</c:v>
                </c:pt>
                <c:pt idx="318">
                  <c:v>44150</c:v>
                </c:pt>
                <c:pt idx="319">
                  <c:v>44151</c:v>
                </c:pt>
                <c:pt idx="320">
                  <c:v>44152</c:v>
                </c:pt>
                <c:pt idx="321">
                  <c:v>44153</c:v>
                </c:pt>
                <c:pt idx="322">
                  <c:v>44154</c:v>
                </c:pt>
                <c:pt idx="323">
                  <c:v>44155</c:v>
                </c:pt>
                <c:pt idx="324">
                  <c:v>44156</c:v>
                </c:pt>
                <c:pt idx="325">
                  <c:v>44157</c:v>
                </c:pt>
                <c:pt idx="326">
                  <c:v>44158</c:v>
                </c:pt>
                <c:pt idx="327">
                  <c:v>44159</c:v>
                </c:pt>
                <c:pt idx="328">
                  <c:v>44160</c:v>
                </c:pt>
                <c:pt idx="329">
                  <c:v>44161</c:v>
                </c:pt>
                <c:pt idx="330">
                  <c:v>44162</c:v>
                </c:pt>
                <c:pt idx="331">
                  <c:v>44163</c:v>
                </c:pt>
                <c:pt idx="332">
                  <c:v>44164</c:v>
                </c:pt>
                <c:pt idx="333">
                  <c:v>44165</c:v>
                </c:pt>
                <c:pt idx="334">
                  <c:v>44166</c:v>
                </c:pt>
                <c:pt idx="335">
                  <c:v>44167</c:v>
                </c:pt>
                <c:pt idx="336">
                  <c:v>44168</c:v>
                </c:pt>
                <c:pt idx="337">
                  <c:v>44169</c:v>
                </c:pt>
                <c:pt idx="338">
                  <c:v>44170</c:v>
                </c:pt>
                <c:pt idx="339">
                  <c:v>44171</c:v>
                </c:pt>
                <c:pt idx="340">
                  <c:v>44172</c:v>
                </c:pt>
                <c:pt idx="341">
                  <c:v>44173</c:v>
                </c:pt>
                <c:pt idx="342">
                  <c:v>44174</c:v>
                </c:pt>
                <c:pt idx="343">
                  <c:v>44175</c:v>
                </c:pt>
                <c:pt idx="344">
                  <c:v>44176</c:v>
                </c:pt>
                <c:pt idx="345">
                  <c:v>44177</c:v>
                </c:pt>
                <c:pt idx="346">
                  <c:v>44178</c:v>
                </c:pt>
                <c:pt idx="347">
                  <c:v>44179</c:v>
                </c:pt>
                <c:pt idx="348">
                  <c:v>44180</c:v>
                </c:pt>
                <c:pt idx="349">
                  <c:v>44181</c:v>
                </c:pt>
                <c:pt idx="350">
                  <c:v>44182</c:v>
                </c:pt>
                <c:pt idx="351">
                  <c:v>44183</c:v>
                </c:pt>
                <c:pt idx="352">
                  <c:v>44184</c:v>
                </c:pt>
                <c:pt idx="353">
                  <c:v>44185</c:v>
                </c:pt>
                <c:pt idx="354">
                  <c:v>44186</c:v>
                </c:pt>
                <c:pt idx="355">
                  <c:v>44187</c:v>
                </c:pt>
                <c:pt idx="356">
                  <c:v>44188</c:v>
                </c:pt>
                <c:pt idx="357">
                  <c:v>44189</c:v>
                </c:pt>
                <c:pt idx="358">
                  <c:v>44190</c:v>
                </c:pt>
                <c:pt idx="359">
                  <c:v>44191</c:v>
                </c:pt>
                <c:pt idx="360">
                  <c:v>44192</c:v>
                </c:pt>
                <c:pt idx="361">
                  <c:v>44193</c:v>
                </c:pt>
                <c:pt idx="362">
                  <c:v>44194</c:v>
                </c:pt>
                <c:pt idx="363">
                  <c:v>44195</c:v>
                </c:pt>
                <c:pt idx="364">
                  <c:v>44196</c:v>
                </c:pt>
                <c:pt idx="365">
                  <c:v>44197</c:v>
                </c:pt>
                <c:pt idx="366">
                  <c:v>44198</c:v>
                </c:pt>
                <c:pt idx="367">
                  <c:v>44199</c:v>
                </c:pt>
                <c:pt idx="368">
                  <c:v>44200</c:v>
                </c:pt>
                <c:pt idx="369">
                  <c:v>44201</c:v>
                </c:pt>
                <c:pt idx="370">
                  <c:v>44202</c:v>
                </c:pt>
                <c:pt idx="371">
                  <c:v>44203</c:v>
                </c:pt>
                <c:pt idx="372">
                  <c:v>44204</c:v>
                </c:pt>
                <c:pt idx="373">
                  <c:v>44205</c:v>
                </c:pt>
                <c:pt idx="374">
                  <c:v>44206</c:v>
                </c:pt>
                <c:pt idx="375">
                  <c:v>44207</c:v>
                </c:pt>
                <c:pt idx="376">
                  <c:v>44208</c:v>
                </c:pt>
                <c:pt idx="377">
                  <c:v>44209</c:v>
                </c:pt>
                <c:pt idx="378">
                  <c:v>44210</c:v>
                </c:pt>
                <c:pt idx="379">
                  <c:v>44211</c:v>
                </c:pt>
                <c:pt idx="380">
                  <c:v>44212</c:v>
                </c:pt>
                <c:pt idx="381">
                  <c:v>44213</c:v>
                </c:pt>
                <c:pt idx="382">
                  <c:v>44214</c:v>
                </c:pt>
                <c:pt idx="383">
                  <c:v>44215</c:v>
                </c:pt>
                <c:pt idx="384">
                  <c:v>44216</c:v>
                </c:pt>
                <c:pt idx="385">
                  <c:v>44217</c:v>
                </c:pt>
                <c:pt idx="386">
                  <c:v>44218</c:v>
                </c:pt>
                <c:pt idx="387">
                  <c:v>44219</c:v>
                </c:pt>
                <c:pt idx="388">
                  <c:v>44220</c:v>
                </c:pt>
                <c:pt idx="389">
                  <c:v>44221</c:v>
                </c:pt>
                <c:pt idx="390">
                  <c:v>44222</c:v>
                </c:pt>
                <c:pt idx="391">
                  <c:v>44223</c:v>
                </c:pt>
                <c:pt idx="392">
                  <c:v>44224</c:v>
                </c:pt>
                <c:pt idx="393">
                  <c:v>44225</c:v>
                </c:pt>
                <c:pt idx="394">
                  <c:v>44226</c:v>
                </c:pt>
                <c:pt idx="395">
                  <c:v>44227</c:v>
                </c:pt>
                <c:pt idx="396">
                  <c:v>44228</c:v>
                </c:pt>
                <c:pt idx="397">
                  <c:v>44229</c:v>
                </c:pt>
                <c:pt idx="398">
                  <c:v>44230</c:v>
                </c:pt>
                <c:pt idx="399">
                  <c:v>44231</c:v>
                </c:pt>
                <c:pt idx="400">
                  <c:v>44232</c:v>
                </c:pt>
                <c:pt idx="401">
                  <c:v>44233</c:v>
                </c:pt>
                <c:pt idx="402">
                  <c:v>44234</c:v>
                </c:pt>
                <c:pt idx="403">
                  <c:v>44235</c:v>
                </c:pt>
                <c:pt idx="404">
                  <c:v>44236</c:v>
                </c:pt>
                <c:pt idx="405">
                  <c:v>44237</c:v>
                </c:pt>
                <c:pt idx="406">
                  <c:v>44238</c:v>
                </c:pt>
                <c:pt idx="407">
                  <c:v>44239</c:v>
                </c:pt>
                <c:pt idx="408">
                  <c:v>44240</c:v>
                </c:pt>
                <c:pt idx="409">
                  <c:v>44241</c:v>
                </c:pt>
                <c:pt idx="410">
                  <c:v>44242</c:v>
                </c:pt>
                <c:pt idx="411">
                  <c:v>44243</c:v>
                </c:pt>
                <c:pt idx="412">
                  <c:v>44244</c:v>
                </c:pt>
                <c:pt idx="413">
                  <c:v>44245</c:v>
                </c:pt>
                <c:pt idx="414">
                  <c:v>44246</c:v>
                </c:pt>
                <c:pt idx="415">
                  <c:v>44247</c:v>
                </c:pt>
                <c:pt idx="416">
                  <c:v>44248</c:v>
                </c:pt>
                <c:pt idx="417">
                  <c:v>44249</c:v>
                </c:pt>
                <c:pt idx="418">
                  <c:v>44250</c:v>
                </c:pt>
                <c:pt idx="419">
                  <c:v>44251</c:v>
                </c:pt>
                <c:pt idx="420">
                  <c:v>44252</c:v>
                </c:pt>
                <c:pt idx="421">
                  <c:v>44253</c:v>
                </c:pt>
                <c:pt idx="422">
                  <c:v>44254</c:v>
                </c:pt>
                <c:pt idx="423">
                  <c:v>44255</c:v>
                </c:pt>
                <c:pt idx="424">
                  <c:v>44256</c:v>
                </c:pt>
                <c:pt idx="425">
                  <c:v>44257</c:v>
                </c:pt>
                <c:pt idx="426">
                  <c:v>44258</c:v>
                </c:pt>
                <c:pt idx="427">
                  <c:v>44259</c:v>
                </c:pt>
                <c:pt idx="428">
                  <c:v>44260</c:v>
                </c:pt>
                <c:pt idx="429">
                  <c:v>44261</c:v>
                </c:pt>
                <c:pt idx="430">
                  <c:v>44262</c:v>
                </c:pt>
                <c:pt idx="431">
                  <c:v>44263</c:v>
                </c:pt>
                <c:pt idx="432">
                  <c:v>44264</c:v>
                </c:pt>
                <c:pt idx="433">
                  <c:v>44265</c:v>
                </c:pt>
                <c:pt idx="434">
                  <c:v>44266</c:v>
                </c:pt>
                <c:pt idx="435">
                  <c:v>44267</c:v>
                </c:pt>
                <c:pt idx="436">
                  <c:v>44268</c:v>
                </c:pt>
                <c:pt idx="437">
                  <c:v>44269</c:v>
                </c:pt>
                <c:pt idx="438">
                  <c:v>44270</c:v>
                </c:pt>
                <c:pt idx="439">
                  <c:v>44271</c:v>
                </c:pt>
                <c:pt idx="440">
                  <c:v>44272</c:v>
                </c:pt>
                <c:pt idx="441">
                  <c:v>44273</c:v>
                </c:pt>
                <c:pt idx="442">
                  <c:v>44274</c:v>
                </c:pt>
                <c:pt idx="443">
                  <c:v>44275</c:v>
                </c:pt>
                <c:pt idx="444">
                  <c:v>44276</c:v>
                </c:pt>
                <c:pt idx="445">
                  <c:v>44277</c:v>
                </c:pt>
                <c:pt idx="446">
                  <c:v>44278</c:v>
                </c:pt>
                <c:pt idx="447">
                  <c:v>44279</c:v>
                </c:pt>
                <c:pt idx="448">
                  <c:v>44280</c:v>
                </c:pt>
                <c:pt idx="449">
                  <c:v>44281</c:v>
                </c:pt>
                <c:pt idx="450">
                  <c:v>44282</c:v>
                </c:pt>
                <c:pt idx="451">
                  <c:v>44283</c:v>
                </c:pt>
                <c:pt idx="452">
                  <c:v>44284</c:v>
                </c:pt>
                <c:pt idx="453">
                  <c:v>44285</c:v>
                </c:pt>
                <c:pt idx="454">
                  <c:v>44286</c:v>
                </c:pt>
                <c:pt idx="455">
                  <c:v>44287</c:v>
                </c:pt>
                <c:pt idx="456">
                  <c:v>44288</c:v>
                </c:pt>
                <c:pt idx="457">
                  <c:v>44289</c:v>
                </c:pt>
                <c:pt idx="458">
                  <c:v>44290</c:v>
                </c:pt>
                <c:pt idx="459">
                  <c:v>44291</c:v>
                </c:pt>
                <c:pt idx="460">
                  <c:v>44292</c:v>
                </c:pt>
                <c:pt idx="461">
                  <c:v>44293</c:v>
                </c:pt>
                <c:pt idx="462">
                  <c:v>44294</c:v>
                </c:pt>
                <c:pt idx="463">
                  <c:v>44295</c:v>
                </c:pt>
                <c:pt idx="464">
                  <c:v>44296</c:v>
                </c:pt>
                <c:pt idx="465">
                  <c:v>44297</c:v>
                </c:pt>
                <c:pt idx="466">
                  <c:v>44298</c:v>
                </c:pt>
                <c:pt idx="467">
                  <c:v>44299</c:v>
                </c:pt>
                <c:pt idx="468">
                  <c:v>44300</c:v>
                </c:pt>
                <c:pt idx="469">
                  <c:v>44301</c:v>
                </c:pt>
                <c:pt idx="470">
                  <c:v>44302</c:v>
                </c:pt>
                <c:pt idx="471">
                  <c:v>44303</c:v>
                </c:pt>
                <c:pt idx="472">
                  <c:v>44304</c:v>
                </c:pt>
                <c:pt idx="473">
                  <c:v>44305</c:v>
                </c:pt>
                <c:pt idx="474">
                  <c:v>44306</c:v>
                </c:pt>
                <c:pt idx="475">
                  <c:v>44307</c:v>
                </c:pt>
                <c:pt idx="476">
                  <c:v>44308</c:v>
                </c:pt>
                <c:pt idx="477">
                  <c:v>44309</c:v>
                </c:pt>
                <c:pt idx="478">
                  <c:v>44310</c:v>
                </c:pt>
                <c:pt idx="479">
                  <c:v>44311</c:v>
                </c:pt>
                <c:pt idx="480">
                  <c:v>44312</c:v>
                </c:pt>
                <c:pt idx="481">
                  <c:v>44313</c:v>
                </c:pt>
                <c:pt idx="482">
                  <c:v>44314</c:v>
                </c:pt>
                <c:pt idx="483">
                  <c:v>44315</c:v>
                </c:pt>
                <c:pt idx="484">
                  <c:v>44316</c:v>
                </c:pt>
                <c:pt idx="485">
                  <c:v>44317</c:v>
                </c:pt>
                <c:pt idx="486">
                  <c:v>44318</c:v>
                </c:pt>
                <c:pt idx="487">
                  <c:v>44319</c:v>
                </c:pt>
                <c:pt idx="488">
                  <c:v>44320</c:v>
                </c:pt>
                <c:pt idx="489">
                  <c:v>44321</c:v>
                </c:pt>
                <c:pt idx="490">
                  <c:v>44322</c:v>
                </c:pt>
                <c:pt idx="491">
                  <c:v>44323</c:v>
                </c:pt>
                <c:pt idx="492">
                  <c:v>44324</c:v>
                </c:pt>
                <c:pt idx="493">
                  <c:v>44325</c:v>
                </c:pt>
                <c:pt idx="494">
                  <c:v>44326</c:v>
                </c:pt>
                <c:pt idx="495">
                  <c:v>44327</c:v>
                </c:pt>
                <c:pt idx="496">
                  <c:v>44328</c:v>
                </c:pt>
                <c:pt idx="497">
                  <c:v>44329</c:v>
                </c:pt>
                <c:pt idx="498">
                  <c:v>44330</c:v>
                </c:pt>
                <c:pt idx="499">
                  <c:v>44331</c:v>
                </c:pt>
                <c:pt idx="500">
                  <c:v>44332</c:v>
                </c:pt>
                <c:pt idx="501">
                  <c:v>44333</c:v>
                </c:pt>
                <c:pt idx="502">
                  <c:v>44334</c:v>
                </c:pt>
                <c:pt idx="503">
                  <c:v>44335</c:v>
                </c:pt>
                <c:pt idx="504">
                  <c:v>44336</c:v>
                </c:pt>
                <c:pt idx="505">
                  <c:v>44337</c:v>
                </c:pt>
                <c:pt idx="506">
                  <c:v>44338</c:v>
                </c:pt>
                <c:pt idx="507">
                  <c:v>44339</c:v>
                </c:pt>
                <c:pt idx="508">
                  <c:v>44340</c:v>
                </c:pt>
                <c:pt idx="509">
                  <c:v>44341</c:v>
                </c:pt>
                <c:pt idx="510">
                  <c:v>44342</c:v>
                </c:pt>
                <c:pt idx="511">
                  <c:v>44343</c:v>
                </c:pt>
                <c:pt idx="512">
                  <c:v>44344</c:v>
                </c:pt>
                <c:pt idx="513">
                  <c:v>44345</c:v>
                </c:pt>
                <c:pt idx="514">
                  <c:v>44346</c:v>
                </c:pt>
                <c:pt idx="515">
                  <c:v>44347</c:v>
                </c:pt>
                <c:pt idx="516">
                  <c:v>44348</c:v>
                </c:pt>
                <c:pt idx="517">
                  <c:v>44349</c:v>
                </c:pt>
                <c:pt idx="518">
                  <c:v>44350</c:v>
                </c:pt>
                <c:pt idx="519">
                  <c:v>44351</c:v>
                </c:pt>
                <c:pt idx="520">
                  <c:v>44352</c:v>
                </c:pt>
                <c:pt idx="521">
                  <c:v>44353</c:v>
                </c:pt>
                <c:pt idx="522">
                  <c:v>44354</c:v>
                </c:pt>
                <c:pt idx="523">
                  <c:v>44355</c:v>
                </c:pt>
                <c:pt idx="524">
                  <c:v>44356</c:v>
                </c:pt>
                <c:pt idx="525">
                  <c:v>44357</c:v>
                </c:pt>
                <c:pt idx="526">
                  <c:v>44358</c:v>
                </c:pt>
                <c:pt idx="527">
                  <c:v>44359</c:v>
                </c:pt>
                <c:pt idx="528">
                  <c:v>44360</c:v>
                </c:pt>
                <c:pt idx="529">
                  <c:v>44361</c:v>
                </c:pt>
                <c:pt idx="530">
                  <c:v>44362</c:v>
                </c:pt>
                <c:pt idx="531">
                  <c:v>44363</c:v>
                </c:pt>
                <c:pt idx="532">
                  <c:v>44364</c:v>
                </c:pt>
                <c:pt idx="533">
                  <c:v>44365</c:v>
                </c:pt>
                <c:pt idx="534">
                  <c:v>44366</c:v>
                </c:pt>
                <c:pt idx="535">
                  <c:v>44367</c:v>
                </c:pt>
                <c:pt idx="536">
                  <c:v>44368</c:v>
                </c:pt>
                <c:pt idx="537">
                  <c:v>44369</c:v>
                </c:pt>
                <c:pt idx="538">
                  <c:v>44370</c:v>
                </c:pt>
                <c:pt idx="539">
                  <c:v>44371</c:v>
                </c:pt>
                <c:pt idx="540">
                  <c:v>44372</c:v>
                </c:pt>
                <c:pt idx="541">
                  <c:v>44373</c:v>
                </c:pt>
                <c:pt idx="542">
                  <c:v>44374</c:v>
                </c:pt>
                <c:pt idx="543">
                  <c:v>44375</c:v>
                </c:pt>
                <c:pt idx="544">
                  <c:v>44376</c:v>
                </c:pt>
                <c:pt idx="545">
                  <c:v>44377</c:v>
                </c:pt>
                <c:pt idx="546">
                  <c:v>44378</c:v>
                </c:pt>
                <c:pt idx="547">
                  <c:v>44379</c:v>
                </c:pt>
                <c:pt idx="548">
                  <c:v>44380</c:v>
                </c:pt>
                <c:pt idx="549">
                  <c:v>44381</c:v>
                </c:pt>
                <c:pt idx="550">
                  <c:v>44382</c:v>
                </c:pt>
                <c:pt idx="551">
                  <c:v>44383</c:v>
                </c:pt>
                <c:pt idx="552">
                  <c:v>44384</c:v>
                </c:pt>
                <c:pt idx="553">
                  <c:v>44385</c:v>
                </c:pt>
                <c:pt idx="554">
                  <c:v>44386</c:v>
                </c:pt>
                <c:pt idx="555">
                  <c:v>44387</c:v>
                </c:pt>
                <c:pt idx="556">
                  <c:v>44388</c:v>
                </c:pt>
                <c:pt idx="557">
                  <c:v>44389</c:v>
                </c:pt>
                <c:pt idx="558">
                  <c:v>44390</c:v>
                </c:pt>
                <c:pt idx="559">
                  <c:v>44391</c:v>
                </c:pt>
                <c:pt idx="560">
                  <c:v>44392</c:v>
                </c:pt>
                <c:pt idx="561">
                  <c:v>44393</c:v>
                </c:pt>
                <c:pt idx="562">
                  <c:v>44394</c:v>
                </c:pt>
                <c:pt idx="563">
                  <c:v>44395</c:v>
                </c:pt>
                <c:pt idx="564">
                  <c:v>44396</c:v>
                </c:pt>
                <c:pt idx="565">
                  <c:v>44397</c:v>
                </c:pt>
                <c:pt idx="566">
                  <c:v>44398</c:v>
                </c:pt>
                <c:pt idx="567">
                  <c:v>44399</c:v>
                </c:pt>
                <c:pt idx="568">
                  <c:v>44400</c:v>
                </c:pt>
                <c:pt idx="569">
                  <c:v>44401</c:v>
                </c:pt>
                <c:pt idx="570">
                  <c:v>44402</c:v>
                </c:pt>
                <c:pt idx="571">
                  <c:v>44403</c:v>
                </c:pt>
                <c:pt idx="572">
                  <c:v>44404</c:v>
                </c:pt>
                <c:pt idx="573">
                  <c:v>44405</c:v>
                </c:pt>
                <c:pt idx="574">
                  <c:v>44406</c:v>
                </c:pt>
                <c:pt idx="575">
                  <c:v>44407</c:v>
                </c:pt>
                <c:pt idx="576">
                  <c:v>44408</c:v>
                </c:pt>
                <c:pt idx="577">
                  <c:v>44409</c:v>
                </c:pt>
                <c:pt idx="578">
                  <c:v>44410</c:v>
                </c:pt>
                <c:pt idx="579">
                  <c:v>44411</c:v>
                </c:pt>
                <c:pt idx="580">
                  <c:v>44412</c:v>
                </c:pt>
                <c:pt idx="581">
                  <c:v>44413</c:v>
                </c:pt>
                <c:pt idx="582">
                  <c:v>44414</c:v>
                </c:pt>
                <c:pt idx="583">
                  <c:v>44415</c:v>
                </c:pt>
                <c:pt idx="584">
                  <c:v>44416</c:v>
                </c:pt>
                <c:pt idx="585">
                  <c:v>44417</c:v>
                </c:pt>
                <c:pt idx="586">
                  <c:v>44418</c:v>
                </c:pt>
                <c:pt idx="587">
                  <c:v>44419</c:v>
                </c:pt>
                <c:pt idx="588">
                  <c:v>44420</c:v>
                </c:pt>
                <c:pt idx="589">
                  <c:v>44421</c:v>
                </c:pt>
                <c:pt idx="590">
                  <c:v>44422</c:v>
                </c:pt>
                <c:pt idx="591">
                  <c:v>44423</c:v>
                </c:pt>
                <c:pt idx="592">
                  <c:v>44424</c:v>
                </c:pt>
                <c:pt idx="593">
                  <c:v>44425</c:v>
                </c:pt>
                <c:pt idx="594">
                  <c:v>44426</c:v>
                </c:pt>
                <c:pt idx="595">
                  <c:v>44427</c:v>
                </c:pt>
                <c:pt idx="596">
                  <c:v>44428</c:v>
                </c:pt>
                <c:pt idx="597">
                  <c:v>44429</c:v>
                </c:pt>
                <c:pt idx="598">
                  <c:v>44430</c:v>
                </c:pt>
                <c:pt idx="599">
                  <c:v>44431</c:v>
                </c:pt>
                <c:pt idx="600">
                  <c:v>44432</c:v>
                </c:pt>
                <c:pt idx="601">
                  <c:v>44433</c:v>
                </c:pt>
                <c:pt idx="602">
                  <c:v>44434</c:v>
                </c:pt>
                <c:pt idx="603">
                  <c:v>44435</c:v>
                </c:pt>
                <c:pt idx="604">
                  <c:v>44436</c:v>
                </c:pt>
                <c:pt idx="605">
                  <c:v>44437</c:v>
                </c:pt>
                <c:pt idx="606">
                  <c:v>44438</c:v>
                </c:pt>
                <c:pt idx="607">
                  <c:v>44439</c:v>
                </c:pt>
                <c:pt idx="608">
                  <c:v>44440</c:v>
                </c:pt>
                <c:pt idx="609">
                  <c:v>44441</c:v>
                </c:pt>
                <c:pt idx="610">
                  <c:v>44442</c:v>
                </c:pt>
                <c:pt idx="611">
                  <c:v>44443</c:v>
                </c:pt>
                <c:pt idx="612">
                  <c:v>44444</c:v>
                </c:pt>
                <c:pt idx="613">
                  <c:v>44445</c:v>
                </c:pt>
                <c:pt idx="614">
                  <c:v>44446</c:v>
                </c:pt>
                <c:pt idx="615">
                  <c:v>44447</c:v>
                </c:pt>
                <c:pt idx="616">
                  <c:v>44448</c:v>
                </c:pt>
                <c:pt idx="617">
                  <c:v>44449</c:v>
                </c:pt>
                <c:pt idx="618">
                  <c:v>44450</c:v>
                </c:pt>
                <c:pt idx="619">
                  <c:v>44451</c:v>
                </c:pt>
                <c:pt idx="620">
                  <c:v>44452</c:v>
                </c:pt>
                <c:pt idx="621">
                  <c:v>44453</c:v>
                </c:pt>
                <c:pt idx="622">
                  <c:v>44454</c:v>
                </c:pt>
                <c:pt idx="623">
                  <c:v>44455</c:v>
                </c:pt>
                <c:pt idx="624">
                  <c:v>44456</c:v>
                </c:pt>
                <c:pt idx="625">
                  <c:v>44457</c:v>
                </c:pt>
                <c:pt idx="626">
                  <c:v>44458</c:v>
                </c:pt>
                <c:pt idx="627">
                  <c:v>44459</c:v>
                </c:pt>
                <c:pt idx="628">
                  <c:v>44460</c:v>
                </c:pt>
                <c:pt idx="629">
                  <c:v>44461</c:v>
                </c:pt>
                <c:pt idx="630">
                  <c:v>44462</c:v>
                </c:pt>
                <c:pt idx="631">
                  <c:v>44463</c:v>
                </c:pt>
                <c:pt idx="632">
                  <c:v>44464</c:v>
                </c:pt>
                <c:pt idx="633">
                  <c:v>44465</c:v>
                </c:pt>
                <c:pt idx="634">
                  <c:v>44466</c:v>
                </c:pt>
                <c:pt idx="635">
                  <c:v>44467</c:v>
                </c:pt>
                <c:pt idx="636">
                  <c:v>44468</c:v>
                </c:pt>
                <c:pt idx="637">
                  <c:v>44469</c:v>
                </c:pt>
                <c:pt idx="638">
                  <c:v>44470</c:v>
                </c:pt>
                <c:pt idx="639">
                  <c:v>44471</c:v>
                </c:pt>
                <c:pt idx="640">
                  <c:v>44472</c:v>
                </c:pt>
                <c:pt idx="641">
                  <c:v>44473</c:v>
                </c:pt>
                <c:pt idx="642">
                  <c:v>44474</c:v>
                </c:pt>
                <c:pt idx="643">
                  <c:v>44475</c:v>
                </c:pt>
                <c:pt idx="644">
                  <c:v>44476</c:v>
                </c:pt>
                <c:pt idx="645">
                  <c:v>44477</c:v>
                </c:pt>
                <c:pt idx="646">
                  <c:v>44478</c:v>
                </c:pt>
                <c:pt idx="647">
                  <c:v>44479</c:v>
                </c:pt>
                <c:pt idx="648">
                  <c:v>44480</c:v>
                </c:pt>
                <c:pt idx="649">
                  <c:v>44481</c:v>
                </c:pt>
                <c:pt idx="650">
                  <c:v>44482</c:v>
                </c:pt>
                <c:pt idx="651">
                  <c:v>44483</c:v>
                </c:pt>
                <c:pt idx="652">
                  <c:v>44484</c:v>
                </c:pt>
                <c:pt idx="653">
                  <c:v>44485</c:v>
                </c:pt>
                <c:pt idx="654">
                  <c:v>44486</c:v>
                </c:pt>
                <c:pt idx="655">
                  <c:v>44487</c:v>
                </c:pt>
                <c:pt idx="656">
                  <c:v>44488</c:v>
                </c:pt>
                <c:pt idx="657">
                  <c:v>44489</c:v>
                </c:pt>
                <c:pt idx="658">
                  <c:v>44490</c:v>
                </c:pt>
                <c:pt idx="659">
                  <c:v>44491</c:v>
                </c:pt>
                <c:pt idx="660">
                  <c:v>44492</c:v>
                </c:pt>
                <c:pt idx="661">
                  <c:v>44493</c:v>
                </c:pt>
                <c:pt idx="662">
                  <c:v>44494</c:v>
                </c:pt>
                <c:pt idx="663">
                  <c:v>44495</c:v>
                </c:pt>
                <c:pt idx="664">
                  <c:v>44496</c:v>
                </c:pt>
                <c:pt idx="665">
                  <c:v>44497</c:v>
                </c:pt>
                <c:pt idx="666">
                  <c:v>44498</c:v>
                </c:pt>
                <c:pt idx="667">
                  <c:v>44499</c:v>
                </c:pt>
                <c:pt idx="668">
                  <c:v>44500</c:v>
                </c:pt>
                <c:pt idx="669">
                  <c:v>44501</c:v>
                </c:pt>
                <c:pt idx="670">
                  <c:v>44502</c:v>
                </c:pt>
                <c:pt idx="671">
                  <c:v>44503</c:v>
                </c:pt>
                <c:pt idx="672">
                  <c:v>44504</c:v>
                </c:pt>
                <c:pt idx="673">
                  <c:v>44505</c:v>
                </c:pt>
                <c:pt idx="674">
                  <c:v>44506</c:v>
                </c:pt>
                <c:pt idx="675">
                  <c:v>44507</c:v>
                </c:pt>
                <c:pt idx="676">
                  <c:v>44508</c:v>
                </c:pt>
                <c:pt idx="677">
                  <c:v>44509</c:v>
                </c:pt>
                <c:pt idx="678">
                  <c:v>44510</c:v>
                </c:pt>
                <c:pt idx="679">
                  <c:v>44511</c:v>
                </c:pt>
                <c:pt idx="680">
                  <c:v>44512</c:v>
                </c:pt>
                <c:pt idx="681">
                  <c:v>44513</c:v>
                </c:pt>
                <c:pt idx="682">
                  <c:v>44514</c:v>
                </c:pt>
                <c:pt idx="683">
                  <c:v>44515</c:v>
                </c:pt>
                <c:pt idx="684">
                  <c:v>44516</c:v>
                </c:pt>
                <c:pt idx="685">
                  <c:v>44517</c:v>
                </c:pt>
                <c:pt idx="686">
                  <c:v>44518</c:v>
                </c:pt>
                <c:pt idx="687">
                  <c:v>44519</c:v>
                </c:pt>
                <c:pt idx="688">
                  <c:v>44520</c:v>
                </c:pt>
                <c:pt idx="689">
                  <c:v>44521</c:v>
                </c:pt>
                <c:pt idx="690">
                  <c:v>44522</c:v>
                </c:pt>
                <c:pt idx="691">
                  <c:v>44523</c:v>
                </c:pt>
                <c:pt idx="692">
                  <c:v>44524</c:v>
                </c:pt>
                <c:pt idx="693">
                  <c:v>44525</c:v>
                </c:pt>
                <c:pt idx="694">
                  <c:v>44526</c:v>
                </c:pt>
                <c:pt idx="695">
                  <c:v>44527</c:v>
                </c:pt>
                <c:pt idx="696">
                  <c:v>44528</c:v>
                </c:pt>
                <c:pt idx="697">
                  <c:v>44529</c:v>
                </c:pt>
                <c:pt idx="698">
                  <c:v>44530</c:v>
                </c:pt>
                <c:pt idx="699">
                  <c:v>44531</c:v>
                </c:pt>
                <c:pt idx="700">
                  <c:v>44532</c:v>
                </c:pt>
                <c:pt idx="701">
                  <c:v>44533</c:v>
                </c:pt>
                <c:pt idx="702">
                  <c:v>44534</c:v>
                </c:pt>
                <c:pt idx="703">
                  <c:v>44535</c:v>
                </c:pt>
                <c:pt idx="704">
                  <c:v>44536</c:v>
                </c:pt>
                <c:pt idx="705">
                  <c:v>44537</c:v>
                </c:pt>
                <c:pt idx="706">
                  <c:v>44538</c:v>
                </c:pt>
                <c:pt idx="707">
                  <c:v>44539</c:v>
                </c:pt>
                <c:pt idx="708">
                  <c:v>44540</c:v>
                </c:pt>
                <c:pt idx="709">
                  <c:v>44541</c:v>
                </c:pt>
                <c:pt idx="710">
                  <c:v>44542</c:v>
                </c:pt>
                <c:pt idx="711">
                  <c:v>44543</c:v>
                </c:pt>
                <c:pt idx="712">
                  <c:v>44544</c:v>
                </c:pt>
                <c:pt idx="713">
                  <c:v>44545</c:v>
                </c:pt>
                <c:pt idx="714">
                  <c:v>44546</c:v>
                </c:pt>
                <c:pt idx="715">
                  <c:v>44547</c:v>
                </c:pt>
                <c:pt idx="716">
                  <c:v>44548</c:v>
                </c:pt>
                <c:pt idx="717">
                  <c:v>44549</c:v>
                </c:pt>
                <c:pt idx="718">
                  <c:v>44550</c:v>
                </c:pt>
                <c:pt idx="719">
                  <c:v>44551</c:v>
                </c:pt>
                <c:pt idx="720">
                  <c:v>44552</c:v>
                </c:pt>
                <c:pt idx="721">
                  <c:v>44553</c:v>
                </c:pt>
                <c:pt idx="722">
                  <c:v>44554</c:v>
                </c:pt>
                <c:pt idx="723">
                  <c:v>44555</c:v>
                </c:pt>
                <c:pt idx="724">
                  <c:v>44556</c:v>
                </c:pt>
                <c:pt idx="725">
                  <c:v>44557</c:v>
                </c:pt>
                <c:pt idx="726">
                  <c:v>44558</c:v>
                </c:pt>
                <c:pt idx="727">
                  <c:v>44559</c:v>
                </c:pt>
                <c:pt idx="728">
                  <c:v>44560</c:v>
                </c:pt>
                <c:pt idx="729">
                  <c:v>44561</c:v>
                </c:pt>
                <c:pt idx="730">
                  <c:v>44562</c:v>
                </c:pt>
                <c:pt idx="731">
                  <c:v>44563</c:v>
                </c:pt>
                <c:pt idx="732">
                  <c:v>44564</c:v>
                </c:pt>
                <c:pt idx="733">
                  <c:v>44565</c:v>
                </c:pt>
                <c:pt idx="734">
                  <c:v>44566</c:v>
                </c:pt>
                <c:pt idx="735">
                  <c:v>44567</c:v>
                </c:pt>
                <c:pt idx="736">
                  <c:v>44568</c:v>
                </c:pt>
                <c:pt idx="737">
                  <c:v>44569</c:v>
                </c:pt>
                <c:pt idx="738">
                  <c:v>44570</c:v>
                </c:pt>
                <c:pt idx="739">
                  <c:v>44571</c:v>
                </c:pt>
                <c:pt idx="740">
                  <c:v>44572</c:v>
                </c:pt>
                <c:pt idx="741">
                  <c:v>44573</c:v>
                </c:pt>
                <c:pt idx="742">
                  <c:v>44574</c:v>
                </c:pt>
                <c:pt idx="743">
                  <c:v>44575</c:v>
                </c:pt>
                <c:pt idx="744">
                  <c:v>44576</c:v>
                </c:pt>
                <c:pt idx="745">
                  <c:v>44577</c:v>
                </c:pt>
                <c:pt idx="746">
                  <c:v>44578</c:v>
                </c:pt>
                <c:pt idx="747">
                  <c:v>44579</c:v>
                </c:pt>
                <c:pt idx="748">
                  <c:v>44580</c:v>
                </c:pt>
                <c:pt idx="749">
                  <c:v>44581</c:v>
                </c:pt>
                <c:pt idx="750">
                  <c:v>44582</c:v>
                </c:pt>
                <c:pt idx="751">
                  <c:v>44583</c:v>
                </c:pt>
                <c:pt idx="752">
                  <c:v>44584</c:v>
                </c:pt>
                <c:pt idx="753">
                  <c:v>44585</c:v>
                </c:pt>
                <c:pt idx="754">
                  <c:v>44586</c:v>
                </c:pt>
                <c:pt idx="755">
                  <c:v>44587</c:v>
                </c:pt>
                <c:pt idx="756">
                  <c:v>44588</c:v>
                </c:pt>
                <c:pt idx="757">
                  <c:v>44589</c:v>
                </c:pt>
                <c:pt idx="758">
                  <c:v>44590</c:v>
                </c:pt>
                <c:pt idx="759">
                  <c:v>44591</c:v>
                </c:pt>
                <c:pt idx="760">
                  <c:v>44592</c:v>
                </c:pt>
                <c:pt idx="761">
                  <c:v>44593</c:v>
                </c:pt>
                <c:pt idx="762">
                  <c:v>44594</c:v>
                </c:pt>
                <c:pt idx="763">
                  <c:v>44595</c:v>
                </c:pt>
                <c:pt idx="764">
                  <c:v>44596</c:v>
                </c:pt>
                <c:pt idx="765">
                  <c:v>44597</c:v>
                </c:pt>
                <c:pt idx="766">
                  <c:v>44598</c:v>
                </c:pt>
                <c:pt idx="767">
                  <c:v>44599</c:v>
                </c:pt>
                <c:pt idx="768">
                  <c:v>44600</c:v>
                </c:pt>
                <c:pt idx="769">
                  <c:v>44601</c:v>
                </c:pt>
                <c:pt idx="770">
                  <c:v>44602</c:v>
                </c:pt>
                <c:pt idx="771">
                  <c:v>44603</c:v>
                </c:pt>
                <c:pt idx="772">
                  <c:v>44604</c:v>
                </c:pt>
                <c:pt idx="773">
                  <c:v>44605</c:v>
                </c:pt>
                <c:pt idx="774">
                  <c:v>44606</c:v>
                </c:pt>
                <c:pt idx="775">
                  <c:v>44607</c:v>
                </c:pt>
                <c:pt idx="776">
                  <c:v>44608</c:v>
                </c:pt>
                <c:pt idx="777">
                  <c:v>44609</c:v>
                </c:pt>
                <c:pt idx="778">
                  <c:v>44610</c:v>
                </c:pt>
                <c:pt idx="779">
                  <c:v>44611</c:v>
                </c:pt>
                <c:pt idx="780">
                  <c:v>44612</c:v>
                </c:pt>
                <c:pt idx="781">
                  <c:v>44613</c:v>
                </c:pt>
                <c:pt idx="782">
                  <c:v>44614</c:v>
                </c:pt>
                <c:pt idx="783">
                  <c:v>44615</c:v>
                </c:pt>
                <c:pt idx="784">
                  <c:v>44616</c:v>
                </c:pt>
                <c:pt idx="785">
                  <c:v>44617</c:v>
                </c:pt>
                <c:pt idx="786">
                  <c:v>44618</c:v>
                </c:pt>
                <c:pt idx="787">
                  <c:v>44619</c:v>
                </c:pt>
                <c:pt idx="788">
                  <c:v>44620</c:v>
                </c:pt>
                <c:pt idx="789">
                  <c:v>44621</c:v>
                </c:pt>
                <c:pt idx="790">
                  <c:v>44622</c:v>
                </c:pt>
                <c:pt idx="791">
                  <c:v>44623</c:v>
                </c:pt>
                <c:pt idx="792">
                  <c:v>44624</c:v>
                </c:pt>
                <c:pt idx="793">
                  <c:v>44625</c:v>
                </c:pt>
                <c:pt idx="794">
                  <c:v>44626</c:v>
                </c:pt>
                <c:pt idx="795">
                  <c:v>44627</c:v>
                </c:pt>
                <c:pt idx="796">
                  <c:v>44628</c:v>
                </c:pt>
                <c:pt idx="797">
                  <c:v>44629</c:v>
                </c:pt>
                <c:pt idx="798">
                  <c:v>44630</c:v>
                </c:pt>
                <c:pt idx="799">
                  <c:v>44631</c:v>
                </c:pt>
                <c:pt idx="800">
                  <c:v>44632</c:v>
                </c:pt>
                <c:pt idx="801">
                  <c:v>44633</c:v>
                </c:pt>
                <c:pt idx="802">
                  <c:v>44634</c:v>
                </c:pt>
                <c:pt idx="803">
                  <c:v>44635</c:v>
                </c:pt>
                <c:pt idx="804">
                  <c:v>44636</c:v>
                </c:pt>
                <c:pt idx="805">
                  <c:v>44637</c:v>
                </c:pt>
                <c:pt idx="806">
                  <c:v>44638</c:v>
                </c:pt>
                <c:pt idx="807">
                  <c:v>44639</c:v>
                </c:pt>
                <c:pt idx="808">
                  <c:v>44640</c:v>
                </c:pt>
                <c:pt idx="809">
                  <c:v>44641</c:v>
                </c:pt>
                <c:pt idx="810">
                  <c:v>44642</c:v>
                </c:pt>
                <c:pt idx="811">
                  <c:v>44643</c:v>
                </c:pt>
                <c:pt idx="812">
                  <c:v>44644</c:v>
                </c:pt>
                <c:pt idx="813">
                  <c:v>44645</c:v>
                </c:pt>
                <c:pt idx="814">
                  <c:v>44646</c:v>
                </c:pt>
                <c:pt idx="815">
                  <c:v>44647</c:v>
                </c:pt>
                <c:pt idx="816">
                  <c:v>44648</c:v>
                </c:pt>
                <c:pt idx="817">
                  <c:v>44649</c:v>
                </c:pt>
                <c:pt idx="818">
                  <c:v>44650</c:v>
                </c:pt>
                <c:pt idx="819">
                  <c:v>44651</c:v>
                </c:pt>
                <c:pt idx="820">
                  <c:v>44652</c:v>
                </c:pt>
                <c:pt idx="821">
                  <c:v>44653</c:v>
                </c:pt>
                <c:pt idx="822">
                  <c:v>44654</c:v>
                </c:pt>
                <c:pt idx="823">
                  <c:v>44655</c:v>
                </c:pt>
                <c:pt idx="824">
                  <c:v>44656</c:v>
                </c:pt>
                <c:pt idx="825">
                  <c:v>44657</c:v>
                </c:pt>
                <c:pt idx="826">
                  <c:v>44658</c:v>
                </c:pt>
                <c:pt idx="827">
                  <c:v>44659</c:v>
                </c:pt>
                <c:pt idx="828">
                  <c:v>44660</c:v>
                </c:pt>
                <c:pt idx="829">
                  <c:v>44661</c:v>
                </c:pt>
                <c:pt idx="830">
                  <c:v>44662</c:v>
                </c:pt>
                <c:pt idx="831">
                  <c:v>44663</c:v>
                </c:pt>
                <c:pt idx="832">
                  <c:v>44664</c:v>
                </c:pt>
                <c:pt idx="833">
                  <c:v>44665</c:v>
                </c:pt>
                <c:pt idx="834">
                  <c:v>44666</c:v>
                </c:pt>
                <c:pt idx="835">
                  <c:v>44667</c:v>
                </c:pt>
                <c:pt idx="836">
                  <c:v>44668</c:v>
                </c:pt>
                <c:pt idx="837">
                  <c:v>44669</c:v>
                </c:pt>
                <c:pt idx="838">
                  <c:v>44670</c:v>
                </c:pt>
                <c:pt idx="839">
                  <c:v>44671</c:v>
                </c:pt>
                <c:pt idx="840">
                  <c:v>44672</c:v>
                </c:pt>
                <c:pt idx="841">
                  <c:v>44673</c:v>
                </c:pt>
                <c:pt idx="842">
                  <c:v>44674</c:v>
                </c:pt>
                <c:pt idx="843">
                  <c:v>44675</c:v>
                </c:pt>
                <c:pt idx="844">
                  <c:v>44676</c:v>
                </c:pt>
                <c:pt idx="845">
                  <c:v>44677</c:v>
                </c:pt>
                <c:pt idx="846">
                  <c:v>44678</c:v>
                </c:pt>
                <c:pt idx="847">
                  <c:v>44679</c:v>
                </c:pt>
                <c:pt idx="848">
                  <c:v>44680</c:v>
                </c:pt>
                <c:pt idx="849">
                  <c:v>44681</c:v>
                </c:pt>
                <c:pt idx="850">
                  <c:v>44682</c:v>
                </c:pt>
                <c:pt idx="851">
                  <c:v>44683</c:v>
                </c:pt>
                <c:pt idx="852">
                  <c:v>44684</c:v>
                </c:pt>
                <c:pt idx="853">
                  <c:v>44685</c:v>
                </c:pt>
                <c:pt idx="854">
                  <c:v>44686</c:v>
                </c:pt>
                <c:pt idx="855">
                  <c:v>44687</c:v>
                </c:pt>
                <c:pt idx="856">
                  <c:v>44688</c:v>
                </c:pt>
                <c:pt idx="857">
                  <c:v>44689</c:v>
                </c:pt>
                <c:pt idx="858">
                  <c:v>44690</c:v>
                </c:pt>
                <c:pt idx="859">
                  <c:v>44691</c:v>
                </c:pt>
                <c:pt idx="860">
                  <c:v>44692</c:v>
                </c:pt>
                <c:pt idx="861">
                  <c:v>44693</c:v>
                </c:pt>
                <c:pt idx="862">
                  <c:v>44694</c:v>
                </c:pt>
                <c:pt idx="863">
                  <c:v>44695</c:v>
                </c:pt>
                <c:pt idx="864">
                  <c:v>44696</c:v>
                </c:pt>
                <c:pt idx="865">
                  <c:v>44697</c:v>
                </c:pt>
                <c:pt idx="866">
                  <c:v>44698</c:v>
                </c:pt>
                <c:pt idx="867">
                  <c:v>44699</c:v>
                </c:pt>
                <c:pt idx="868">
                  <c:v>44700</c:v>
                </c:pt>
                <c:pt idx="869">
                  <c:v>44701</c:v>
                </c:pt>
                <c:pt idx="870">
                  <c:v>44702</c:v>
                </c:pt>
                <c:pt idx="871">
                  <c:v>44703</c:v>
                </c:pt>
                <c:pt idx="872">
                  <c:v>44704</c:v>
                </c:pt>
                <c:pt idx="873">
                  <c:v>44705</c:v>
                </c:pt>
                <c:pt idx="874">
                  <c:v>44706</c:v>
                </c:pt>
                <c:pt idx="875">
                  <c:v>44707</c:v>
                </c:pt>
                <c:pt idx="876">
                  <c:v>44708</c:v>
                </c:pt>
                <c:pt idx="877">
                  <c:v>44709</c:v>
                </c:pt>
                <c:pt idx="878">
                  <c:v>44710</c:v>
                </c:pt>
                <c:pt idx="879">
                  <c:v>44711</c:v>
                </c:pt>
                <c:pt idx="880">
                  <c:v>44712</c:v>
                </c:pt>
                <c:pt idx="881">
                  <c:v>44713</c:v>
                </c:pt>
                <c:pt idx="882">
                  <c:v>44714</c:v>
                </c:pt>
                <c:pt idx="883">
                  <c:v>44715</c:v>
                </c:pt>
                <c:pt idx="884">
                  <c:v>44716</c:v>
                </c:pt>
                <c:pt idx="885">
                  <c:v>44717</c:v>
                </c:pt>
                <c:pt idx="886">
                  <c:v>44718</c:v>
                </c:pt>
                <c:pt idx="887">
                  <c:v>44719</c:v>
                </c:pt>
                <c:pt idx="888">
                  <c:v>44720</c:v>
                </c:pt>
                <c:pt idx="889">
                  <c:v>44721</c:v>
                </c:pt>
                <c:pt idx="890">
                  <c:v>44722</c:v>
                </c:pt>
                <c:pt idx="891">
                  <c:v>44723</c:v>
                </c:pt>
                <c:pt idx="892">
                  <c:v>44724</c:v>
                </c:pt>
                <c:pt idx="893">
                  <c:v>44725</c:v>
                </c:pt>
                <c:pt idx="894">
                  <c:v>44726</c:v>
                </c:pt>
                <c:pt idx="895">
                  <c:v>44727</c:v>
                </c:pt>
                <c:pt idx="896">
                  <c:v>44728</c:v>
                </c:pt>
                <c:pt idx="897">
                  <c:v>44729</c:v>
                </c:pt>
                <c:pt idx="898">
                  <c:v>44730</c:v>
                </c:pt>
                <c:pt idx="899">
                  <c:v>44731</c:v>
                </c:pt>
                <c:pt idx="900">
                  <c:v>44732</c:v>
                </c:pt>
                <c:pt idx="901">
                  <c:v>44733</c:v>
                </c:pt>
                <c:pt idx="902">
                  <c:v>44734</c:v>
                </c:pt>
                <c:pt idx="903">
                  <c:v>44735</c:v>
                </c:pt>
                <c:pt idx="904">
                  <c:v>44736</c:v>
                </c:pt>
                <c:pt idx="905">
                  <c:v>44737</c:v>
                </c:pt>
                <c:pt idx="906">
                  <c:v>44738</c:v>
                </c:pt>
                <c:pt idx="907">
                  <c:v>44739</c:v>
                </c:pt>
                <c:pt idx="908">
                  <c:v>44740</c:v>
                </c:pt>
                <c:pt idx="909">
                  <c:v>44741</c:v>
                </c:pt>
                <c:pt idx="910">
                  <c:v>44742</c:v>
                </c:pt>
                <c:pt idx="911">
                  <c:v>44743</c:v>
                </c:pt>
                <c:pt idx="912">
                  <c:v>44744</c:v>
                </c:pt>
                <c:pt idx="913">
                  <c:v>44745</c:v>
                </c:pt>
                <c:pt idx="914">
                  <c:v>44746</c:v>
                </c:pt>
                <c:pt idx="915">
                  <c:v>44747</c:v>
                </c:pt>
                <c:pt idx="916">
                  <c:v>44748</c:v>
                </c:pt>
                <c:pt idx="917">
                  <c:v>44749</c:v>
                </c:pt>
                <c:pt idx="918">
                  <c:v>44750</c:v>
                </c:pt>
                <c:pt idx="919">
                  <c:v>44751</c:v>
                </c:pt>
                <c:pt idx="920">
                  <c:v>44752</c:v>
                </c:pt>
                <c:pt idx="921">
                  <c:v>44753</c:v>
                </c:pt>
                <c:pt idx="922">
                  <c:v>44754</c:v>
                </c:pt>
                <c:pt idx="923">
                  <c:v>44755</c:v>
                </c:pt>
                <c:pt idx="924">
                  <c:v>44756</c:v>
                </c:pt>
                <c:pt idx="925">
                  <c:v>44757</c:v>
                </c:pt>
                <c:pt idx="926">
                  <c:v>44758</c:v>
                </c:pt>
                <c:pt idx="927">
                  <c:v>44759</c:v>
                </c:pt>
                <c:pt idx="928">
                  <c:v>44760</c:v>
                </c:pt>
                <c:pt idx="929">
                  <c:v>44761</c:v>
                </c:pt>
                <c:pt idx="930">
                  <c:v>44762</c:v>
                </c:pt>
                <c:pt idx="931">
                  <c:v>44763</c:v>
                </c:pt>
                <c:pt idx="932">
                  <c:v>44764</c:v>
                </c:pt>
                <c:pt idx="933">
                  <c:v>44765</c:v>
                </c:pt>
                <c:pt idx="934">
                  <c:v>44766</c:v>
                </c:pt>
                <c:pt idx="935">
                  <c:v>44767</c:v>
                </c:pt>
                <c:pt idx="936">
                  <c:v>44768</c:v>
                </c:pt>
                <c:pt idx="937">
                  <c:v>44769</c:v>
                </c:pt>
                <c:pt idx="938">
                  <c:v>44770</c:v>
                </c:pt>
                <c:pt idx="939">
                  <c:v>44771</c:v>
                </c:pt>
                <c:pt idx="940">
                  <c:v>44772</c:v>
                </c:pt>
                <c:pt idx="941">
                  <c:v>44773</c:v>
                </c:pt>
                <c:pt idx="942">
                  <c:v>44774</c:v>
                </c:pt>
                <c:pt idx="943">
                  <c:v>44775</c:v>
                </c:pt>
                <c:pt idx="944">
                  <c:v>44776</c:v>
                </c:pt>
                <c:pt idx="945">
                  <c:v>44777</c:v>
                </c:pt>
                <c:pt idx="946">
                  <c:v>44778</c:v>
                </c:pt>
                <c:pt idx="947">
                  <c:v>44779</c:v>
                </c:pt>
                <c:pt idx="948">
                  <c:v>44780</c:v>
                </c:pt>
                <c:pt idx="949">
                  <c:v>44781</c:v>
                </c:pt>
                <c:pt idx="950">
                  <c:v>44782</c:v>
                </c:pt>
                <c:pt idx="951">
                  <c:v>44783</c:v>
                </c:pt>
                <c:pt idx="952">
                  <c:v>44784</c:v>
                </c:pt>
                <c:pt idx="953">
                  <c:v>44785</c:v>
                </c:pt>
                <c:pt idx="954">
                  <c:v>44786</c:v>
                </c:pt>
                <c:pt idx="955">
                  <c:v>44787</c:v>
                </c:pt>
                <c:pt idx="956">
                  <c:v>44788</c:v>
                </c:pt>
                <c:pt idx="957">
                  <c:v>44789</c:v>
                </c:pt>
                <c:pt idx="958">
                  <c:v>44790</c:v>
                </c:pt>
                <c:pt idx="959">
                  <c:v>44791</c:v>
                </c:pt>
                <c:pt idx="960">
                  <c:v>44792</c:v>
                </c:pt>
                <c:pt idx="961">
                  <c:v>44793</c:v>
                </c:pt>
                <c:pt idx="962">
                  <c:v>44794</c:v>
                </c:pt>
                <c:pt idx="963">
                  <c:v>44795</c:v>
                </c:pt>
                <c:pt idx="964">
                  <c:v>44796</c:v>
                </c:pt>
                <c:pt idx="965">
                  <c:v>44797</c:v>
                </c:pt>
                <c:pt idx="966">
                  <c:v>44798</c:v>
                </c:pt>
                <c:pt idx="967">
                  <c:v>44799</c:v>
                </c:pt>
                <c:pt idx="968">
                  <c:v>44800</c:v>
                </c:pt>
                <c:pt idx="969">
                  <c:v>44801</c:v>
                </c:pt>
                <c:pt idx="970">
                  <c:v>44802</c:v>
                </c:pt>
                <c:pt idx="971">
                  <c:v>44803</c:v>
                </c:pt>
                <c:pt idx="972">
                  <c:v>44804</c:v>
                </c:pt>
                <c:pt idx="973">
                  <c:v>44805</c:v>
                </c:pt>
                <c:pt idx="974">
                  <c:v>44806</c:v>
                </c:pt>
                <c:pt idx="975">
                  <c:v>44807</c:v>
                </c:pt>
                <c:pt idx="976">
                  <c:v>44808</c:v>
                </c:pt>
                <c:pt idx="977">
                  <c:v>44809</c:v>
                </c:pt>
                <c:pt idx="978">
                  <c:v>44810</c:v>
                </c:pt>
                <c:pt idx="979">
                  <c:v>44811</c:v>
                </c:pt>
                <c:pt idx="980">
                  <c:v>44812</c:v>
                </c:pt>
                <c:pt idx="981">
                  <c:v>44813</c:v>
                </c:pt>
                <c:pt idx="982">
                  <c:v>44814</c:v>
                </c:pt>
                <c:pt idx="983">
                  <c:v>44815</c:v>
                </c:pt>
                <c:pt idx="984">
                  <c:v>44816</c:v>
                </c:pt>
                <c:pt idx="985">
                  <c:v>44817</c:v>
                </c:pt>
                <c:pt idx="986">
                  <c:v>44818</c:v>
                </c:pt>
                <c:pt idx="987">
                  <c:v>44819</c:v>
                </c:pt>
                <c:pt idx="988">
                  <c:v>44820</c:v>
                </c:pt>
                <c:pt idx="989">
                  <c:v>44821</c:v>
                </c:pt>
                <c:pt idx="990">
                  <c:v>44822</c:v>
                </c:pt>
                <c:pt idx="991">
                  <c:v>44823</c:v>
                </c:pt>
                <c:pt idx="992">
                  <c:v>44824</c:v>
                </c:pt>
                <c:pt idx="993">
                  <c:v>44825</c:v>
                </c:pt>
                <c:pt idx="994">
                  <c:v>44826</c:v>
                </c:pt>
                <c:pt idx="995">
                  <c:v>44827</c:v>
                </c:pt>
                <c:pt idx="996">
                  <c:v>44828</c:v>
                </c:pt>
                <c:pt idx="997">
                  <c:v>44829</c:v>
                </c:pt>
                <c:pt idx="998">
                  <c:v>44830</c:v>
                </c:pt>
                <c:pt idx="999">
                  <c:v>44831</c:v>
                </c:pt>
                <c:pt idx="1000">
                  <c:v>44832</c:v>
                </c:pt>
                <c:pt idx="1001">
                  <c:v>44833</c:v>
                </c:pt>
                <c:pt idx="1002">
                  <c:v>44834</c:v>
                </c:pt>
                <c:pt idx="1003">
                  <c:v>44835</c:v>
                </c:pt>
                <c:pt idx="1004">
                  <c:v>44836</c:v>
                </c:pt>
                <c:pt idx="1005">
                  <c:v>44837</c:v>
                </c:pt>
                <c:pt idx="1006">
                  <c:v>44838</c:v>
                </c:pt>
                <c:pt idx="1007">
                  <c:v>44839</c:v>
                </c:pt>
                <c:pt idx="1008">
                  <c:v>44840</c:v>
                </c:pt>
                <c:pt idx="1009">
                  <c:v>44841</c:v>
                </c:pt>
                <c:pt idx="1010">
                  <c:v>44842</c:v>
                </c:pt>
                <c:pt idx="1011">
                  <c:v>44843</c:v>
                </c:pt>
                <c:pt idx="1012">
                  <c:v>44844</c:v>
                </c:pt>
                <c:pt idx="1013">
                  <c:v>44845</c:v>
                </c:pt>
                <c:pt idx="1014">
                  <c:v>44846</c:v>
                </c:pt>
                <c:pt idx="1015">
                  <c:v>44847</c:v>
                </c:pt>
                <c:pt idx="1016">
                  <c:v>44848</c:v>
                </c:pt>
                <c:pt idx="1017">
                  <c:v>44849</c:v>
                </c:pt>
                <c:pt idx="1018">
                  <c:v>44850</c:v>
                </c:pt>
                <c:pt idx="1019">
                  <c:v>44851</c:v>
                </c:pt>
                <c:pt idx="1020">
                  <c:v>44852</c:v>
                </c:pt>
                <c:pt idx="1021">
                  <c:v>44853</c:v>
                </c:pt>
                <c:pt idx="1022">
                  <c:v>44854</c:v>
                </c:pt>
                <c:pt idx="1023">
                  <c:v>44855</c:v>
                </c:pt>
                <c:pt idx="1024">
                  <c:v>44856</c:v>
                </c:pt>
                <c:pt idx="1025">
                  <c:v>44857</c:v>
                </c:pt>
                <c:pt idx="1026">
                  <c:v>44858</c:v>
                </c:pt>
                <c:pt idx="1027">
                  <c:v>44859</c:v>
                </c:pt>
                <c:pt idx="1028">
                  <c:v>44860</c:v>
                </c:pt>
                <c:pt idx="1029">
                  <c:v>44861</c:v>
                </c:pt>
                <c:pt idx="1030">
                  <c:v>44862</c:v>
                </c:pt>
                <c:pt idx="1031">
                  <c:v>44863</c:v>
                </c:pt>
                <c:pt idx="1032">
                  <c:v>44864</c:v>
                </c:pt>
                <c:pt idx="1033">
                  <c:v>44865</c:v>
                </c:pt>
                <c:pt idx="1034">
                  <c:v>44866</c:v>
                </c:pt>
                <c:pt idx="1035">
                  <c:v>44867</c:v>
                </c:pt>
                <c:pt idx="1036">
                  <c:v>44868</c:v>
                </c:pt>
                <c:pt idx="1037">
                  <c:v>44869</c:v>
                </c:pt>
                <c:pt idx="1038">
                  <c:v>44870</c:v>
                </c:pt>
                <c:pt idx="1039">
                  <c:v>44871</c:v>
                </c:pt>
                <c:pt idx="1040">
                  <c:v>44872</c:v>
                </c:pt>
                <c:pt idx="1041">
                  <c:v>44873</c:v>
                </c:pt>
                <c:pt idx="1042">
                  <c:v>44874</c:v>
                </c:pt>
                <c:pt idx="1043">
                  <c:v>44875</c:v>
                </c:pt>
                <c:pt idx="1044">
                  <c:v>44876</c:v>
                </c:pt>
                <c:pt idx="1045">
                  <c:v>44877</c:v>
                </c:pt>
                <c:pt idx="1046">
                  <c:v>44878</c:v>
                </c:pt>
                <c:pt idx="1047">
                  <c:v>44879</c:v>
                </c:pt>
                <c:pt idx="1048">
                  <c:v>44880</c:v>
                </c:pt>
                <c:pt idx="1049">
                  <c:v>44881</c:v>
                </c:pt>
                <c:pt idx="1050">
                  <c:v>44882</c:v>
                </c:pt>
                <c:pt idx="1051">
                  <c:v>44883</c:v>
                </c:pt>
                <c:pt idx="1052">
                  <c:v>44884</c:v>
                </c:pt>
                <c:pt idx="1053">
                  <c:v>44885</c:v>
                </c:pt>
                <c:pt idx="1054">
                  <c:v>44886</c:v>
                </c:pt>
                <c:pt idx="1055">
                  <c:v>44887</c:v>
                </c:pt>
                <c:pt idx="1056">
                  <c:v>44888</c:v>
                </c:pt>
                <c:pt idx="1057">
                  <c:v>44889</c:v>
                </c:pt>
                <c:pt idx="1058">
                  <c:v>44890</c:v>
                </c:pt>
                <c:pt idx="1059">
                  <c:v>44891</c:v>
                </c:pt>
                <c:pt idx="1060">
                  <c:v>44892</c:v>
                </c:pt>
                <c:pt idx="1061">
                  <c:v>44893</c:v>
                </c:pt>
                <c:pt idx="1062">
                  <c:v>44894</c:v>
                </c:pt>
                <c:pt idx="1063">
                  <c:v>44895</c:v>
                </c:pt>
                <c:pt idx="1064">
                  <c:v>44896</c:v>
                </c:pt>
                <c:pt idx="1065">
                  <c:v>44897</c:v>
                </c:pt>
                <c:pt idx="1066">
                  <c:v>44898</c:v>
                </c:pt>
                <c:pt idx="1067">
                  <c:v>44899</c:v>
                </c:pt>
                <c:pt idx="1068">
                  <c:v>44900</c:v>
                </c:pt>
                <c:pt idx="1069">
                  <c:v>44901</c:v>
                </c:pt>
                <c:pt idx="1070">
                  <c:v>44902</c:v>
                </c:pt>
                <c:pt idx="1071">
                  <c:v>44903</c:v>
                </c:pt>
                <c:pt idx="1072">
                  <c:v>44904</c:v>
                </c:pt>
                <c:pt idx="1073">
                  <c:v>44905</c:v>
                </c:pt>
                <c:pt idx="1074">
                  <c:v>44906</c:v>
                </c:pt>
                <c:pt idx="1075">
                  <c:v>44907</c:v>
                </c:pt>
                <c:pt idx="1076">
                  <c:v>44908</c:v>
                </c:pt>
                <c:pt idx="1077">
                  <c:v>44909</c:v>
                </c:pt>
                <c:pt idx="1078">
                  <c:v>44910</c:v>
                </c:pt>
                <c:pt idx="1079">
                  <c:v>44911</c:v>
                </c:pt>
                <c:pt idx="1080">
                  <c:v>44912</c:v>
                </c:pt>
                <c:pt idx="1081">
                  <c:v>44913</c:v>
                </c:pt>
                <c:pt idx="1082">
                  <c:v>44914</c:v>
                </c:pt>
                <c:pt idx="1083">
                  <c:v>44915</c:v>
                </c:pt>
                <c:pt idx="1084">
                  <c:v>44916</c:v>
                </c:pt>
                <c:pt idx="1085">
                  <c:v>44917</c:v>
                </c:pt>
                <c:pt idx="1086">
                  <c:v>44918</c:v>
                </c:pt>
                <c:pt idx="1087">
                  <c:v>44919</c:v>
                </c:pt>
                <c:pt idx="1088">
                  <c:v>44920</c:v>
                </c:pt>
                <c:pt idx="1089">
                  <c:v>44921</c:v>
                </c:pt>
                <c:pt idx="1090">
                  <c:v>44922</c:v>
                </c:pt>
                <c:pt idx="1091">
                  <c:v>44923</c:v>
                </c:pt>
                <c:pt idx="1092">
                  <c:v>44924</c:v>
                </c:pt>
                <c:pt idx="1093">
                  <c:v>44925</c:v>
                </c:pt>
                <c:pt idx="1094">
                  <c:v>44926</c:v>
                </c:pt>
                <c:pt idx="1095">
                  <c:v>44927</c:v>
                </c:pt>
                <c:pt idx="1096">
                  <c:v>44928</c:v>
                </c:pt>
                <c:pt idx="1097">
                  <c:v>44929</c:v>
                </c:pt>
                <c:pt idx="1098">
                  <c:v>44930</c:v>
                </c:pt>
                <c:pt idx="1099">
                  <c:v>44931</c:v>
                </c:pt>
                <c:pt idx="1100">
                  <c:v>44932</c:v>
                </c:pt>
                <c:pt idx="1101">
                  <c:v>44933</c:v>
                </c:pt>
                <c:pt idx="1102">
                  <c:v>44934</c:v>
                </c:pt>
                <c:pt idx="1103">
                  <c:v>44935</c:v>
                </c:pt>
                <c:pt idx="1104">
                  <c:v>44936</c:v>
                </c:pt>
                <c:pt idx="1105">
                  <c:v>44937</c:v>
                </c:pt>
                <c:pt idx="1106">
                  <c:v>44938</c:v>
                </c:pt>
                <c:pt idx="1107">
                  <c:v>44939</c:v>
                </c:pt>
                <c:pt idx="1108">
                  <c:v>44940</c:v>
                </c:pt>
                <c:pt idx="1109">
                  <c:v>44941</c:v>
                </c:pt>
                <c:pt idx="1110">
                  <c:v>44942</c:v>
                </c:pt>
                <c:pt idx="1111">
                  <c:v>44943</c:v>
                </c:pt>
                <c:pt idx="1112">
                  <c:v>44944</c:v>
                </c:pt>
                <c:pt idx="1113">
                  <c:v>44945</c:v>
                </c:pt>
                <c:pt idx="1114">
                  <c:v>44946</c:v>
                </c:pt>
                <c:pt idx="1115">
                  <c:v>44947</c:v>
                </c:pt>
                <c:pt idx="1116">
                  <c:v>44948</c:v>
                </c:pt>
                <c:pt idx="1117">
                  <c:v>44949</c:v>
                </c:pt>
                <c:pt idx="1118">
                  <c:v>44950</c:v>
                </c:pt>
                <c:pt idx="1119">
                  <c:v>44951</c:v>
                </c:pt>
                <c:pt idx="1120">
                  <c:v>44952</c:v>
                </c:pt>
                <c:pt idx="1121">
                  <c:v>44953</c:v>
                </c:pt>
                <c:pt idx="1122">
                  <c:v>44954</c:v>
                </c:pt>
                <c:pt idx="1123">
                  <c:v>44955</c:v>
                </c:pt>
                <c:pt idx="1124">
                  <c:v>44956</c:v>
                </c:pt>
                <c:pt idx="1125">
                  <c:v>44957</c:v>
                </c:pt>
                <c:pt idx="1126">
                  <c:v>44958</c:v>
                </c:pt>
                <c:pt idx="1127">
                  <c:v>44959</c:v>
                </c:pt>
                <c:pt idx="1128">
                  <c:v>44960</c:v>
                </c:pt>
                <c:pt idx="1129">
                  <c:v>44961</c:v>
                </c:pt>
                <c:pt idx="1130">
                  <c:v>44962</c:v>
                </c:pt>
                <c:pt idx="1131">
                  <c:v>44963</c:v>
                </c:pt>
                <c:pt idx="1132">
                  <c:v>44964</c:v>
                </c:pt>
                <c:pt idx="1133">
                  <c:v>44965</c:v>
                </c:pt>
                <c:pt idx="1134">
                  <c:v>44966</c:v>
                </c:pt>
                <c:pt idx="1135">
                  <c:v>44967</c:v>
                </c:pt>
                <c:pt idx="1136">
                  <c:v>44968</c:v>
                </c:pt>
                <c:pt idx="1137">
                  <c:v>44969</c:v>
                </c:pt>
                <c:pt idx="1138">
                  <c:v>44970</c:v>
                </c:pt>
                <c:pt idx="1139">
                  <c:v>44971</c:v>
                </c:pt>
                <c:pt idx="1140">
                  <c:v>44972</c:v>
                </c:pt>
                <c:pt idx="1141">
                  <c:v>44973</c:v>
                </c:pt>
                <c:pt idx="1142">
                  <c:v>44974</c:v>
                </c:pt>
                <c:pt idx="1143">
                  <c:v>44975</c:v>
                </c:pt>
                <c:pt idx="1144">
                  <c:v>44976</c:v>
                </c:pt>
                <c:pt idx="1145">
                  <c:v>44977</c:v>
                </c:pt>
                <c:pt idx="1146">
                  <c:v>44978</c:v>
                </c:pt>
                <c:pt idx="1147">
                  <c:v>44979</c:v>
                </c:pt>
                <c:pt idx="1148">
                  <c:v>44980</c:v>
                </c:pt>
                <c:pt idx="1149">
                  <c:v>44981</c:v>
                </c:pt>
                <c:pt idx="1150">
                  <c:v>44982</c:v>
                </c:pt>
                <c:pt idx="1151">
                  <c:v>44983</c:v>
                </c:pt>
                <c:pt idx="1152">
                  <c:v>44984</c:v>
                </c:pt>
                <c:pt idx="1153">
                  <c:v>44985</c:v>
                </c:pt>
                <c:pt idx="1154">
                  <c:v>44986</c:v>
                </c:pt>
                <c:pt idx="1155">
                  <c:v>44987</c:v>
                </c:pt>
                <c:pt idx="1156">
                  <c:v>44988</c:v>
                </c:pt>
                <c:pt idx="1157">
                  <c:v>44989</c:v>
                </c:pt>
                <c:pt idx="1158">
                  <c:v>44990</c:v>
                </c:pt>
                <c:pt idx="1159">
                  <c:v>44991</c:v>
                </c:pt>
                <c:pt idx="1160">
                  <c:v>44992</c:v>
                </c:pt>
                <c:pt idx="1161">
                  <c:v>44993</c:v>
                </c:pt>
                <c:pt idx="1162">
                  <c:v>44994</c:v>
                </c:pt>
                <c:pt idx="1163">
                  <c:v>44995</c:v>
                </c:pt>
                <c:pt idx="1164">
                  <c:v>44996</c:v>
                </c:pt>
                <c:pt idx="1165">
                  <c:v>44997</c:v>
                </c:pt>
                <c:pt idx="1166">
                  <c:v>44998</c:v>
                </c:pt>
                <c:pt idx="1167">
                  <c:v>44999</c:v>
                </c:pt>
                <c:pt idx="1168">
                  <c:v>45000</c:v>
                </c:pt>
                <c:pt idx="1169">
                  <c:v>45001</c:v>
                </c:pt>
                <c:pt idx="1170">
                  <c:v>45002</c:v>
                </c:pt>
                <c:pt idx="1171">
                  <c:v>45003</c:v>
                </c:pt>
                <c:pt idx="1172">
                  <c:v>45004</c:v>
                </c:pt>
                <c:pt idx="1173">
                  <c:v>45005</c:v>
                </c:pt>
                <c:pt idx="1174">
                  <c:v>45006</c:v>
                </c:pt>
                <c:pt idx="1175">
                  <c:v>45007</c:v>
                </c:pt>
                <c:pt idx="1176">
                  <c:v>45008</c:v>
                </c:pt>
                <c:pt idx="1177">
                  <c:v>45009</c:v>
                </c:pt>
                <c:pt idx="1178">
                  <c:v>45010</c:v>
                </c:pt>
                <c:pt idx="1179">
                  <c:v>45011</c:v>
                </c:pt>
                <c:pt idx="1180">
                  <c:v>45012</c:v>
                </c:pt>
                <c:pt idx="1181">
                  <c:v>45013</c:v>
                </c:pt>
                <c:pt idx="1182">
                  <c:v>45014</c:v>
                </c:pt>
                <c:pt idx="1183">
                  <c:v>45015</c:v>
                </c:pt>
                <c:pt idx="1184">
                  <c:v>45016</c:v>
                </c:pt>
                <c:pt idx="1185">
                  <c:v>45017</c:v>
                </c:pt>
                <c:pt idx="1186">
                  <c:v>45018</c:v>
                </c:pt>
                <c:pt idx="1187">
                  <c:v>45019</c:v>
                </c:pt>
                <c:pt idx="1188">
                  <c:v>45020</c:v>
                </c:pt>
                <c:pt idx="1189">
                  <c:v>45021</c:v>
                </c:pt>
                <c:pt idx="1190">
                  <c:v>45022</c:v>
                </c:pt>
                <c:pt idx="1191">
                  <c:v>45023</c:v>
                </c:pt>
                <c:pt idx="1192">
                  <c:v>45024</c:v>
                </c:pt>
                <c:pt idx="1193">
                  <c:v>45025</c:v>
                </c:pt>
                <c:pt idx="1194">
                  <c:v>45026</c:v>
                </c:pt>
                <c:pt idx="1195">
                  <c:v>45027</c:v>
                </c:pt>
                <c:pt idx="1196">
                  <c:v>45028</c:v>
                </c:pt>
                <c:pt idx="1197">
                  <c:v>45029</c:v>
                </c:pt>
                <c:pt idx="1198">
                  <c:v>45030</c:v>
                </c:pt>
                <c:pt idx="1199">
                  <c:v>45031</c:v>
                </c:pt>
                <c:pt idx="1200">
                  <c:v>45032</c:v>
                </c:pt>
                <c:pt idx="1201">
                  <c:v>45033</c:v>
                </c:pt>
                <c:pt idx="1202">
                  <c:v>45034</c:v>
                </c:pt>
                <c:pt idx="1203">
                  <c:v>45035</c:v>
                </c:pt>
                <c:pt idx="1204">
                  <c:v>45036</c:v>
                </c:pt>
                <c:pt idx="1205">
                  <c:v>45037</c:v>
                </c:pt>
                <c:pt idx="1206">
                  <c:v>45038</c:v>
                </c:pt>
                <c:pt idx="1207">
                  <c:v>45039</c:v>
                </c:pt>
                <c:pt idx="1208">
                  <c:v>45040</c:v>
                </c:pt>
                <c:pt idx="1209">
                  <c:v>45041</c:v>
                </c:pt>
                <c:pt idx="1210">
                  <c:v>45042</c:v>
                </c:pt>
                <c:pt idx="1211">
                  <c:v>45043</c:v>
                </c:pt>
                <c:pt idx="1212">
                  <c:v>45044</c:v>
                </c:pt>
                <c:pt idx="1213">
                  <c:v>45045</c:v>
                </c:pt>
                <c:pt idx="1214">
                  <c:v>45046</c:v>
                </c:pt>
                <c:pt idx="1215">
                  <c:v>45047</c:v>
                </c:pt>
                <c:pt idx="1216">
                  <c:v>45048</c:v>
                </c:pt>
                <c:pt idx="1217">
                  <c:v>45049</c:v>
                </c:pt>
                <c:pt idx="1218">
                  <c:v>45050</c:v>
                </c:pt>
                <c:pt idx="1219">
                  <c:v>45051</c:v>
                </c:pt>
                <c:pt idx="1220">
                  <c:v>45052</c:v>
                </c:pt>
                <c:pt idx="1221">
                  <c:v>45053</c:v>
                </c:pt>
                <c:pt idx="1222">
                  <c:v>45054</c:v>
                </c:pt>
                <c:pt idx="1223">
                  <c:v>45055</c:v>
                </c:pt>
                <c:pt idx="1224">
                  <c:v>45056</c:v>
                </c:pt>
                <c:pt idx="1225">
                  <c:v>45057</c:v>
                </c:pt>
                <c:pt idx="1226">
                  <c:v>45058</c:v>
                </c:pt>
                <c:pt idx="1227">
                  <c:v>45059</c:v>
                </c:pt>
                <c:pt idx="1228">
                  <c:v>45060</c:v>
                </c:pt>
                <c:pt idx="1229">
                  <c:v>45061</c:v>
                </c:pt>
                <c:pt idx="1230">
                  <c:v>45062</c:v>
                </c:pt>
                <c:pt idx="1231">
                  <c:v>45063</c:v>
                </c:pt>
                <c:pt idx="1232">
                  <c:v>45064</c:v>
                </c:pt>
                <c:pt idx="1233">
                  <c:v>45065</c:v>
                </c:pt>
                <c:pt idx="1234">
                  <c:v>45066</c:v>
                </c:pt>
                <c:pt idx="1235">
                  <c:v>45067</c:v>
                </c:pt>
                <c:pt idx="1236">
                  <c:v>45068</c:v>
                </c:pt>
                <c:pt idx="1237">
                  <c:v>45069</c:v>
                </c:pt>
                <c:pt idx="1238">
                  <c:v>45070</c:v>
                </c:pt>
                <c:pt idx="1239">
                  <c:v>45071</c:v>
                </c:pt>
                <c:pt idx="1240">
                  <c:v>45072</c:v>
                </c:pt>
                <c:pt idx="1241">
                  <c:v>45073</c:v>
                </c:pt>
                <c:pt idx="1242">
                  <c:v>45074</c:v>
                </c:pt>
                <c:pt idx="1243">
                  <c:v>45075</c:v>
                </c:pt>
                <c:pt idx="1244">
                  <c:v>45076</c:v>
                </c:pt>
                <c:pt idx="1245">
                  <c:v>45077</c:v>
                </c:pt>
                <c:pt idx="1246">
                  <c:v>45078</c:v>
                </c:pt>
                <c:pt idx="1247">
                  <c:v>45079</c:v>
                </c:pt>
                <c:pt idx="1248">
                  <c:v>45080</c:v>
                </c:pt>
                <c:pt idx="1249">
                  <c:v>45081</c:v>
                </c:pt>
                <c:pt idx="1250">
                  <c:v>45082</c:v>
                </c:pt>
                <c:pt idx="1251">
                  <c:v>45083</c:v>
                </c:pt>
                <c:pt idx="1252">
                  <c:v>45084</c:v>
                </c:pt>
                <c:pt idx="1253">
                  <c:v>45085</c:v>
                </c:pt>
                <c:pt idx="1254">
                  <c:v>45086</c:v>
                </c:pt>
                <c:pt idx="1255">
                  <c:v>45087</c:v>
                </c:pt>
                <c:pt idx="1256">
                  <c:v>45088</c:v>
                </c:pt>
                <c:pt idx="1257">
                  <c:v>45089</c:v>
                </c:pt>
                <c:pt idx="1258">
                  <c:v>45090</c:v>
                </c:pt>
                <c:pt idx="1259">
                  <c:v>45091</c:v>
                </c:pt>
                <c:pt idx="1260">
                  <c:v>45092</c:v>
                </c:pt>
                <c:pt idx="1261">
                  <c:v>45093</c:v>
                </c:pt>
                <c:pt idx="1262">
                  <c:v>45094</c:v>
                </c:pt>
                <c:pt idx="1263">
                  <c:v>45095</c:v>
                </c:pt>
                <c:pt idx="1264">
                  <c:v>45096</c:v>
                </c:pt>
                <c:pt idx="1265">
                  <c:v>45097</c:v>
                </c:pt>
                <c:pt idx="1266">
                  <c:v>45098</c:v>
                </c:pt>
                <c:pt idx="1267">
                  <c:v>45099</c:v>
                </c:pt>
                <c:pt idx="1268">
                  <c:v>45100</c:v>
                </c:pt>
                <c:pt idx="1269">
                  <c:v>45101</c:v>
                </c:pt>
                <c:pt idx="1270">
                  <c:v>45102</c:v>
                </c:pt>
                <c:pt idx="1271">
                  <c:v>45103</c:v>
                </c:pt>
                <c:pt idx="1272">
                  <c:v>45104</c:v>
                </c:pt>
                <c:pt idx="1273">
                  <c:v>45105</c:v>
                </c:pt>
                <c:pt idx="1274">
                  <c:v>45106</c:v>
                </c:pt>
                <c:pt idx="1275">
                  <c:v>45107</c:v>
                </c:pt>
                <c:pt idx="1276">
                  <c:v>45108</c:v>
                </c:pt>
                <c:pt idx="1277">
                  <c:v>45109</c:v>
                </c:pt>
                <c:pt idx="1278">
                  <c:v>45110</c:v>
                </c:pt>
                <c:pt idx="1279">
                  <c:v>45111</c:v>
                </c:pt>
                <c:pt idx="1280">
                  <c:v>45112</c:v>
                </c:pt>
                <c:pt idx="1281">
                  <c:v>45113</c:v>
                </c:pt>
                <c:pt idx="1282">
                  <c:v>45114</c:v>
                </c:pt>
                <c:pt idx="1283">
                  <c:v>45115</c:v>
                </c:pt>
                <c:pt idx="1284">
                  <c:v>45116</c:v>
                </c:pt>
                <c:pt idx="1285">
                  <c:v>45117</c:v>
                </c:pt>
                <c:pt idx="1286">
                  <c:v>45118</c:v>
                </c:pt>
                <c:pt idx="1287">
                  <c:v>45119</c:v>
                </c:pt>
                <c:pt idx="1288">
                  <c:v>45120</c:v>
                </c:pt>
                <c:pt idx="1289">
                  <c:v>45121</c:v>
                </c:pt>
                <c:pt idx="1290">
                  <c:v>45122</c:v>
                </c:pt>
                <c:pt idx="1291">
                  <c:v>45123</c:v>
                </c:pt>
                <c:pt idx="1292">
                  <c:v>45124</c:v>
                </c:pt>
                <c:pt idx="1293">
                  <c:v>45125</c:v>
                </c:pt>
                <c:pt idx="1294">
                  <c:v>45126</c:v>
                </c:pt>
                <c:pt idx="1295">
                  <c:v>45127</c:v>
                </c:pt>
                <c:pt idx="1296">
                  <c:v>45128</c:v>
                </c:pt>
                <c:pt idx="1297">
                  <c:v>45129</c:v>
                </c:pt>
                <c:pt idx="1298">
                  <c:v>45130</c:v>
                </c:pt>
                <c:pt idx="1299">
                  <c:v>45131</c:v>
                </c:pt>
                <c:pt idx="1300">
                  <c:v>45132</c:v>
                </c:pt>
                <c:pt idx="1301">
                  <c:v>45133</c:v>
                </c:pt>
                <c:pt idx="1302">
                  <c:v>45134</c:v>
                </c:pt>
                <c:pt idx="1303">
                  <c:v>45135</c:v>
                </c:pt>
                <c:pt idx="1304">
                  <c:v>45136</c:v>
                </c:pt>
                <c:pt idx="1305">
                  <c:v>45137</c:v>
                </c:pt>
                <c:pt idx="1306">
                  <c:v>45138</c:v>
                </c:pt>
                <c:pt idx="1307">
                  <c:v>45139</c:v>
                </c:pt>
                <c:pt idx="1308">
                  <c:v>45140</c:v>
                </c:pt>
                <c:pt idx="1309">
                  <c:v>45141</c:v>
                </c:pt>
                <c:pt idx="1310">
                  <c:v>45142</c:v>
                </c:pt>
                <c:pt idx="1311">
                  <c:v>45143</c:v>
                </c:pt>
                <c:pt idx="1312">
                  <c:v>45144</c:v>
                </c:pt>
                <c:pt idx="1313">
                  <c:v>45145</c:v>
                </c:pt>
                <c:pt idx="1314">
                  <c:v>45146</c:v>
                </c:pt>
                <c:pt idx="1315">
                  <c:v>45147</c:v>
                </c:pt>
                <c:pt idx="1316">
                  <c:v>45148</c:v>
                </c:pt>
                <c:pt idx="1317">
                  <c:v>45149</c:v>
                </c:pt>
                <c:pt idx="1318">
                  <c:v>45150</c:v>
                </c:pt>
                <c:pt idx="1319">
                  <c:v>45151</c:v>
                </c:pt>
                <c:pt idx="1320">
                  <c:v>45152</c:v>
                </c:pt>
                <c:pt idx="1321">
                  <c:v>45153</c:v>
                </c:pt>
                <c:pt idx="1322">
                  <c:v>45154</c:v>
                </c:pt>
                <c:pt idx="1323">
                  <c:v>45155</c:v>
                </c:pt>
                <c:pt idx="1324">
                  <c:v>45156</c:v>
                </c:pt>
                <c:pt idx="1325">
                  <c:v>45157</c:v>
                </c:pt>
                <c:pt idx="1326">
                  <c:v>45158</c:v>
                </c:pt>
                <c:pt idx="1327">
                  <c:v>45159</c:v>
                </c:pt>
                <c:pt idx="1328">
                  <c:v>45160</c:v>
                </c:pt>
                <c:pt idx="1329">
                  <c:v>45161</c:v>
                </c:pt>
                <c:pt idx="1330">
                  <c:v>45162</c:v>
                </c:pt>
                <c:pt idx="1331">
                  <c:v>45163</c:v>
                </c:pt>
                <c:pt idx="1332">
                  <c:v>45164</c:v>
                </c:pt>
                <c:pt idx="1333">
                  <c:v>45165</c:v>
                </c:pt>
                <c:pt idx="1334">
                  <c:v>45166</c:v>
                </c:pt>
                <c:pt idx="1335">
                  <c:v>45167</c:v>
                </c:pt>
                <c:pt idx="1336">
                  <c:v>45168</c:v>
                </c:pt>
                <c:pt idx="1337">
                  <c:v>45169</c:v>
                </c:pt>
                <c:pt idx="1338">
                  <c:v>45170</c:v>
                </c:pt>
                <c:pt idx="1339">
                  <c:v>45171</c:v>
                </c:pt>
                <c:pt idx="1340">
                  <c:v>45172</c:v>
                </c:pt>
                <c:pt idx="1341">
                  <c:v>45173</c:v>
                </c:pt>
                <c:pt idx="1342">
                  <c:v>45174</c:v>
                </c:pt>
                <c:pt idx="1343">
                  <c:v>45175</c:v>
                </c:pt>
                <c:pt idx="1344">
                  <c:v>45176</c:v>
                </c:pt>
                <c:pt idx="1345">
                  <c:v>45177</c:v>
                </c:pt>
                <c:pt idx="1346">
                  <c:v>45178</c:v>
                </c:pt>
                <c:pt idx="1347">
                  <c:v>45179</c:v>
                </c:pt>
                <c:pt idx="1348">
                  <c:v>45180</c:v>
                </c:pt>
                <c:pt idx="1349">
                  <c:v>45181</c:v>
                </c:pt>
                <c:pt idx="1350">
                  <c:v>45182</c:v>
                </c:pt>
                <c:pt idx="1351">
                  <c:v>45183</c:v>
                </c:pt>
                <c:pt idx="1352">
                  <c:v>45184</c:v>
                </c:pt>
                <c:pt idx="1353">
                  <c:v>45185</c:v>
                </c:pt>
                <c:pt idx="1354">
                  <c:v>45186</c:v>
                </c:pt>
                <c:pt idx="1355">
                  <c:v>45187</c:v>
                </c:pt>
                <c:pt idx="1356">
                  <c:v>45188</c:v>
                </c:pt>
                <c:pt idx="1357">
                  <c:v>45189</c:v>
                </c:pt>
                <c:pt idx="1358">
                  <c:v>45190</c:v>
                </c:pt>
                <c:pt idx="1359">
                  <c:v>45191</c:v>
                </c:pt>
                <c:pt idx="1360">
                  <c:v>45192</c:v>
                </c:pt>
                <c:pt idx="1361">
                  <c:v>45193</c:v>
                </c:pt>
                <c:pt idx="1362">
                  <c:v>45194</c:v>
                </c:pt>
                <c:pt idx="1363">
                  <c:v>45195</c:v>
                </c:pt>
                <c:pt idx="1364">
                  <c:v>45196</c:v>
                </c:pt>
                <c:pt idx="1365">
                  <c:v>45197</c:v>
                </c:pt>
                <c:pt idx="1366">
                  <c:v>45198</c:v>
                </c:pt>
                <c:pt idx="1367">
                  <c:v>45199</c:v>
                </c:pt>
                <c:pt idx="1368">
                  <c:v>45200</c:v>
                </c:pt>
                <c:pt idx="1369">
                  <c:v>45201</c:v>
                </c:pt>
                <c:pt idx="1370">
                  <c:v>45202</c:v>
                </c:pt>
                <c:pt idx="1371">
                  <c:v>45203</c:v>
                </c:pt>
                <c:pt idx="1372">
                  <c:v>45204</c:v>
                </c:pt>
                <c:pt idx="1373">
                  <c:v>45205</c:v>
                </c:pt>
                <c:pt idx="1374">
                  <c:v>45206</c:v>
                </c:pt>
                <c:pt idx="1375">
                  <c:v>45207</c:v>
                </c:pt>
                <c:pt idx="1376">
                  <c:v>45208</c:v>
                </c:pt>
                <c:pt idx="1377">
                  <c:v>45209</c:v>
                </c:pt>
                <c:pt idx="1378">
                  <c:v>45210</c:v>
                </c:pt>
                <c:pt idx="1379">
                  <c:v>45211</c:v>
                </c:pt>
                <c:pt idx="1380">
                  <c:v>45212</c:v>
                </c:pt>
                <c:pt idx="1381">
                  <c:v>45213</c:v>
                </c:pt>
                <c:pt idx="1382">
                  <c:v>45214</c:v>
                </c:pt>
                <c:pt idx="1383">
                  <c:v>45215</c:v>
                </c:pt>
                <c:pt idx="1384">
                  <c:v>45216</c:v>
                </c:pt>
                <c:pt idx="1385">
                  <c:v>45217</c:v>
                </c:pt>
                <c:pt idx="1386">
                  <c:v>45218</c:v>
                </c:pt>
                <c:pt idx="1387">
                  <c:v>45219</c:v>
                </c:pt>
                <c:pt idx="1388">
                  <c:v>45220</c:v>
                </c:pt>
                <c:pt idx="1389">
                  <c:v>45221</c:v>
                </c:pt>
                <c:pt idx="1390">
                  <c:v>45222</c:v>
                </c:pt>
                <c:pt idx="1391">
                  <c:v>45223</c:v>
                </c:pt>
                <c:pt idx="1392">
                  <c:v>45224</c:v>
                </c:pt>
                <c:pt idx="1393">
                  <c:v>45225</c:v>
                </c:pt>
                <c:pt idx="1394">
                  <c:v>45226</c:v>
                </c:pt>
                <c:pt idx="1395">
                  <c:v>45227</c:v>
                </c:pt>
                <c:pt idx="1396">
                  <c:v>45228</c:v>
                </c:pt>
                <c:pt idx="1397">
                  <c:v>45229</c:v>
                </c:pt>
                <c:pt idx="1398">
                  <c:v>45230</c:v>
                </c:pt>
                <c:pt idx="1399">
                  <c:v>45231</c:v>
                </c:pt>
                <c:pt idx="1400">
                  <c:v>45232</c:v>
                </c:pt>
                <c:pt idx="1401">
                  <c:v>45233</c:v>
                </c:pt>
                <c:pt idx="1402">
                  <c:v>45234</c:v>
                </c:pt>
                <c:pt idx="1403">
                  <c:v>45235</c:v>
                </c:pt>
                <c:pt idx="1404">
                  <c:v>45236</c:v>
                </c:pt>
                <c:pt idx="1405">
                  <c:v>45237</c:v>
                </c:pt>
                <c:pt idx="1406">
                  <c:v>45238</c:v>
                </c:pt>
                <c:pt idx="1407">
                  <c:v>45239</c:v>
                </c:pt>
                <c:pt idx="1408">
                  <c:v>45240</c:v>
                </c:pt>
                <c:pt idx="1409">
                  <c:v>45241</c:v>
                </c:pt>
                <c:pt idx="1410">
                  <c:v>45242</c:v>
                </c:pt>
                <c:pt idx="1411">
                  <c:v>45243</c:v>
                </c:pt>
                <c:pt idx="1412">
                  <c:v>45244</c:v>
                </c:pt>
                <c:pt idx="1413">
                  <c:v>45245</c:v>
                </c:pt>
                <c:pt idx="1414">
                  <c:v>45246</c:v>
                </c:pt>
                <c:pt idx="1415">
                  <c:v>45247</c:v>
                </c:pt>
                <c:pt idx="1416">
                  <c:v>45248</c:v>
                </c:pt>
                <c:pt idx="1417">
                  <c:v>45249</c:v>
                </c:pt>
                <c:pt idx="1418">
                  <c:v>45250</c:v>
                </c:pt>
                <c:pt idx="1419">
                  <c:v>45251</c:v>
                </c:pt>
                <c:pt idx="1420">
                  <c:v>45252</c:v>
                </c:pt>
                <c:pt idx="1421">
                  <c:v>45253</c:v>
                </c:pt>
                <c:pt idx="1422">
                  <c:v>45254</c:v>
                </c:pt>
                <c:pt idx="1423">
                  <c:v>45255</c:v>
                </c:pt>
                <c:pt idx="1424">
                  <c:v>45256</c:v>
                </c:pt>
                <c:pt idx="1425">
                  <c:v>45257</c:v>
                </c:pt>
                <c:pt idx="1426">
                  <c:v>45258</c:v>
                </c:pt>
                <c:pt idx="1427">
                  <c:v>45259</c:v>
                </c:pt>
                <c:pt idx="1428">
                  <c:v>45260</c:v>
                </c:pt>
                <c:pt idx="1429">
                  <c:v>45261</c:v>
                </c:pt>
                <c:pt idx="1430">
                  <c:v>45262</c:v>
                </c:pt>
                <c:pt idx="1431">
                  <c:v>45263</c:v>
                </c:pt>
                <c:pt idx="1432">
                  <c:v>45264</c:v>
                </c:pt>
                <c:pt idx="1433">
                  <c:v>45265</c:v>
                </c:pt>
                <c:pt idx="1434">
                  <c:v>45266</c:v>
                </c:pt>
                <c:pt idx="1435">
                  <c:v>45267</c:v>
                </c:pt>
                <c:pt idx="1436">
                  <c:v>45268</c:v>
                </c:pt>
                <c:pt idx="1437">
                  <c:v>45269</c:v>
                </c:pt>
                <c:pt idx="1438">
                  <c:v>45270</c:v>
                </c:pt>
                <c:pt idx="1439">
                  <c:v>45271</c:v>
                </c:pt>
                <c:pt idx="1440">
                  <c:v>45272</c:v>
                </c:pt>
                <c:pt idx="1441">
                  <c:v>45273</c:v>
                </c:pt>
                <c:pt idx="1442">
                  <c:v>45274</c:v>
                </c:pt>
                <c:pt idx="1443">
                  <c:v>45275</c:v>
                </c:pt>
                <c:pt idx="1444">
                  <c:v>45276</c:v>
                </c:pt>
                <c:pt idx="1445">
                  <c:v>45277</c:v>
                </c:pt>
                <c:pt idx="1446">
                  <c:v>45278</c:v>
                </c:pt>
                <c:pt idx="1447">
                  <c:v>45279</c:v>
                </c:pt>
                <c:pt idx="1448">
                  <c:v>45280</c:v>
                </c:pt>
                <c:pt idx="1449">
                  <c:v>45281</c:v>
                </c:pt>
                <c:pt idx="1450">
                  <c:v>45282</c:v>
                </c:pt>
                <c:pt idx="1451">
                  <c:v>45283</c:v>
                </c:pt>
                <c:pt idx="1452">
                  <c:v>45284</c:v>
                </c:pt>
                <c:pt idx="1453">
                  <c:v>45285</c:v>
                </c:pt>
                <c:pt idx="1454">
                  <c:v>45286</c:v>
                </c:pt>
                <c:pt idx="1455">
                  <c:v>45287</c:v>
                </c:pt>
                <c:pt idx="1456">
                  <c:v>45288</c:v>
                </c:pt>
                <c:pt idx="1457">
                  <c:v>45289</c:v>
                </c:pt>
                <c:pt idx="1458">
                  <c:v>45290</c:v>
                </c:pt>
                <c:pt idx="1459">
                  <c:v>45291</c:v>
                </c:pt>
                <c:pt idx="1460">
                  <c:v>45292</c:v>
                </c:pt>
                <c:pt idx="1461">
                  <c:v>45293</c:v>
                </c:pt>
                <c:pt idx="1462">
                  <c:v>45294</c:v>
                </c:pt>
                <c:pt idx="1463">
                  <c:v>45295</c:v>
                </c:pt>
                <c:pt idx="1464">
                  <c:v>45296</c:v>
                </c:pt>
                <c:pt idx="1465">
                  <c:v>45297</c:v>
                </c:pt>
                <c:pt idx="1466">
                  <c:v>45298</c:v>
                </c:pt>
                <c:pt idx="1467">
                  <c:v>45299</c:v>
                </c:pt>
                <c:pt idx="1468">
                  <c:v>45300</c:v>
                </c:pt>
                <c:pt idx="1469">
                  <c:v>45301</c:v>
                </c:pt>
                <c:pt idx="1470">
                  <c:v>45302</c:v>
                </c:pt>
                <c:pt idx="1471">
                  <c:v>45303</c:v>
                </c:pt>
                <c:pt idx="1472">
                  <c:v>45304</c:v>
                </c:pt>
                <c:pt idx="1473">
                  <c:v>45305</c:v>
                </c:pt>
                <c:pt idx="1474">
                  <c:v>45306</c:v>
                </c:pt>
                <c:pt idx="1475">
                  <c:v>45307</c:v>
                </c:pt>
                <c:pt idx="1476">
                  <c:v>45308</c:v>
                </c:pt>
                <c:pt idx="1477">
                  <c:v>45309</c:v>
                </c:pt>
                <c:pt idx="1478">
                  <c:v>45310</c:v>
                </c:pt>
                <c:pt idx="1479">
                  <c:v>45311</c:v>
                </c:pt>
                <c:pt idx="1480">
                  <c:v>45312</c:v>
                </c:pt>
                <c:pt idx="1481">
                  <c:v>45313</c:v>
                </c:pt>
                <c:pt idx="1482">
                  <c:v>45314</c:v>
                </c:pt>
                <c:pt idx="1483">
                  <c:v>45315</c:v>
                </c:pt>
                <c:pt idx="1484">
                  <c:v>45316</c:v>
                </c:pt>
                <c:pt idx="1485">
                  <c:v>45317</c:v>
                </c:pt>
                <c:pt idx="1486">
                  <c:v>45318</c:v>
                </c:pt>
                <c:pt idx="1487">
                  <c:v>45319</c:v>
                </c:pt>
                <c:pt idx="1488">
                  <c:v>45320</c:v>
                </c:pt>
                <c:pt idx="1489">
                  <c:v>45321</c:v>
                </c:pt>
                <c:pt idx="1490">
                  <c:v>45322</c:v>
                </c:pt>
                <c:pt idx="1491">
                  <c:v>45323</c:v>
                </c:pt>
                <c:pt idx="1492">
                  <c:v>45324</c:v>
                </c:pt>
                <c:pt idx="1493">
                  <c:v>45325</c:v>
                </c:pt>
                <c:pt idx="1494">
                  <c:v>45326</c:v>
                </c:pt>
                <c:pt idx="1495">
                  <c:v>45327</c:v>
                </c:pt>
                <c:pt idx="1496">
                  <c:v>45328</c:v>
                </c:pt>
                <c:pt idx="1497">
                  <c:v>45329</c:v>
                </c:pt>
                <c:pt idx="1498">
                  <c:v>45330</c:v>
                </c:pt>
                <c:pt idx="1499">
                  <c:v>45331</c:v>
                </c:pt>
                <c:pt idx="1500">
                  <c:v>45332</c:v>
                </c:pt>
                <c:pt idx="1501">
                  <c:v>45333</c:v>
                </c:pt>
                <c:pt idx="1502">
                  <c:v>45334</c:v>
                </c:pt>
                <c:pt idx="1503">
                  <c:v>45335</c:v>
                </c:pt>
                <c:pt idx="1504">
                  <c:v>45336</c:v>
                </c:pt>
                <c:pt idx="1505">
                  <c:v>45337</c:v>
                </c:pt>
                <c:pt idx="1506">
                  <c:v>45338</c:v>
                </c:pt>
                <c:pt idx="1507">
                  <c:v>45339</c:v>
                </c:pt>
                <c:pt idx="1508">
                  <c:v>45340</c:v>
                </c:pt>
                <c:pt idx="1509">
                  <c:v>45341</c:v>
                </c:pt>
                <c:pt idx="1510">
                  <c:v>45342</c:v>
                </c:pt>
                <c:pt idx="1511">
                  <c:v>45343</c:v>
                </c:pt>
                <c:pt idx="1512">
                  <c:v>45344</c:v>
                </c:pt>
                <c:pt idx="1513">
                  <c:v>45345</c:v>
                </c:pt>
                <c:pt idx="1514">
                  <c:v>45346</c:v>
                </c:pt>
                <c:pt idx="1515">
                  <c:v>45347</c:v>
                </c:pt>
                <c:pt idx="1516">
                  <c:v>45348</c:v>
                </c:pt>
                <c:pt idx="1517">
                  <c:v>45349</c:v>
                </c:pt>
                <c:pt idx="1518">
                  <c:v>45350</c:v>
                </c:pt>
                <c:pt idx="1519">
                  <c:v>45351</c:v>
                </c:pt>
                <c:pt idx="1520">
                  <c:v>45352</c:v>
                </c:pt>
                <c:pt idx="1521">
                  <c:v>45353</c:v>
                </c:pt>
                <c:pt idx="1522">
                  <c:v>45354</c:v>
                </c:pt>
                <c:pt idx="1523">
                  <c:v>45355</c:v>
                </c:pt>
                <c:pt idx="1524">
                  <c:v>45356</c:v>
                </c:pt>
                <c:pt idx="1525">
                  <c:v>45357</c:v>
                </c:pt>
                <c:pt idx="1526">
                  <c:v>45358</c:v>
                </c:pt>
                <c:pt idx="1527">
                  <c:v>45359</c:v>
                </c:pt>
                <c:pt idx="1528">
                  <c:v>45360</c:v>
                </c:pt>
                <c:pt idx="1529">
                  <c:v>45361</c:v>
                </c:pt>
                <c:pt idx="1530">
                  <c:v>45362</c:v>
                </c:pt>
                <c:pt idx="1531">
                  <c:v>45363</c:v>
                </c:pt>
                <c:pt idx="1532">
                  <c:v>45364</c:v>
                </c:pt>
                <c:pt idx="1533">
                  <c:v>45365</c:v>
                </c:pt>
                <c:pt idx="1534">
                  <c:v>45366</c:v>
                </c:pt>
                <c:pt idx="1535">
                  <c:v>45367</c:v>
                </c:pt>
                <c:pt idx="1536">
                  <c:v>45368</c:v>
                </c:pt>
                <c:pt idx="1537">
                  <c:v>45369</c:v>
                </c:pt>
                <c:pt idx="1538">
                  <c:v>45370</c:v>
                </c:pt>
                <c:pt idx="1539">
                  <c:v>45371</c:v>
                </c:pt>
                <c:pt idx="1540">
                  <c:v>45372</c:v>
                </c:pt>
                <c:pt idx="1541">
                  <c:v>45373</c:v>
                </c:pt>
                <c:pt idx="1542">
                  <c:v>45374</c:v>
                </c:pt>
                <c:pt idx="1543">
                  <c:v>45375</c:v>
                </c:pt>
                <c:pt idx="1544">
                  <c:v>45376</c:v>
                </c:pt>
                <c:pt idx="1545">
                  <c:v>45377</c:v>
                </c:pt>
                <c:pt idx="1546">
                  <c:v>45378</c:v>
                </c:pt>
                <c:pt idx="1547">
                  <c:v>45379</c:v>
                </c:pt>
                <c:pt idx="1548">
                  <c:v>45380</c:v>
                </c:pt>
                <c:pt idx="1549">
                  <c:v>45381</c:v>
                </c:pt>
                <c:pt idx="1550">
                  <c:v>45382</c:v>
                </c:pt>
                <c:pt idx="1551">
                  <c:v>45383</c:v>
                </c:pt>
                <c:pt idx="1552">
                  <c:v>45384</c:v>
                </c:pt>
                <c:pt idx="1553">
                  <c:v>45385</c:v>
                </c:pt>
                <c:pt idx="1554">
                  <c:v>45386</c:v>
                </c:pt>
                <c:pt idx="1555">
                  <c:v>45387</c:v>
                </c:pt>
                <c:pt idx="1556">
                  <c:v>45388</c:v>
                </c:pt>
                <c:pt idx="1557">
                  <c:v>45389</c:v>
                </c:pt>
                <c:pt idx="1558">
                  <c:v>45390</c:v>
                </c:pt>
                <c:pt idx="1559">
                  <c:v>45391</c:v>
                </c:pt>
                <c:pt idx="1560">
                  <c:v>45392</c:v>
                </c:pt>
                <c:pt idx="1561">
                  <c:v>45393</c:v>
                </c:pt>
                <c:pt idx="1562">
                  <c:v>45394</c:v>
                </c:pt>
                <c:pt idx="1563">
                  <c:v>45395</c:v>
                </c:pt>
                <c:pt idx="1564">
                  <c:v>45396</c:v>
                </c:pt>
                <c:pt idx="1565">
                  <c:v>45397</c:v>
                </c:pt>
                <c:pt idx="1566">
                  <c:v>45398</c:v>
                </c:pt>
                <c:pt idx="1567">
                  <c:v>45399</c:v>
                </c:pt>
                <c:pt idx="1568">
                  <c:v>45400</c:v>
                </c:pt>
                <c:pt idx="1569">
                  <c:v>45401</c:v>
                </c:pt>
                <c:pt idx="1570">
                  <c:v>45402</c:v>
                </c:pt>
                <c:pt idx="1571">
                  <c:v>45403</c:v>
                </c:pt>
                <c:pt idx="1572">
                  <c:v>45404</c:v>
                </c:pt>
                <c:pt idx="1573">
                  <c:v>45405</c:v>
                </c:pt>
                <c:pt idx="1574">
                  <c:v>45406</c:v>
                </c:pt>
                <c:pt idx="1575">
                  <c:v>45407</c:v>
                </c:pt>
                <c:pt idx="1576">
                  <c:v>45408</c:v>
                </c:pt>
                <c:pt idx="1577">
                  <c:v>45409</c:v>
                </c:pt>
                <c:pt idx="1578">
                  <c:v>45410</c:v>
                </c:pt>
                <c:pt idx="1579">
                  <c:v>45411</c:v>
                </c:pt>
                <c:pt idx="1580">
                  <c:v>45412</c:v>
                </c:pt>
                <c:pt idx="1581">
                  <c:v>45413</c:v>
                </c:pt>
                <c:pt idx="1582">
                  <c:v>45414</c:v>
                </c:pt>
                <c:pt idx="1583">
                  <c:v>45415</c:v>
                </c:pt>
                <c:pt idx="1584">
                  <c:v>45416</c:v>
                </c:pt>
                <c:pt idx="1585">
                  <c:v>45417</c:v>
                </c:pt>
                <c:pt idx="1586">
                  <c:v>45418</c:v>
                </c:pt>
                <c:pt idx="1587">
                  <c:v>45419</c:v>
                </c:pt>
                <c:pt idx="1588">
                  <c:v>45420</c:v>
                </c:pt>
                <c:pt idx="1589">
                  <c:v>45421</c:v>
                </c:pt>
                <c:pt idx="1590">
                  <c:v>45422</c:v>
                </c:pt>
                <c:pt idx="1591">
                  <c:v>45423</c:v>
                </c:pt>
                <c:pt idx="1592">
                  <c:v>45424</c:v>
                </c:pt>
                <c:pt idx="1593">
                  <c:v>45425</c:v>
                </c:pt>
                <c:pt idx="1594">
                  <c:v>45426</c:v>
                </c:pt>
                <c:pt idx="1595">
                  <c:v>45427</c:v>
                </c:pt>
                <c:pt idx="1596">
                  <c:v>45428</c:v>
                </c:pt>
                <c:pt idx="1597">
                  <c:v>45429</c:v>
                </c:pt>
                <c:pt idx="1598">
                  <c:v>45430</c:v>
                </c:pt>
                <c:pt idx="1599">
                  <c:v>45431</c:v>
                </c:pt>
                <c:pt idx="1600">
                  <c:v>45432</c:v>
                </c:pt>
                <c:pt idx="1601">
                  <c:v>45433</c:v>
                </c:pt>
                <c:pt idx="1602">
                  <c:v>45434</c:v>
                </c:pt>
                <c:pt idx="1603">
                  <c:v>45435</c:v>
                </c:pt>
                <c:pt idx="1604">
                  <c:v>45436</c:v>
                </c:pt>
                <c:pt idx="1605">
                  <c:v>45437</c:v>
                </c:pt>
                <c:pt idx="1606">
                  <c:v>45438</c:v>
                </c:pt>
                <c:pt idx="1607">
                  <c:v>45439</c:v>
                </c:pt>
                <c:pt idx="1608">
                  <c:v>45440</c:v>
                </c:pt>
                <c:pt idx="1609">
                  <c:v>45441</c:v>
                </c:pt>
                <c:pt idx="1610">
                  <c:v>45442</c:v>
                </c:pt>
                <c:pt idx="1611">
                  <c:v>45443</c:v>
                </c:pt>
                <c:pt idx="1612">
                  <c:v>45444</c:v>
                </c:pt>
                <c:pt idx="1613">
                  <c:v>45445</c:v>
                </c:pt>
                <c:pt idx="1614">
                  <c:v>45446</c:v>
                </c:pt>
                <c:pt idx="1615">
                  <c:v>45447</c:v>
                </c:pt>
                <c:pt idx="1616">
                  <c:v>45448</c:v>
                </c:pt>
                <c:pt idx="1617">
                  <c:v>45449</c:v>
                </c:pt>
                <c:pt idx="1618">
                  <c:v>45450</c:v>
                </c:pt>
                <c:pt idx="1619">
                  <c:v>45451</c:v>
                </c:pt>
                <c:pt idx="1620">
                  <c:v>45452</c:v>
                </c:pt>
                <c:pt idx="1621">
                  <c:v>45453</c:v>
                </c:pt>
                <c:pt idx="1622">
                  <c:v>45454</c:v>
                </c:pt>
                <c:pt idx="1623">
                  <c:v>45455</c:v>
                </c:pt>
                <c:pt idx="1624">
                  <c:v>45456</c:v>
                </c:pt>
                <c:pt idx="1625">
                  <c:v>45457</c:v>
                </c:pt>
                <c:pt idx="1626">
                  <c:v>45458</c:v>
                </c:pt>
                <c:pt idx="1627">
                  <c:v>45459</c:v>
                </c:pt>
                <c:pt idx="1628">
                  <c:v>45460</c:v>
                </c:pt>
                <c:pt idx="1629">
                  <c:v>45461</c:v>
                </c:pt>
                <c:pt idx="1630">
                  <c:v>45462</c:v>
                </c:pt>
                <c:pt idx="1631">
                  <c:v>45463</c:v>
                </c:pt>
                <c:pt idx="1632">
                  <c:v>45464</c:v>
                </c:pt>
                <c:pt idx="1633">
                  <c:v>45465</c:v>
                </c:pt>
                <c:pt idx="1634">
                  <c:v>45466</c:v>
                </c:pt>
                <c:pt idx="1635">
                  <c:v>45467</c:v>
                </c:pt>
                <c:pt idx="1636">
                  <c:v>45468</c:v>
                </c:pt>
                <c:pt idx="1637">
                  <c:v>45469</c:v>
                </c:pt>
                <c:pt idx="1638">
                  <c:v>45470</c:v>
                </c:pt>
                <c:pt idx="1639">
                  <c:v>45471</c:v>
                </c:pt>
                <c:pt idx="1640">
                  <c:v>45472</c:v>
                </c:pt>
                <c:pt idx="1641">
                  <c:v>45473</c:v>
                </c:pt>
                <c:pt idx="1642">
                  <c:v>45474</c:v>
                </c:pt>
                <c:pt idx="1643">
                  <c:v>45475</c:v>
                </c:pt>
                <c:pt idx="1644">
                  <c:v>45476</c:v>
                </c:pt>
                <c:pt idx="1645">
                  <c:v>45477</c:v>
                </c:pt>
                <c:pt idx="1646">
                  <c:v>45478</c:v>
                </c:pt>
                <c:pt idx="1647">
                  <c:v>45479</c:v>
                </c:pt>
                <c:pt idx="1648">
                  <c:v>45480</c:v>
                </c:pt>
                <c:pt idx="1649">
                  <c:v>45481</c:v>
                </c:pt>
                <c:pt idx="1650">
                  <c:v>45482</c:v>
                </c:pt>
                <c:pt idx="1651">
                  <c:v>45483</c:v>
                </c:pt>
                <c:pt idx="1652">
                  <c:v>45484</c:v>
                </c:pt>
                <c:pt idx="1653">
                  <c:v>45485</c:v>
                </c:pt>
                <c:pt idx="1654">
                  <c:v>45486</c:v>
                </c:pt>
                <c:pt idx="1655">
                  <c:v>45487</c:v>
                </c:pt>
                <c:pt idx="1656">
                  <c:v>45488</c:v>
                </c:pt>
                <c:pt idx="1657">
                  <c:v>45489</c:v>
                </c:pt>
                <c:pt idx="1658">
                  <c:v>45490</c:v>
                </c:pt>
                <c:pt idx="1659">
                  <c:v>45491</c:v>
                </c:pt>
                <c:pt idx="1660">
                  <c:v>45492</c:v>
                </c:pt>
                <c:pt idx="1661">
                  <c:v>45493</c:v>
                </c:pt>
                <c:pt idx="1662">
                  <c:v>45494</c:v>
                </c:pt>
                <c:pt idx="1663">
                  <c:v>45495</c:v>
                </c:pt>
                <c:pt idx="1664">
                  <c:v>45496</c:v>
                </c:pt>
                <c:pt idx="1665">
                  <c:v>45497</c:v>
                </c:pt>
                <c:pt idx="1666">
                  <c:v>45498</c:v>
                </c:pt>
                <c:pt idx="1667">
                  <c:v>45499</c:v>
                </c:pt>
                <c:pt idx="1668">
                  <c:v>45500</c:v>
                </c:pt>
                <c:pt idx="1669">
                  <c:v>45501</c:v>
                </c:pt>
                <c:pt idx="1670">
                  <c:v>45502</c:v>
                </c:pt>
                <c:pt idx="1671">
                  <c:v>45503</c:v>
                </c:pt>
                <c:pt idx="1672">
                  <c:v>45504</c:v>
                </c:pt>
                <c:pt idx="1673">
                  <c:v>45505</c:v>
                </c:pt>
                <c:pt idx="1674">
                  <c:v>45506</c:v>
                </c:pt>
                <c:pt idx="1675">
                  <c:v>45507</c:v>
                </c:pt>
                <c:pt idx="1676">
                  <c:v>45508</c:v>
                </c:pt>
                <c:pt idx="1677">
                  <c:v>45509</c:v>
                </c:pt>
                <c:pt idx="1678">
                  <c:v>45510</c:v>
                </c:pt>
                <c:pt idx="1679">
                  <c:v>45511</c:v>
                </c:pt>
                <c:pt idx="1680">
                  <c:v>45512</c:v>
                </c:pt>
                <c:pt idx="1681">
                  <c:v>45513</c:v>
                </c:pt>
                <c:pt idx="1682">
                  <c:v>45514</c:v>
                </c:pt>
                <c:pt idx="1683">
                  <c:v>45515</c:v>
                </c:pt>
                <c:pt idx="1684">
                  <c:v>45516</c:v>
                </c:pt>
                <c:pt idx="1685">
                  <c:v>45517</c:v>
                </c:pt>
                <c:pt idx="1686">
                  <c:v>45518</c:v>
                </c:pt>
                <c:pt idx="1687">
                  <c:v>45519</c:v>
                </c:pt>
                <c:pt idx="1688">
                  <c:v>45520</c:v>
                </c:pt>
                <c:pt idx="1689">
                  <c:v>45521</c:v>
                </c:pt>
                <c:pt idx="1690">
                  <c:v>45522</c:v>
                </c:pt>
                <c:pt idx="1691">
                  <c:v>45523</c:v>
                </c:pt>
                <c:pt idx="1692">
                  <c:v>45524</c:v>
                </c:pt>
                <c:pt idx="1693">
                  <c:v>45525</c:v>
                </c:pt>
                <c:pt idx="1694">
                  <c:v>45526</c:v>
                </c:pt>
                <c:pt idx="1695">
                  <c:v>45527</c:v>
                </c:pt>
                <c:pt idx="1696">
                  <c:v>45528</c:v>
                </c:pt>
                <c:pt idx="1697">
                  <c:v>45529</c:v>
                </c:pt>
                <c:pt idx="1698">
                  <c:v>45530</c:v>
                </c:pt>
                <c:pt idx="1699">
                  <c:v>45531</c:v>
                </c:pt>
                <c:pt idx="1700">
                  <c:v>45532</c:v>
                </c:pt>
                <c:pt idx="1701">
                  <c:v>45533</c:v>
                </c:pt>
                <c:pt idx="1702">
                  <c:v>45534</c:v>
                </c:pt>
                <c:pt idx="1703">
                  <c:v>45535</c:v>
                </c:pt>
                <c:pt idx="1704">
                  <c:v>45536</c:v>
                </c:pt>
                <c:pt idx="1705">
                  <c:v>45537</c:v>
                </c:pt>
                <c:pt idx="1706">
                  <c:v>45538</c:v>
                </c:pt>
                <c:pt idx="1707">
                  <c:v>45539</c:v>
                </c:pt>
                <c:pt idx="1708">
                  <c:v>45540</c:v>
                </c:pt>
                <c:pt idx="1709">
                  <c:v>45541</c:v>
                </c:pt>
                <c:pt idx="1710">
                  <c:v>45542</c:v>
                </c:pt>
                <c:pt idx="1711">
                  <c:v>45543</c:v>
                </c:pt>
                <c:pt idx="1712">
                  <c:v>45544</c:v>
                </c:pt>
                <c:pt idx="1713">
                  <c:v>45545</c:v>
                </c:pt>
                <c:pt idx="1714">
                  <c:v>45546</c:v>
                </c:pt>
                <c:pt idx="1715">
                  <c:v>45547</c:v>
                </c:pt>
                <c:pt idx="1716">
                  <c:v>45548</c:v>
                </c:pt>
                <c:pt idx="1717">
                  <c:v>45549</c:v>
                </c:pt>
                <c:pt idx="1718">
                  <c:v>45550</c:v>
                </c:pt>
                <c:pt idx="1719">
                  <c:v>45551</c:v>
                </c:pt>
                <c:pt idx="1720">
                  <c:v>45552</c:v>
                </c:pt>
                <c:pt idx="1721">
                  <c:v>45553</c:v>
                </c:pt>
                <c:pt idx="1722">
                  <c:v>45554</c:v>
                </c:pt>
                <c:pt idx="1723">
                  <c:v>45555</c:v>
                </c:pt>
                <c:pt idx="1724">
                  <c:v>45556</c:v>
                </c:pt>
                <c:pt idx="1725">
                  <c:v>45557</c:v>
                </c:pt>
                <c:pt idx="1726">
                  <c:v>45558</c:v>
                </c:pt>
                <c:pt idx="1727">
                  <c:v>45559</c:v>
                </c:pt>
                <c:pt idx="1728">
                  <c:v>45560</c:v>
                </c:pt>
                <c:pt idx="1729">
                  <c:v>45561</c:v>
                </c:pt>
                <c:pt idx="1730">
                  <c:v>45562</c:v>
                </c:pt>
                <c:pt idx="1731">
                  <c:v>45563</c:v>
                </c:pt>
                <c:pt idx="1732">
                  <c:v>45564</c:v>
                </c:pt>
                <c:pt idx="1733">
                  <c:v>45565</c:v>
                </c:pt>
                <c:pt idx="1734">
                  <c:v>45566</c:v>
                </c:pt>
                <c:pt idx="1735">
                  <c:v>45567</c:v>
                </c:pt>
                <c:pt idx="1736">
                  <c:v>45568</c:v>
                </c:pt>
                <c:pt idx="1737">
                  <c:v>45569</c:v>
                </c:pt>
                <c:pt idx="1738">
                  <c:v>45570</c:v>
                </c:pt>
                <c:pt idx="1739">
                  <c:v>45571</c:v>
                </c:pt>
                <c:pt idx="1740">
                  <c:v>45572</c:v>
                </c:pt>
                <c:pt idx="1741">
                  <c:v>45573</c:v>
                </c:pt>
                <c:pt idx="1742">
                  <c:v>45574</c:v>
                </c:pt>
                <c:pt idx="1743">
                  <c:v>45575</c:v>
                </c:pt>
                <c:pt idx="1744">
                  <c:v>45576</c:v>
                </c:pt>
                <c:pt idx="1745">
                  <c:v>45577</c:v>
                </c:pt>
                <c:pt idx="1746">
                  <c:v>45578</c:v>
                </c:pt>
                <c:pt idx="1747">
                  <c:v>45579</c:v>
                </c:pt>
                <c:pt idx="1748">
                  <c:v>45580</c:v>
                </c:pt>
                <c:pt idx="1749">
                  <c:v>45581</c:v>
                </c:pt>
                <c:pt idx="1750">
                  <c:v>45582</c:v>
                </c:pt>
                <c:pt idx="1751">
                  <c:v>45583</c:v>
                </c:pt>
                <c:pt idx="1752">
                  <c:v>45584</c:v>
                </c:pt>
                <c:pt idx="1753">
                  <c:v>45585</c:v>
                </c:pt>
                <c:pt idx="1754">
                  <c:v>45586</c:v>
                </c:pt>
                <c:pt idx="1755">
                  <c:v>45587</c:v>
                </c:pt>
                <c:pt idx="1756">
                  <c:v>45588</c:v>
                </c:pt>
                <c:pt idx="1757">
                  <c:v>45589</c:v>
                </c:pt>
                <c:pt idx="1758">
                  <c:v>45590</c:v>
                </c:pt>
                <c:pt idx="1759">
                  <c:v>45591</c:v>
                </c:pt>
                <c:pt idx="1760">
                  <c:v>45592</c:v>
                </c:pt>
                <c:pt idx="1761">
                  <c:v>45593</c:v>
                </c:pt>
                <c:pt idx="1762">
                  <c:v>45594</c:v>
                </c:pt>
                <c:pt idx="1763">
                  <c:v>45595</c:v>
                </c:pt>
                <c:pt idx="1764">
                  <c:v>45596</c:v>
                </c:pt>
                <c:pt idx="1765">
                  <c:v>45597</c:v>
                </c:pt>
                <c:pt idx="1766">
                  <c:v>45598</c:v>
                </c:pt>
                <c:pt idx="1767">
                  <c:v>45599</c:v>
                </c:pt>
                <c:pt idx="1768">
                  <c:v>45600</c:v>
                </c:pt>
                <c:pt idx="1769">
                  <c:v>45601</c:v>
                </c:pt>
                <c:pt idx="1770">
                  <c:v>45602</c:v>
                </c:pt>
                <c:pt idx="1771">
                  <c:v>45603</c:v>
                </c:pt>
                <c:pt idx="1772">
                  <c:v>45604</c:v>
                </c:pt>
                <c:pt idx="1773">
                  <c:v>45605</c:v>
                </c:pt>
                <c:pt idx="1774">
                  <c:v>45606</c:v>
                </c:pt>
                <c:pt idx="1775">
                  <c:v>45607</c:v>
                </c:pt>
                <c:pt idx="1776">
                  <c:v>45608</c:v>
                </c:pt>
                <c:pt idx="1777">
                  <c:v>45609</c:v>
                </c:pt>
                <c:pt idx="1778">
                  <c:v>45610</c:v>
                </c:pt>
                <c:pt idx="1779">
                  <c:v>45611</c:v>
                </c:pt>
                <c:pt idx="1780">
                  <c:v>45612</c:v>
                </c:pt>
                <c:pt idx="1781">
                  <c:v>45613</c:v>
                </c:pt>
                <c:pt idx="1782">
                  <c:v>45614</c:v>
                </c:pt>
                <c:pt idx="1783">
                  <c:v>45615</c:v>
                </c:pt>
                <c:pt idx="1784">
                  <c:v>45616</c:v>
                </c:pt>
                <c:pt idx="1785">
                  <c:v>45617</c:v>
                </c:pt>
                <c:pt idx="1786">
                  <c:v>45618</c:v>
                </c:pt>
                <c:pt idx="1787">
                  <c:v>45619</c:v>
                </c:pt>
                <c:pt idx="1788">
                  <c:v>45620</c:v>
                </c:pt>
                <c:pt idx="1789">
                  <c:v>45621</c:v>
                </c:pt>
                <c:pt idx="1790">
                  <c:v>45622</c:v>
                </c:pt>
                <c:pt idx="1791">
                  <c:v>45623</c:v>
                </c:pt>
                <c:pt idx="1792">
                  <c:v>45624</c:v>
                </c:pt>
                <c:pt idx="1793">
                  <c:v>45625</c:v>
                </c:pt>
                <c:pt idx="1794">
                  <c:v>45626</c:v>
                </c:pt>
                <c:pt idx="1795">
                  <c:v>45627</c:v>
                </c:pt>
                <c:pt idx="1796">
                  <c:v>45628</c:v>
                </c:pt>
                <c:pt idx="1797">
                  <c:v>45629</c:v>
                </c:pt>
                <c:pt idx="1798">
                  <c:v>45630</c:v>
                </c:pt>
                <c:pt idx="1799">
                  <c:v>45631</c:v>
                </c:pt>
                <c:pt idx="1800">
                  <c:v>45632</c:v>
                </c:pt>
                <c:pt idx="1801">
                  <c:v>45633</c:v>
                </c:pt>
                <c:pt idx="1802">
                  <c:v>45634</c:v>
                </c:pt>
                <c:pt idx="1803">
                  <c:v>45635</c:v>
                </c:pt>
                <c:pt idx="1804">
                  <c:v>45636</c:v>
                </c:pt>
                <c:pt idx="1805">
                  <c:v>45637</c:v>
                </c:pt>
                <c:pt idx="1806">
                  <c:v>45638</c:v>
                </c:pt>
                <c:pt idx="1807">
                  <c:v>45639</c:v>
                </c:pt>
                <c:pt idx="1808">
                  <c:v>45640</c:v>
                </c:pt>
                <c:pt idx="1809">
                  <c:v>45641</c:v>
                </c:pt>
                <c:pt idx="1810">
                  <c:v>45642</c:v>
                </c:pt>
                <c:pt idx="1811">
                  <c:v>45643</c:v>
                </c:pt>
                <c:pt idx="1812">
                  <c:v>45644</c:v>
                </c:pt>
                <c:pt idx="1813">
                  <c:v>45645</c:v>
                </c:pt>
                <c:pt idx="1814">
                  <c:v>45646</c:v>
                </c:pt>
                <c:pt idx="1815">
                  <c:v>45647</c:v>
                </c:pt>
                <c:pt idx="1816">
                  <c:v>45648</c:v>
                </c:pt>
                <c:pt idx="1817">
                  <c:v>45649</c:v>
                </c:pt>
                <c:pt idx="1818">
                  <c:v>45650</c:v>
                </c:pt>
                <c:pt idx="1819">
                  <c:v>45651</c:v>
                </c:pt>
                <c:pt idx="1820">
                  <c:v>45652</c:v>
                </c:pt>
                <c:pt idx="1821">
                  <c:v>45653</c:v>
                </c:pt>
                <c:pt idx="1822">
                  <c:v>45654</c:v>
                </c:pt>
                <c:pt idx="1823">
                  <c:v>45655</c:v>
                </c:pt>
                <c:pt idx="1824">
                  <c:v>45656</c:v>
                </c:pt>
                <c:pt idx="1825">
                  <c:v>45657</c:v>
                </c:pt>
                <c:pt idx="1826">
                  <c:v>45658</c:v>
                </c:pt>
                <c:pt idx="1827">
                  <c:v>45659</c:v>
                </c:pt>
                <c:pt idx="1828">
                  <c:v>45660</c:v>
                </c:pt>
                <c:pt idx="1829">
                  <c:v>45661</c:v>
                </c:pt>
                <c:pt idx="1830">
                  <c:v>45662</c:v>
                </c:pt>
                <c:pt idx="1831">
                  <c:v>45663</c:v>
                </c:pt>
                <c:pt idx="1832">
                  <c:v>45664</c:v>
                </c:pt>
                <c:pt idx="1833">
                  <c:v>45665</c:v>
                </c:pt>
                <c:pt idx="1834">
                  <c:v>45666</c:v>
                </c:pt>
                <c:pt idx="1835">
                  <c:v>45667</c:v>
                </c:pt>
                <c:pt idx="1836">
                  <c:v>45668</c:v>
                </c:pt>
                <c:pt idx="1837">
                  <c:v>45669</c:v>
                </c:pt>
                <c:pt idx="1838">
                  <c:v>45670</c:v>
                </c:pt>
                <c:pt idx="1839">
                  <c:v>45671</c:v>
                </c:pt>
                <c:pt idx="1840">
                  <c:v>45672</c:v>
                </c:pt>
                <c:pt idx="1841">
                  <c:v>45673</c:v>
                </c:pt>
                <c:pt idx="1842">
                  <c:v>45674</c:v>
                </c:pt>
                <c:pt idx="1843">
                  <c:v>45675</c:v>
                </c:pt>
                <c:pt idx="1844">
                  <c:v>45676</c:v>
                </c:pt>
                <c:pt idx="1845">
                  <c:v>45677</c:v>
                </c:pt>
                <c:pt idx="1846">
                  <c:v>45678</c:v>
                </c:pt>
                <c:pt idx="1847">
                  <c:v>45679</c:v>
                </c:pt>
                <c:pt idx="1848">
                  <c:v>45680</c:v>
                </c:pt>
                <c:pt idx="1849">
                  <c:v>45681</c:v>
                </c:pt>
                <c:pt idx="1850">
                  <c:v>45682</c:v>
                </c:pt>
                <c:pt idx="1851">
                  <c:v>45683</c:v>
                </c:pt>
                <c:pt idx="1852">
                  <c:v>45684</c:v>
                </c:pt>
                <c:pt idx="1853">
                  <c:v>45685</c:v>
                </c:pt>
                <c:pt idx="1854">
                  <c:v>45686</c:v>
                </c:pt>
                <c:pt idx="1855">
                  <c:v>45687</c:v>
                </c:pt>
                <c:pt idx="1856">
                  <c:v>45688</c:v>
                </c:pt>
                <c:pt idx="1857">
                  <c:v>45689</c:v>
                </c:pt>
                <c:pt idx="1858">
                  <c:v>45690</c:v>
                </c:pt>
                <c:pt idx="1859">
                  <c:v>45691</c:v>
                </c:pt>
                <c:pt idx="1860">
                  <c:v>45692</c:v>
                </c:pt>
                <c:pt idx="1861">
                  <c:v>45693</c:v>
                </c:pt>
                <c:pt idx="1862">
                  <c:v>45694</c:v>
                </c:pt>
                <c:pt idx="1863">
                  <c:v>45695</c:v>
                </c:pt>
                <c:pt idx="1864">
                  <c:v>45696</c:v>
                </c:pt>
                <c:pt idx="1865">
                  <c:v>45697</c:v>
                </c:pt>
                <c:pt idx="1866">
                  <c:v>45698</c:v>
                </c:pt>
                <c:pt idx="1867">
                  <c:v>45699</c:v>
                </c:pt>
                <c:pt idx="1868">
                  <c:v>45700</c:v>
                </c:pt>
                <c:pt idx="1869">
                  <c:v>45701</c:v>
                </c:pt>
                <c:pt idx="1870">
                  <c:v>45702</c:v>
                </c:pt>
                <c:pt idx="1871">
                  <c:v>45703</c:v>
                </c:pt>
                <c:pt idx="1872">
                  <c:v>45704</c:v>
                </c:pt>
                <c:pt idx="1873">
                  <c:v>45705</c:v>
                </c:pt>
                <c:pt idx="1874">
                  <c:v>45706</c:v>
                </c:pt>
                <c:pt idx="1875">
                  <c:v>45707</c:v>
                </c:pt>
                <c:pt idx="1876">
                  <c:v>45708</c:v>
                </c:pt>
                <c:pt idx="1877">
                  <c:v>45709</c:v>
                </c:pt>
                <c:pt idx="1878">
                  <c:v>45710</c:v>
                </c:pt>
                <c:pt idx="1879">
                  <c:v>45711</c:v>
                </c:pt>
                <c:pt idx="1880">
                  <c:v>45712</c:v>
                </c:pt>
                <c:pt idx="1881">
                  <c:v>45713</c:v>
                </c:pt>
                <c:pt idx="1882">
                  <c:v>45714</c:v>
                </c:pt>
                <c:pt idx="1883">
                  <c:v>45715</c:v>
                </c:pt>
                <c:pt idx="1884">
                  <c:v>45716</c:v>
                </c:pt>
                <c:pt idx="1885">
                  <c:v>45717</c:v>
                </c:pt>
                <c:pt idx="1886">
                  <c:v>45718</c:v>
                </c:pt>
                <c:pt idx="1887">
                  <c:v>45719</c:v>
                </c:pt>
                <c:pt idx="1888">
                  <c:v>45720</c:v>
                </c:pt>
                <c:pt idx="1889">
                  <c:v>45721</c:v>
                </c:pt>
                <c:pt idx="1890">
                  <c:v>45722</c:v>
                </c:pt>
                <c:pt idx="1891">
                  <c:v>45723</c:v>
                </c:pt>
                <c:pt idx="1892">
                  <c:v>45724</c:v>
                </c:pt>
                <c:pt idx="1893">
                  <c:v>45725</c:v>
                </c:pt>
                <c:pt idx="1894">
                  <c:v>45726</c:v>
                </c:pt>
                <c:pt idx="1895">
                  <c:v>45727</c:v>
                </c:pt>
                <c:pt idx="1896">
                  <c:v>45728</c:v>
                </c:pt>
                <c:pt idx="1897">
                  <c:v>45729</c:v>
                </c:pt>
                <c:pt idx="1898">
                  <c:v>45730</c:v>
                </c:pt>
                <c:pt idx="1899">
                  <c:v>45731</c:v>
                </c:pt>
                <c:pt idx="1900">
                  <c:v>45732</c:v>
                </c:pt>
                <c:pt idx="1901">
                  <c:v>45733</c:v>
                </c:pt>
                <c:pt idx="1902">
                  <c:v>45734</c:v>
                </c:pt>
                <c:pt idx="1903">
                  <c:v>45735</c:v>
                </c:pt>
                <c:pt idx="1904">
                  <c:v>45736</c:v>
                </c:pt>
                <c:pt idx="1905">
                  <c:v>45737</c:v>
                </c:pt>
                <c:pt idx="1906">
                  <c:v>45738</c:v>
                </c:pt>
                <c:pt idx="1907">
                  <c:v>45739</c:v>
                </c:pt>
                <c:pt idx="1908">
                  <c:v>45740</c:v>
                </c:pt>
                <c:pt idx="1909">
                  <c:v>45741</c:v>
                </c:pt>
                <c:pt idx="1910">
                  <c:v>45742</c:v>
                </c:pt>
                <c:pt idx="1911">
                  <c:v>45743</c:v>
                </c:pt>
                <c:pt idx="1912">
                  <c:v>45744</c:v>
                </c:pt>
                <c:pt idx="1913">
                  <c:v>45745</c:v>
                </c:pt>
                <c:pt idx="1914">
                  <c:v>45746</c:v>
                </c:pt>
                <c:pt idx="1915">
                  <c:v>45747</c:v>
                </c:pt>
                <c:pt idx="1916">
                  <c:v>45748</c:v>
                </c:pt>
                <c:pt idx="1917">
                  <c:v>45749</c:v>
                </c:pt>
                <c:pt idx="1918">
                  <c:v>45750</c:v>
                </c:pt>
                <c:pt idx="1919">
                  <c:v>45751</c:v>
                </c:pt>
                <c:pt idx="1920">
                  <c:v>45752</c:v>
                </c:pt>
                <c:pt idx="1921">
                  <c:v>45753</c:v>
                </c:pt>
                <c:pt idx="1922">
                  <c:v>45754</c:v>
                </c:pt>
                <c:pt idx="1923">
                  <c:v>45755</c:v>
                </c:pt>
                <c:pt idx="1924">
                  <c:v>45756</c:v>
                </c:pt>
                <c:pt idx="1925">
                  <c:v>45757</c:v>
                </c:pt>
                <c:pt idx="1926">
                  <c:v>45758</c:v>
                </c:pt>
                <c:pt idx="1927">
                  <c:v>45759</c:v>
                </c:pt>
                <c:pt idx="1928">
                  <c:v>45760</c:v>
                </c:pt>
                <c:pt idx="1929">
                  <c:v>45761</c:v>
                </c:pt>
                <c:pt idx="1930">
                  <c:v>45762</c:v>
                </c:pt>
                <c:pt idx="1931">
                  <c:v>45763</c:v>
                </c:pt>
                <c:pt idx="1932">
                  <c:v>45764</c:v>
                </c:pt>
                <c:pt idx="1933">
                  <c:v>45765</c:v>
                </c:pt>
                <c:pt idx="1934">
                  <c:v>45766</c:v>
                </c:pt>
                <c:pt idx="1935">
                  <c:v>45767</c:v>
                </c:pt>
                <c:pt idx="1936">
                  <c:v>45768</c:v>
                </c:pt>
                <c:pt idx="1937">
                  <c:v>45769</c:v>
                </c:pt>
                <c:pt idx="1938">
                  <c:v>45770</c:v>
                </c:pt>
                <c:pt idx="1939">
                  <c:v>45771</c:v>
                </c:pt>
                <c:pt idx="1940">
                  <c:v>45772</c:v>
                </c:pt>
                <c:pt idx="1941">
                  <c:v>45773</c:v>
                </c:pt>
                <c:pt idx="1942">
                  <c:v>45774</c:v>
                </c:pt>
                <c:pt idx="1943">
                  <c:v>45775</c:v>
                </c:pt>
                <c:pt idx="1944">
                  <c:v>45776</c:v>
                </c:pt>
                <c:pt idx="1945">
                  <c:v>45777</c:v>
                </c:pt>
                <c:pt idx="1946">
                  <c:v>45778</c:v>
                </c:pt>
                <c:pt idx="1947">
                  <c:v>45779</c:v>
                </c:pt>
                <c:pt idx="1948">
                  <c:v>45780</c:v>
                </c:pt>
                <c:pt idx="1949">
                  <c:v>45781</c:v>
                </c:pt>
                <c:pt idx="1950">
                  <c:v>45782</c:v>
                </c:pt>
                <c:pt idx="1951">
                  <c:v>45783</c:v>
                </c:pt>
                <c:pt idx="1952">
                  <c:v>45784</c:v>
                </c:pt>
                <c:pt idx="1953">
                  <c:v>45785</c:v>
                </c:pt>
                <c:pt idx="1954">
                  <c:v>45786</c:v>
                </c:pt>
                <c:pt idx="1955">
                  <c:v>45787</c:v>
                </c:pt>
                <c:pt idx="1956">
                  <c:v>45788</c:v>
                </c:pt>
                <c:pt idx="1957">
                  <c:v>45789</c:v>
                </c:pt>
                <c:pt idx="1958">
                  <c:v>45790</c:v>
                </c:pt>
                <c:pt idx="1959">
                  <c:v>45791</c:v>
                </c:pt>
                <c:pt idx="1960">
                  <c:v>45792</c:v>
                </c:pt>
                <c:pt idx="1961">
                  <c:v>45793</c:v>
                </c:pt>
                <c:pt idx="1962">
                  <c:v>45794</c:v>
                </c:pt>
                <c:pt idx="1963">
                  <c:v>45795</c:v>
                </c:pt>
                <c:pt idx="1964">
                  <c:v>45796</c:v>
                </c:pt>
                <c:pt idx="1965">
                  <c:v>45797</c:v>
                </c:pt>
                <c:pt idx="1966">
                  <c:v>45798</c:v>
                </c:pt>
                <c:pt idx="1967">
                  <c:v>45799</c:v>
                </c:pt>
                <c:pt idx="1968">
                  <c:v>45800</c:v>
                </c:pt>
                <c:pt idx="1969">
                  <c:v>45801</c:v>
                </c:pt>
                <c:pt idx="1970">
                  <c:v>45802</c:v>
                </c:pt>
                <c:pt idx="1971">
                  <c:v>45803</c:v>
                </c:pt>
                <c:pt idx="1972">
                  <c:v>45804</c:v>
                </c:pt>
                <c:pt idx="1973">
                  <c:v>45805</c:v>
                </c:pt>
                <c:pt idx="1974">
                  <c:v>45806</c:v>
                </c:pt>
                <c:pt idx="1975">
                  <c:v>45807</c:v>
                </c:pt>
                <c:pt idx="1976">
                  <c:v>45808</c:v>
                </c:pt>
                <c:pt idx="1977">
                  <c:v>45809</c:v>
                </c:pt>
                <c:pt idx="1978">
                  <c:v>45810</c:v>
                </c:pt>
                <c:pt idx="1979">
                  <c:v>45811</c:v>
                </c:pt>
                <c:pt idx="1980">
                  <c:v>45812</c:v>
                </c:pt>
                <c:pt idx="1981">
                  <c:v>45813</c:v>
                </c:pt>
                <c:pt idx="1982">
                  <c:v>45814</c:v>
                </c:pt>
                <c:pt idx="1983">
                  <c:v>45815</c:v>
                </c:pt>
                <c:pt idx="1984">
                  <c:v>45816</c:v>
                </c:pt>
                <c:pt idx="1985">
                  <c:v>45817</c:v>
                </c:pt>
                <c:pt idx="1986">
                  <c:v>45818</c:v>
                </c:pt>
                <c:pt idx="1987">
                  <c:v>45819</c:v>
                </c:pt>
                <c:pt idx="1988">
                  <c:v>45820</c:v>
                </c:pt>
                <c:pt idx="1989">
                  <c:v>45821</c:v>
                </c:pt>
                <c:pt idx="1990">
                  <c:v>45822</c:v>
                </c:pt>
                <c:pt idx="1991">
                  <c:v>45823</c:v>
                </c:pt>
                <c:pt idx="1992">
                  <c:v>45824</c:v>
                </c:pt>
                <c:pt idx="1993">
                  <c:v>45825</c:v>
                </c:pt>
                <c:pt idx="1994">
                  <c:v>45826</c:v>
                </c:pt>
                <c:pt idx="1995">
                  <c:v>45827</c:v>
                </c:pt>
                <c:pt idx="1996">
                  <c:v>45828</c:v>
                </c:pt>
                <c:pt idx="1997">
                  <c:v>45829</c:v>
                </c:pt>
                <c:pt idx="1998">
                  <c:v>45830</c:v>
                </c:pt>
                <c:pt idx="1999">
                  <c:v>45831</c:v>
                </c:pt>
                <c:pt idx="2000">
                  <c:v>45832</c:v>
                </c:pt>
              </c:numCache>
            </c:numRef>
          </c:cat>
          <c:val>
            <c:numRef>
              <c:f>Diario!$H$3:$H$2003</c:f>
              <c:numCache>
                <c:formatCode>0.0%</c:formatCode>
                <c:ptCount val="2001"/>
                <c:pt idx="0">
                  <c:v>-2.9105130691903396E-3</c:v>
                </c:pt>
                <c:pt idx="1">
                  <c:v>1.5206552037023122E-2</c:v>
                </c:pt>
                <c:pt idx="2">
                  <c:v>2.2502278298415643E-2</c:v>
                </c:pt>
                <c:pt idx="3">
                  <c:v>1.7482117528635182E-3</c:v>
                </c:pt>
                <c:pt idx="4">
                  <c:v>1.7292697919699573E-2</c:v>
                </c:pt>
                <c:pt idx="5">
                  <c:v>1.8282091407651028E-2</c:v>
                </c:pt>
                <c:pt idx="6">
                  <c:v>1.8303381149046886E-2</c:v>
                </c:pt>
                <c:pt idx="7">
                  <c:v>-2.9854778699552956E-2</c:v>
                </c:pt>
                <c:pt idx="8">
                  <c:v>2.0767043499768413E-2</c:v>
                </c:pt>
                <c:pt idx="9">
                  <c:v>6.8679016349241879E-3</c:v>
                </c:pt>
                <c:pt idx="10">
                  <c:v>-2.591991966183054E-4</c:v>
                </c:pt>
                <c:pt idx="11">
                  <c:v>3.9048324903793275E-4</c:v>
                </c:pt>
                <c:pt idx="12">
                  <c:v>6.9700512676706086E-2</c:v>
                </c:pt>
                <c:pt idx="13">
                  <c:v>3.8365801300522744E-2</c:v>
                </c:pt>
                <c:pt idx="14">
                  <c:v>-3.2161597142422019E-2</c:v>
                </c:pt>
                <c:pt idx="15">
                  <c:v>4.4657026830988038E-2</c:v>
                </c:pt>
                <c:pt idx="16">
                  <c:v>2.4869258078612403E-2</c:v>
                </c:pt>
                <c:pt idx="17">
                  <c:v>3.0962465428062071E-3</c:v>
                </c:pt>
                <c:pt idx="18">
                  <c:v>-5.8799101925782325E-2</c:v>
                </c:pt>
                <c:pt idx="19">
                  <c:v>-3.3303031362538391E-3</c:v>
                </c:pt>
                <c:pt idx="20">
                  <c:v>-6.7250425248374631E-3</c:v>
                </c:pt>
                <c:pt idx="21">
                  <c:v>-1.3877513265331832E-2</c:v>
                </c:pt>
                <c:pt idx="22">
                  <c:v>-2.9569697626050242E-2</c:v>
                </c:pt>
                <c:pt idx="23">
                  <c:v>1.59137301836274E-3</c:v>
                </c:pt>
                <c:pt idx="24">
                  <c:v>-3.0662682418826739E-4</c:v>
                </c:pt>
                <c:pt idx="25">
                  <c:v>6.1400779746768788E-2</c:v>
                </c:pt>
                <c:pt idx="26">
                  <c:v>-1.1674853671585328E-3</c:v>
                </c:pt>
                <c:pt idx="27">
                  <c:v>7.6463649345005673E-3</c:v>
                </c:pt>
                <c:pt idx="28">
                  <c:v>-4.5179262968858876E-3</c:v>
                </c:pt>
                <c:pt idx="29">
                  <c:v>3.4808801229612592E-3</c:v>
                </c:pt>
                <c:pt idx="30">
                  <c:v>-6.7616215885040951E-3</c:v>
                </c:pt>
                <c:pt idx="31">
                  <c:v>3.0537561938086148E-2</c:v>
                </c:pt>
                <c:pt idx="32">
                  <c:v>8.6450665875007957E-4</c:v>
                </c:pt>
                <c:pt idx="33">
                  <c:v>-8.3084714700329084E-4</c:v>
                </c:pt>
                <c:pt idx="34">
                  <c:v>5.5304107918370968E-2</c:v>
                </c:pt>
                <c:pt idx="35">
                  <c:v>1.5066795836370791E-2</c:v>
                </c:pt>
                <c:pt idx="36">
                  <c:v>4.5719743675129834E-2</c:v>
                </c:pt>
                <c:pt idx="37">
                  <c:v>0.14981712606592787</c:v>
                </c:pt>
                <c:pt idx="38">
                  <c:v>0.10150381919612711</c:v>
                </c:pt>
                <c:pt idx="39">
                  <c:v>-7.5867946672405123E-2</c:v>
                </c:pt>
                <c:pt idx="40">
                  <c:v>-5.9029207600447046E-2</c:v>
                </c:pt>
                <c:pt idx="41">
                  <c:v>2.322356330596893E-2</c:v>
                </c:pt>
                <c:pt idx="42">
                  <c:v>1.619426241324106E-2</c:v>
                </c:pt>
                <c:pt idx="43">
                  <c:v>-1.8045877055553758E-2</c:v>
                </c:pt>
                <c:pt idx="44">
                  <c:v>7.4282448702601006E-3</c:v>
                </c:pt>
                <c:pt idx="45">
                  <c:v>-6.583134617083039E-2</c:v>
                </c:pt>
                <c:pt idx="46">
                  <c:v>-6.2449340305733923E-2</c:v>
                </c:pt>
                <c:pt idx="47">
                  <c:v>2.4838692888319001E-2</c:v>
                </c:pt>
                <c:pt idx="48">
                  <c:v>3.700941105521334E-3</c:v>
                </c:pt>
                <c:pt idx="49">
                  <c:v>-6.3666444248379028E-2</c:v>
                </c:pt>
                <c:pt idx="50">
                  <c:v>1.8047917382012436E-2</c:v>
                </c:pt>
                <c:pt idx="51">
                  <c:v>-2.1610172771536172E-2</c:v>
                </c:pt>
                <c:pt idx="52">
                  <c:v>8.895501312416957E-3</c:v>
                </c:pt>
                <c:pt idx="53">
                  <c:v>-1.3032726707827391E-3</c:v>
                </c:pt>
                <c:pt idx="54">
                  <c:v>-1.9999371817958887E-2</c:v>
                </c:pt>
                <c:pt idx="55">
                  <c:v>-5.7452827237076821E-2</c:v>
                </c:pt>
                <c:pt idx="56">
                  <c:v>-2.3082029858479729E-2</c:v>
                </c:pt>
                <c:pt idx="57">
                  <c:v>-1.3116065139021247E-2</c:v>
                </c:pt>
                <c:pt idx="58">
                  <c:v>-2.6781886652388127E-2</c:v>
                </c:pt>
                <c:pt idx="59">
                  <c:v>-6.8968730666450172E-3</c:v>
                </c:pt>
                <c:pt idx="60">
                  <c:v>3.1750624273418716E-2</c:v>
                </c:pt>
                <c:pt idx="61">
                  <c:v>6.0561390034872174E-2</c:v>
                </c:pt>
                <c:pt idx="62">
                  <c:v>-8.8200975626025035E-3</c:v>
                </c:pt>
                <c:pt idx="63">
                  <c:v>8.8929762630995356E-3</c:v>
                </c:pt>
                <c:pt idx="64">
                  <c:v>-9.75512341495627E-3</c:v>
                </c:pt>
                <c:pt idx="65">
                  <c:v>2.4617032741451784E-4</c:v>
                </c:pt>
                <c:pt idx="66">
                  <c:v>-3.4947984265009557E-2</c:v>
                </c:pt>
                <c:pt idx="67">
                  <c:v>-8.0646842770472155E-2</c:v>
                </c:pt>
                <c:pt idx="68">
                  <c:v>2.252396130049494E-2</c:v>
                </c:pt>
                <c:pt idx="69">
                  <c:v>-1.9832361384001636E-2</c:v>
                </c:pt>
                <c:pt idx="70">
                  <c:v>-1.6298884708763079E-2</c:v>
                </c:pt>
                <c:pt idx="71">
                  <c:v>-0.18168004413740518</c:v>
                </c:pt>
                <c:pt idx="72">
                  <c:v>-6.7947138537350297E-3</c:v>
                </c:pt>
                <c:pt idx="73">
                  <c:v>2.4798919300477135E-2</c:v>
                </c:pt>
                <c:pt idx="74">
                  <c:v>-6.6402186118237214E-2</c:v>
                </c:pt>
                <c:pt idx="75">
                  <c:v>-9.8729783641875596E-3</c:v>
                </c:pt>
                <c:pt idx="76">
                  <c:v>-2.1374228440525892E-2</c:v>
                </c:pt>
                <c:pt idx="77">
                  <c:v>0.11571817102600034</c:v>
                </c:pt>
                <c:pt idx="78">
                  <c:v>5.149785071314026E-2</c:v>
                </c:pt>
                <c:pt idx="79">
                  <c:v>-3.2076091813639858E-2</c:v>
                </c:pt>
                <c:pt idx="80">
                  <c:v>1.176330709386769E-2</c:v>
                </c:pt>
                <c:pt idx="81">
                  <c:v>-2.6757347048317625E-2</c:v>
                </c:pt>
                <c:pt idx="82">
                  <c:v>3.6169256893098869E-2</c:v>
                </c:pt>
                <c:pt idx="83">
                  <c:v>-9.1418829045319498E-3</c:v>
                </c:pt>
                <c:pt idx="84">
                  <c:v>-2.9422640281999966E-3</c:v>
                </c:pt>
                <c:pt idx="85">
                  <c:v>-8.5345793121329762E-3</c:v>
                </c:pt>
                <c:pt idx="86">
                  <c:v>-3.3462215541425852E-2</c:v>
                </c:pt>
                <c:pt idx="87">
                  <c:v>1.989905760857585E-3</c:v>
                </c:pt>
                <c:pt idx="88">
                  <c:v>2.4357124201523719E-2</c:v>
                </c:pt>
                <c:pt idx="89">
                  <c:v>-7.6755203353482604E-3</c:v>
                </c:pt>
                <c:pt idx="90">
                  <c:v>1.511811915181315E-2</c:v>
                </c:pt>
                <c:pt idx="91">
                  <c:v>3.7144467449925604E-2</c:v>
                </c:pt>
                <c:pt idx="92">
                  <c:v>-1.1208150404412792E-2</c:v>
                </c:pt>
                <c:pt idx="93">
                  <c:v>-1.9943922751027199E-3</c:v>
                </c:pt>
                <c:pt idx="94">
                  <c:v>4.7067194537418859E-3</c:v>
                </c:pt>
                <c:pt idx="95">
                  <c:v>3.2643540052285945E-2</c:v>
                </c:pt>
                <c:pt idx="96">
                  <c:v>1.9274025996325567E-2</c:v>
                </c:pt>
                <c:pt idx="97">
                  <c:v>1.053415984117248E-2</c:v>
                </c:pt>
                <c:pt idx="98">
                  <c:v>-4.0116653068910432E-3</c:v>
                </c:pt>
                <c:pt idx="99">
                  <c:v>-4.6884614816601134E-3</c:v>
                </c:pt>
                <c:pt idx="100">
                  <c:v>-5.6962795385998499E-3</c:v>
                </c:pt>
                <c:pt idx="101">
                  <c:v>2.7388551824105278E-3</c:v>
                </c:pt>
                <c:pt idx="102">
                  <c:v>-2.3079269880719424E-2</c:v>
                </c:pt>
                <c:pt idx="103">
                  <c:v>6.1767795944875324E-3</c:v>
                </c:pt>
                <c:pt idx="104">
                  <c:v>-3.4580300029018285E-3</c:v>
                </c:pt>
                <c:pt idx="105">
                  <c:v>1.8229808930616046E-2</c:v>
                </c:pt>
                <c:pt idx="106">
                  <c:v>2.952820523022814E-3</c:v>
                </c:pt>
                <c:pt idx="107">
                  <c:v>2.1056186361208807E-2</c:v>
                </c:pt>
                <c:pt idx="108">
                  <c:v>3.4919558741095018E-4</c:v>
                </c:pt>
                <c:pt idx="109">
                  <c:v>-3.901954472828231E-3</c:v>
                </c:pt>
                <c:pt idx="110">
                  <c:v>-8.6806063264610062E-3</c:v>
                </c:pt>
                <c:pt idx="111">
                  <c:v>-6.7442192055617049E-3</c:v>
                </c:pt>
                <c:pt idx="112">
                  <c:v>5.2840029047017262E-2</c:v>
                </c:pt>
                <c:pt idx="113">
                  <c:v>7.0515144206243904E-3</c:v>
                </c:pt>
                <c:pt idx="114">
                  <c:v>1.4020151107627824E-3</c:v>
                </c:pt>
                <c:pt idx="115">
                  <c:v>0.13588618689741358</c:v>
                </c:pt>
                <c:pt idx="116">
                  <c:v>-1.1949260892675137E-2</c:v>
                </c:pt>
                <c:pt idx="117">
                  <c:v>-1.9395398608881689E-2</c:v>
                </c:pt>
                <c:pt idx="118">
                  <c:v>7.1352319046743537E-2</c:v>
                </c:pt>
                <c:pt idx="119">
                  <c:v>5.7140428190422018E-2</c:v>
                </c:pt>
                <c:pt idx="120">
                  <c:v>-4.658645293627444E-2</c:v>
                </c:pt>
                <c:pt idx="121">
                  <c:v>-1.4288101800959451E-3</c:v>
                </c:pt>
                <c:pt idx="122">
                  <c:v>1.4316796394340662E-2</c:v>
                </c:pt>
                <c:pt idx="123">
                  <c:v>-2.693226708932199E-2</c:v>
                </c:pt>
                <c:pt idx="124">
                  <c:v>2.3031239053594586E-3</c:v>
                </c:pt>
                <c:pt idx="125">
                  <c:v>1.6110635871114925E-2</c:v>
                </c:pt>
                <c:pt idx="126">
                  <c:v>4.9873895535554137E-2</c:v>
                </c:pt>
                <c:pt idx="127">
                  <c:v>-9.6143250688705464E-3</c:v>
                </c:pt>
                <c:pt idx="128">
                  <c:v>-1.0143686564370313E-2</c:v>
                </c:pt>
                <c:pt idx="129">
                  <c:v>-1.1331030596326792E-2</c:v>
                </c:pt>
                <c:pt idx="130">
                  <c:v>-2.6700092834818945E-2</c:v>
                </c:pt>
                <c:pt idx="131">
                  <c:v>-9.3751701831941148E-3</c:v>
                </c:pt>
                <c:pt idx="132">
                  <c:v>1.1004363263496405E-2</c:v>
                </c:pt>
                <c:pt idx="133">
                  <c:v>3.8396296782262258E-2</c:v>
                </c:pt>
                <c:pt idx="134">
                  <c:v>-2.1962193214024536E-2</c:v>
                </c:pt>
                <c:pt idx="135">
                  <c:v>-1.6980223622476236E-2</c:v>
                </c:pt>
                <c:pt idx="136">
                  <c:v>1.7338654135863631E-2</c:v>
                </c:pt>
                <c:pt idx="137">
                  <c:v>3.0671538317696766E-3</c:v>
                </c:pt>
                <c:pt idx="138">
                  <c:v>-5.4162766772124019E-3</c:v>
                </c:pt>
                <c:pt idx="139">
                  <c:v>-2.7139421730826528E-3</c:v>
                </c:pt>
                <c:pt idx="140">
                  <c:v>-8.2049258409931086E-3</c:v>
                </c:pt>
                <c:pt idx="141">
                  <c:v>-9.4475558429976388E-4</c:v>
                </c:pt>
                <c:pt idx="142">
                  <c:v>5.9127657497977694E-3</c:v>
                </c:pt>
                <c:pt idx="143">
                  <c:v>-2.2260152722650508E-4</c:v>
                </c:pt>
                <c:pt idx="144">
                  <c:v>-5.0814535164002634E-3</c:v>
                </c:pt>
                <c:pt idx="145">
                  <c:v>-3.4641950584090924E-3</c:v>
                </c:pt>
                <c:pt idx="146">
                  <c:v>-4.8642854492942532E-3</c:v>
                </c:pt>
                <c:pt idx="147">
                  <c:v>1.354419621416101E-2</c:v>
                </c:pt>
                <c:pt idx="148">
                  <c:v>-4.2976209109406791E-3</c:v>
                </c:pt>
                <c:pt idx="149">
                  <c:v>3.1092301906337962E-2</c:v>
                </c:pt>
                <c:pt idx="150">
                  <c:v>-4.7611515644681336E-3</c:v>
                </c:pt>
                <c:pt idx="151">
                  <c:v>2.1107572140930553E-2</c:v>
                </c:pt>
                <c:pt idx="152">
                  <c:v>-4.5571490721433624E-3</c:v>
                </c:pt>
                <c:pt idx="153">
                  <c:v>-2.3098407096050062E-2</c:v>
                </c:pt>
                <c:pt idx="154">
                  <c:v>2.7724159156095884E-2</c:v>
                </c:pt>
                <c:pt idx="155">
                  <c:v>-1.3231451519389788E-2</c:v>
                </c:pt>
                <c:pt idx="156">
                  <c:v>-1.1281492343873083E-2</c:v>
                </c:pt>
                <c:pt idx="157">
                  <c:v>1.8300964320043425E-3</c:v>
                </c:pt>
                <c:pt idx="158">
                  <c:v>1.3476048914602053E-4</c:v>
                </c:pt>
                <c:pt idx="159">
                  <c:v>-5.3317271740348842E-3</c:v>
                </c:pt>
                <c:pt idx="160">
                  <c:v>2.6417525027180198E-3</c:v>
                </c:pt>
                <c:pt idx="161">
                  <c:v>9.623053448747994E-4</c:v>
                </c:pt>
                <c:pt idx="162">
                  <c:v>-2.6679454305214428E-2</c:v>
                </c:pt>
                <c:pt idx="163">
                  <c:v>1.2480986151992156E-3</c:v>
                </c:pt>
                <c:pt idx="164">
                  <c:v>-8.1248231696754369E-4</c:v>
                </c:pt>
                <c:pt idx="165">
                  <c:v>-1.1756017613490471E-2</c:v>
                </c:pt>
                <c:pt idx="166">
                  <c:v>4.515697443473301E-5</c:v>
                </c:pt>
                <c:pt idx="167">
                  <c:v>-4.489919060777333E-3</c:v>
                </c:pt>
                <c:pt idx="168">
                  <c:v>-9.8103007354911052E-4</c:v>
                </c:pt>
                <c:pt idx="169">
                  <c:v>-8.935577774965309E-3</c:v>
                </c:pt>
                <c:pt idx="170">
                  <c:v>-4.2228579212639861E-3</c:v>
                </c:pt>
                <c:pt idx="171">
                  <c:v>5.1087877011268858E-3</c:v>
                </c:pt>
                <c:pt idx="172">
                  <c:v>1.3347872652415819E-2</c:v>
                </c:pt>
                <c:pt idx="173">
                  <c:v>-5.4735655524731381E-3</c:v>
                </c:pt>
                <c:pt idx="174">
                  <c:v>2.6527683044026847E-4</c:v>
                </c:pt>
                <c:pt idx="175">
                  <c:v>-2.3667668959631228E-2</c:v>
                </c:pt>
                <c:pt idx="176">
                  <c:v>-4.7392155579619177E-3</c:v>
                </c:pt>
                <c:pt idx="177">
                  <c:v>-2.1389357095242253E-2</c:v>
                </c:pt>
                <c:pt idx="178">
                  <c:v>-1.142959524831734E-2</c:v>
                </c:pt>
                <c:pt idx="179">
                  <c:v>-3.2349622131791788E-3</c:v>
                </c:pt>
                <c:pt idx="180">
                  <c:v>-2.7514374716965484E-3</c:v>
                </c:pt>
                <c:pt idx="181">
                  <c:v>8.9999552775884926E-3</c:v>
                </c:pt>
                <c:pt idx="182">
                  <c:v>4.8329664569126172E-4</c:v>
                </c:pt>
                <c:pt idx="183">
                  <c:v>-6.7437153863291431E-3</c:v>
                </c:pt>
                <c:pt idx="184">
                  <c:v>-5.1164649815928513E-4</c:v>
                </c:pt>
                <c:pt idx="185">
                  <c:v>-5.51942827596717E-3</c:v>
                </c:pt>
                <c:pt idx="186">
                  <c:v>0.12897733548725598</c:v>
                </c:pt>
                <c:pt idx="187">
                  <c:v>0.2303327200585196</c:v>
                </c:pt>
                <c:pt idx="188">
                  <c:v>0.63293015228476868</c:v>
                </c:pt>
                <c:pt idx="189">
                  <c:v>-6.6702797776814357E-2</c:v>
                </c:pt>
                <c:pt idx="190">
                  <c:v>-0.11607702105464207</c:v>
                </c:pt>
                <c:pt idx="191">
                  <c:v>-9.0917434175557976E-2</c:v>
                </c:pt>
                <c:pt idx="192">
                  <c:v>-2.6041428865667793E-2</c:v>
                </c:pt>
                <c:pt idx="193">
                  <c:v>-5.1867238828379326E-2</c:v>
                </c:pt>
                <c:pt idx="194">
                  <c:v>-7.2489556528790106E-2</c:v>
                </c:pt>
                <c:pt idx="195">
                  <c:v>-2.4486991544874347E-2</c:v>
                </c:pt>
                <c:pt idx="196">
                  <c:v>-6.1198263734355551E-2</c:v>
                </c:pt>
                <c:pt idx="197">
                  <c:v>-1.9884354482840238E-3</c:v>
                </c:pt>
                <c:pt idx="198">
                  <c:v>0.16985469660090366</c:v>
                </c:pt>
                <c:pt idx="199">
                  <c:v>3.6008600606629193E-2</c:v>
                </c:pt>
                <c:pt idx="200">
                  <c:v>-8.4429146225721591E-2</c:v>
                </c:pt>
                <c:pt idx="201">
                  <c:v>-3.5245676415700568E-2</c:v>
                </c:pt>
                <c:pt idx="202">
                  <c:v>-8.7894978817739517E-4</c:v>
                </c:pt>
                <c:pt idx="203">
                  <c:v>8.0571601850205846E-3</c:v>
                </c:pt>
                <c:pt idx="204">
                  <c:v>-5.5889526378487047E-3</c:v>
                </c:pt>
                <c:pt idx="205">
                  <c:v>1.440297754211415E-3</c:v>
                </c:pt>
                <c:pt idx="206">
                  <c:v>-1.1166321242897849E-2</c:v>
                </c:pt>
                <c:pt idx="207">
                  <c:v>-1.02288787143315E-2</c:v>
                </c:pt>
                <c:pt idx="208">
                  <c:v>-7.2078199774735065E-3</c:v>
                </c:pt>
                <c:pt idx="209">
                  <c:v>1.8310472417517785E-2</c:v>
                </c:pt>
                <c:pt idx="210">
                  <c:v>-1.1308794753304702E-2</c:v>
                </c:pt>
                <c:pt idx="211">
                  <c:v>-1.7589080580323131E-3</c:v>
                </c:pt>
                <c:pt idx="212">
                  <c:v>0.18074851008101769</c:v>
                </c:pt>
                <c:pt idx="213">
                  <c:v>-1.66097923605842E-2</c:v>
                </c:pt>
                <c:pt idx="214">
                  <c:v>-8.2104135878513854E-2</c:v>
                </c:pt>
                <c:pt idx="215">
                  <c:v>3.413835334285871E-2</c:v>
                </c:pt>
                <c:pt idx="216">
                  <c:v>3.102809041687046E-3</c:v>
                </c:pt>
                <c:pt idx="217">
                  <c:v>2.3662354468554265E-2</c:v>
                </c:pt>
                <c:pt idx="218">
                  <c:v>-1.3210393461287984E-2</c:v>
                </c:pt>
                <c:pt idx="219">
                  <c:v>-2.0184487918470734E-2</c:v>
                </c:pt>
                <c:pt idx="220">
                  <c:v>-5.0096536081507773E-3</c:v>
                </c:pt>
                <c:pt idx="221">
                  <c:v>5.5954110533989283E-3</c:v>
                </c:pt>
                <c:pt idx="222">
                  <c:v>9.6078673763201391E-3</c:v>
                </c:pt>
                <c:pt idx="223">
                  <c:v>-2.1466909688637445E-2</c:v>
                </c:pt>
                <c:pt idx="224">
                  <c:v>3.1499356214409078E-3</c:v>
                </c:pt>
                <c:pt idx="225">
                  <c:v>2.1594428456904156E-2</c:v>
                </c:pt>
                <c:pt idx="226">
                  <c:v>7.6005466037696486E-3</c:v>
                </c:pt>
                <c:pt idx="227">
                  <c:v>-1.5960129555704208E-2</c:v>
                </c:pt>
                <c:pt idx="228">
                  <c:v>4.5863171558631427E-2</c:v>
                </c:pt>
                <c:pt idx="229">
                  <c:v>-4.4497957766053272E-3</c:v>
                </c:pt>
                <c:pt idx="230">
                  <c:v>-4.4557247907527048E-2</c:v>
                </c:pt>
                <c:pt idx="231">
                  <c:v>-8.9620108637285447E-3</c:v>
                </c:pt>
                <c:pt idx="232">
                  <c:v>1.5865483739697147E-2</c:v>
                </c:pt>
                <c:pt idx="233">
                  <c:v>-1.8011096189432477E-2</c:v>
                </c:pt>
                <c:pt idx="234">
                  <c:v>-5.6807283178532744E-3</c:v>
                </c:pt>
                <c:pt idx="235">
                  <c:v>2.4437428826092782E-5</c:v>
                </c:pt>
                <c:pt idx="236">
                  <c:v>-1.1076497057805569E-2</c:v>
                </c:pt>
                <c:pt idx="237">
                  <c:v>-3.3323468499006338E-2</c:v>
                </c:pt>
                <c:pt idx="238">
                  <c:v>-6.0212901415582845E-3</c:v>
                </c:pt>
                <c:pt idx="239">
                  <c:v>-1.1308313407534052E-2</c:v>
                </c:pt>
                <c:pt idx="240">
                  <c:v>7.9726348252938863E-3</c:v>
                </c:pt>
                <c:pt idx="241">
                  <c:v>1.5388650869983424E-2</c:v>
                </c:pt>
                <c:pt idx="242">
                  <c:v>-1.1510089267774703E-2</c:v>
                </c:pt>
                <c:pt idx="243">
                  <c:v>-9.4103291906227314E-3</c:v>
                </c:pt>
                <c:pt idx="244">
                  <c:v>-4.7029912331137558E-3</c:v>
                </c:pt>
                <c:pt idx="245">
                  <c:v>-4.3179471918540477E-2</c:v>
                </c:pt>
                <c:pt idx="246">
                  <c:v>-4.4505080495961691E-2</c:v>
                </c:pt>
                <c:pt idx="247">
                  <c:v>-1.6022212169981891E-2</c:v>
                </c:pt>
                <c:pt idx="248">
                  <c:v>-4.5927314321259953E-2</c:v>
                </c:pt>
                <c:pt idx="249">
                  <c:v>8.2982672117107407E-3</c:v>
                </c:pt>
                <c:pt idx="250">
                  <c:v>1.0901213030264081E-3</c:v>
                </c:pt>
                <c:pt idx="251">
                  <c:v>-7.9515217103384925E-3</c:v>
                </c:pt>
                <c:pt idx="252">
                  <c:v>1.179799586493652E-2</c:v>
                </c:pt>
                <c:pt idx="253">
                  <c:v>-8.5589525196871456E-3</c:v>
                </c:pt>
                <c:pt idx="254">
                  <c:v>1.8101920895993392E-3</c:v>
                </c:pt>
                <c:pt idx="255">
                  <c:v>-1.6687469763285252E-3</c:v>
                </c:pt>
                <c:pt idx="256">
                  <c:v>1.6334660220565839E-3</c:v>
                </c:pt>
                <c:pt idx="257">
                  <c:v>1.895190323599313E-2</c:v>
                </c:pt>
                <c:pt idx="258">
                  <c:v>-6.0044650016106305E-3</c:v>
                </c:pt>
                <c:pt idx="259">
                  <c:v>-1.1924351911433216E-5</c:v>
                </c:pt>
                <c:pt idx="260">
                  <c:v>-1.2178064963240979E-2</c:v>
                </c:pt>
                <c:pt idx="261">
                  <c:v>-4.2931940518740851E-3</c:v>
                </c:pt>
                <c:pt idx="262">
                  <c:v>-1.6099361766387294E-3</c:v>
                </c:pt>
                <c:pt idx="263">
                  <c:v>-7.8965865031578955E-4</c:v>
                </c:pt>
                <c:pt idx="264">
                  <c:v>-4.7907001847567354E-2</c:v>
                </c:pt>
                <c:pt idx="265">
                  <c:v>-1.1363883797812458E-3</c:v>
                </c:pt>
                <c:pt idx="266">
                  <c:v>-2.2712281657849406E-3</c:v>
                </c:pt>
                <c:pt idx="267">
                  <c:v>2.0905722525758688E-2</c:v>
                </c:pt>
                <c:pt idx="268">
                  <c:v>1.0593591670359578E-2</c:v>
                </c:pt>
                <c:pt idx="269">
                  <c:v>-2.02494560651427E-3</c:v>
                </c:pt>
                <c:pt idx="270">
                  <c:v>2.1629587460986724E-3</c:v>
                </c:pt>
                <c:pt idx="271">
                  <c:v>-1.1119649679377791E-2</c:v>
                </c:pt>
                <c:pt idx="272">
                  <c:v>-9.6812325703480636E-3</c:v>
                </c:pt>
                <c:pt idx="273">
                  <c:v>2.4007258840737618E-4</c:v>
                </c:pt>
                <c:pt idx="274">
                  <c:v>-2.5926834195126071E-2</c:v>
                </c:pt>
                <c:pt idx="275">
                  <c:v>7.3484848484848134E-3</c:v>
                </c:pt>
                <c:pt idx="276">
                  <c:v>1.4902351331621044E-2</c:v>
                </c:pt>
                <c:pt idx="277">
                  <c:v>-7.3146332709715725E-3</c:v>
                </c:pt>
                <c:pt idx="278">
                  <c:v>-9.3093448585783653E-3</c:v>
                </c:pt>
                <c:pt idx="279">
                  <c:v>-4.343171843551456E-3</c:v>
                </c:pt>
                <c:pt idx="280">
                  <c:v>3.9344287357770315E-3</c:v>
                </c:pt>
                <c:pt idx="281">
                  <c:v>8.9054488472918733E-2</c:v>
                </c:pt>
                <c:pt idx="282">
                  <c:v>7.4610169467825508E-3</c:v>
                </c:pt>
                <c:pt idx="283">
                  <c:v>-6.2357539786498335E-2</c:v>
                </c:pt>
                <c:pt idx="284">
                  <c:v>1.1124129146475998E-3</c:v>
                </c:pt>
                <c:pt idx="285">
                  <c:v>-1.1007895787434663E-2</c:v>
                </c:pt>
                <c:pt idx="286">
                  <c:v>-6.623157653952029E-3</c:v>
                </c:pt>
                <c:pt idx="287">
                  <c:v>-4.4236816153266356E-3</c:v>
                </c:pt>
                <c:pt idx="288">
                  <c:v>-1.2550340440456284E-2</c:v>
                </c:pt>
                <c:pt idx="289">
                  <c:v>-2.9413160561792889E-3</c:v>
                </c:pt>
                <c:pt idx="290">
                  <c:v>-2.0532871980287748E-3</c:v>
                </c:pt>
                <c:pt idx="291">
                  <c:v>6.4206371247608456E-3</c:v>
                </c:pt>
                <c:pt idx="292">
                  <c:v>1.4206358731005139E-3</c:v>
                </c:pt>
                <c:pt idx="293">
                  <c:v>1.6072356135199996E-2</c:v>
                </c:pt>
                <c:pt idx="294">
                  <c:v>7.794496636883674E-3</c:v>
                </c:pt>
                <c:pt idx="295">
                  <c:v>2.4722196753352061E-3</c:v>
                </c:pt>
                <c:pt idx="296">
                  <c:v>-1.2339909289211477E-2</c:v>
                </c:pt>
                <c:pt idx="297">
                  <c:v>7.5378596378559851E-3</c:v>
                </c:pt>
                <c:pt idx="298">
                  <c:v>7.3206198736325778E-2</c:v>
                </c:pt>
                <c:pt idx="299">
                  <c:v>-5.786522564976665E-2</c:v>
                </c:pt>
                <c:pt idx="300">
                  <c:v>-2.2466902889398494E-3</c:v>
                </c:pt>
                <c:pt idx="301">
                  <c:v>-2.7616519691880746E-2</c:v>
                </c:pt>
                <c:pt idx="302">
                  <c:v>-6.272578559580683E-3</c:v>
                </c:pt>
                <c:pt idx="303">
                  <c:v>1.840491267823265E-3</c:v>
                </c:pt>
                <c:pt idx="304">
                  <c:v>-9.5183879339895694E-3</c:v>
                </c:pt>
                <c:pt idx="305">
                  <c:v>1.7149425571493355E-3</c:v>
                </c:pt>
                <c:pt idx="306">
                  <c:v>-2.0973237173060651E-2</c:v>
                </c:pt>
                <c:pt idx="307">
                  <c:v>1.1533424837193397E-2</c:v>
                </c:pt>
                <c:pt idx="308">
                  <c:v>4.1276871939412922E-2</c:v>
                </c:pt>
                <c:pt idx="309">
                  <c:v>5.5384257569684216E-2</c:v>
                </c:pt>
                <c:pt idx="310">
                  <c:v>7.1756323984424946E-3</c:v>
                </c:pt>
                <c:pt idx="311">
                  <c:v>-3.0264303016615656E-2</c:v>
                </c:pt>
                <c:pt idx="312">
                  <c:v>1.7899371311018351E-2</c:v>
                </c:pt>
                <c:pt idx="313">
                  <c:v>2.0136263592147149E-2</c:v>
                </c:pt>
                <c:pt idx="314">
                  <c:v>-4.7538283374701177E-3</c:v>
                </c:pt>
                <c:pt idx="315">
                  <c:v>-1.7223677545967195E-2</c:v>
                </c:pt>
                <c:pt idx="316">
                  <c:v>3.7437255746541401E-2</c:v>
                </c:pt>
                <c:pt idx="317">
                  <c:v>-6.5659624116554734E-3</c:v>
                </c:pt>
                <c:pt idx="318">
                  <c:v>-2.1412147539250793E-2</c:v>
                </c:pt>
                <c:pt idx="319">
                  <c:v>6.4571087796734719E-2</c:v>
                </c:pt>
                <c:pt idx="320">
                  <c:v>-7.0585182733424717E-3</c:v>
                </c:pt>
                <c:pt idx="321">
                  <c:v>9.4896506993784654E-3</c:v>
                </c:pt>
                <c:pt idx="322">
                  <c:v>-1.6246181048976134E-2</c:v>
                </c:pt>
                <c:pt idx="323">
                  <c:v>1.899161625580063E-2</c:v>
                </c:pt>
                <c:pt idx="324">
                  <c:v>0.18611933702023267</c:v>
                </c:pt>
                <c:pt idx="325">
                  <c:v>2.3307482029408334E-2</c:v>
                </c:pt>
                <c:pt idx="326">
                  <c:v>-1.7290164699926652E-2</c:v>
                </c:pt>
                <c:pt idx="327">
                  <c:v>0.17631982787261316</c:v>
                </c:pt>
                <c:pt idx="328">
                  <c:v>5.5587566166403072E-3</c:v>
                </c:pt>
                <c:pt idx="329">
                  <c:v>-0.10860923609317044</c:v>
                </c:pt>
                <c:pt idx="330">
                  <c:v>-0.11769622201110694</c:v>
                </c:pt>
                <c:pt idx="331">
                  <c:v>3.9998687256844155E-2</c:v>
                </c:pt>
                <c:pt idx="332">
                  <c:v>1.5938833435748104E-2</c:v>
                </c:pt>
                <c:pt idx="333">
                  <c:v>1.706676425557669E-2</c:v>
                </c:pt>
                <c:pt idx="334">
                  <c:v>-2.5703629214736739E-3</c:v>
                </c:pt>
                <c:pt idx="335">
                  <c:v>-4.2343526970122697E-2</c:v>
                </c:pt>
                <c:pt idx="336">
                  <c:v>2.043891983771862E-2</c:v>
                </c:pt>
                <c:pt idx="337">
                  <c:v>-1.699999857580899E-2</c:v>
                </c:pt>
                <c:pt idx="338">
                  <c:v>-9.6236484673502144E-3</c:v>
                </c:pt>
                <c:pt idx="339">
                  <c:v>7.719135016837987E-3</c:v>
                </c:pt>
                <c:pt idx="340">
                  <c:v>-9.0269210769359908E-3</c:v>
                </c:pt>
                <c:pt idx="341">
                  <c:v>-1.106950094955941E-2</c:v>
                </c:pt>
                <c:pt idx="342">
                  <c:v>-5.4213451522495237E-2</c:v>
                </c:pt>
                <c:pt idx="343">
                  <c:v>-4.1818212003612593E-3</c:v>
                </c:pt>
                <c:pt idx="344">
                  <c:v>-1.9794975777270983E-2</c:v>
                </c:pt>
                <c:pt idx="345">
                  <c:v>2.471093767549928E-2</c:v>
                </c:pt>
                <c:pt idx="346">
                  <c:v>2.8347267493279184E-2</c:v>
                </c:pt>
                <c:pt idx="347">
                  <c:v>2.4460748903347958E-3</c:v>
                </c:pt>
                <c:pt idx="348">
                  <c:v>-9.0981450089013226E-3</c:v>
                </c:pt>
                <c:pt idx="349">
                  <c:v>5.5295807845695807E-2</c:v>
                </c:pt>
                <c:pt idx="350">
                  <c:v>0.17943906444695656</c:v>
                </c:pt>
                <c:pt idx="351">
                  <c:v>-2.8726414896816786E-2</c:v>
                </c:pt>
                <c:pt idx="352">
                  <c:v>2.2224437066140013E-2</c:v>
                </c:pt>
                <c:pt idx="353">
                  <c:v>0.16358372253130657</c:v>
                </c:pt>
                <c:pt idx="354">
                  <c:v>0.14796487740310085</c:v>
                </c:pt>
                <c:pt idx="355">
                  <c:v>-0.10229243614569991</c:v>
                </c:pt>
                <c:pt idx="356">
                  <c:v>-1.9108659786903591E-2</c:v>
                </c:pt>
                <c:pt idx="357">
                  <c:v>-3.4119758326815727E-2</c:v>
                </c:pt>
                <c:pt idx="358">
                  <c:v>8.9747352587402733E-3</c:v>
                </c:pt>
                <c:pt idx="359">
                  <c:v>5.6000874404934725E-3</c:v>
                </c:pt>
                <c:pt idx="360">
                  <c:v>3.7758716393476846E-2</c:v>
                </c:pt>
                <c:pt idx="361">
                  <c:v>-2.2650610005989728E-2</c:v>
                </c:pt>
                <c:pt idx="362">
                  <c:v>-1.9094597634316472E-2</c:v>
                </c:pt>
                <c:pt idx="363">
                  <c:v>1.9413512334179601E-2</c:v>
                </c:pt>
                <c:pt idx="364">
                  <c:v>7.2164725296553723E-3</c:v>
                </c:pt>
                <c:pt idx="365">
                  <c:v>0.18660781464351789</c:v>
                </c:pt>
                <c:pt idx="366">
                  <c:v>1.4364990780935711</c:v>
                </c:pt>
                <c:pt idx="367">
                  <c:v>1.5706285465674436E-3</c:v>
                </c:pt>
                <c:pt idx="368">
                  <c:v>-0.16425398955589524</c:v>
                </c:pt>
                <c:pt idx="369">
                  <c:v>-0.11108075539757814</c:v>
                </c:pt>
                <c:pt idx="370">
                  <c:v>6.1183014477548522E-2</c:v>
                </c:pt>
                <c:pt idx="371">
                  <c:v>-3.1090254938650756E-2</c:v>
                </c:pt>
                <c:pt idx="372">
                  <c:v>-2.6666834317903357E-2</c:v>
                </c:pt>
                <c:pt idx="373">
                  <c:v>5.035752467499624E-2</c:v>
                </c:pt>
                <c:pt idx="374">
                  <c:v>1.4005099048309974E-2</c:v>
                </c:pt>
                <c:pt idx="375">
                  <c:v>-9.5025940691187E-2</c:v>
                </c:pt>
                <c:pt idx="376">
                  <c:v>-7.1431240369330379E-2</c:v>
                </c:pt>
                <c:pt idx="377">
                  <c:v>-5.6444470104434596E-2</c:v>
                </c:pt>
                <c:pt idx="378">
                  <c:v>0.14990616566991588</c:v>
                </c:pt>
                <c:pt idx="379">
                  <c:v>-1.3309738672910161E-2</c:v>
                </c:pt>
                <c:pt idx="380">
                  <c:v>-2.7689753258178261E-2</c:v>
                </c:pt>
                <c:pt idx="381">
                  <c:v>-1.5648432362476015E-2</c:v>
                </c:pt>
                <c:pt idx="382">
                  <c:v>-5.1511900808242517E-3</c:v>
                </c:pt>
                <c:pt idx="383">
                  <c:v>3.6365500928054878E-2</c:v>
                </c:pt>
                <c:pt idx="384">
                  <c:v>-5.2368377280114481E-2</c:v>
                </c:pt>
                <c:pt idx="385">
                  <c:v>-3.8142041311368655E-3</c:v>
                </c:pt>
                <c:pt idx="386">
                  <c:v>-3.9867627625836503E-2</c:v>
                </c:pt>
                <c:pt idx="387">
                  <c:v>6.0527187901048768E-3</c:v>
                </c:pt>
                <c:pt idx="388">
                  <c:v>1.562522702176514E-2</c:v>
                </c:pt>
                <c:pt idx="389">
                  <c:v>-7.245136063264203E-3</c:v>
                </c:pt>
                <c:pt idx="390">
                  <c:v>-4.8922399259582479E-2</c:v>
                </c:pt>
                <c:pt idx="391">
                  <c:v>-2.1148553367832317E-2</c:v>
                </c:pt>
                <c:pt idx="392">
                  <c:v>2.9777089774296326</c:v>
                </c:pt>
                <c:pt idx="393">
                  <c:v>1.3782446549450307</c:v>
                </c:pt>
                <c:pt idx="394">
                  <c:v>-0.363062770811379</c:v>
                </c:pt>
                <c:pt idx="395">
                  <c:v>-0.10272059813147735</c:v>
                </c:pt>
                <c:pt idx="396">
                  <c:v>-3.3804491305626148E-2</c:v>
                </c:pt>
                <c:pt idx="397">
                  <c:v>-0.18711301068421901</c:v>
                </c:pt>
                <c:pt idx="398">
                  <c:v>0.10604799646772946</c:v>
                </c:pt>
                <c:pt idx="399">
                  <c:v>0.49823792454985272</c:v>
                </c:pt>
                <c:pt idx="400">
                  <c:v>-7.522772119017844E-2</c:v>
                </c:pt>
                <c:pt idx="401">
                  <c:v>9.5462194393767436E-2</c:v>
                </c:pt>
                <c:pt idx="402">
                  <c:v>0.4536687064131526</c:v>
                </c:pt>
                <c:pt idx="403">
                  <c:v>-2.965612077571576E-2</c:v>
                </c:pt>
                <c:pt idx="404">
                  <c:v>-2.7383078794782714E-2</c:v>
                </c:pt>
                <c:pt idx="405">
                  <c:v>-2.0372938663284993E-2</c:v>
                </c:pt>
                <c:pt idx="406">
                  <c:v>-4.8532973452184817E-2</c:v>
                </c:pt>
                <c:pt idx="407">
                  <c:v>-7.7181292859276494E-4</c:v>
                </c:pt>
                <c:pt idx="408">
                  <c:v>-5.7760809445529691E-3</c:v>
                </c:pt>
                <c:pt idx="409">
                  <c:v>-1.5656376056311191E-2</c:v>
                </c:pt>
                <c:pt idx="410">
                  <c:v>-8.6637848159399674E-3</c:v>
                </c:pt>
                <c:pt idx="411">
                  <c:v>-8.8584874148568596E-2</c:v>
                </c:pt>
                <c:pt idx="412">
                  <c:v>-0.16738503889720244</c:v>
                </c:pt>
                <c:pt idx="413">
                  <c:v>0.12253627750240331</c:v>
                </c:pt>
                <c:pt idx="414">
                  <c:v>-4.2686495410817815E-2</c:v>
                </c:pt>
                <c:pt idx="415">
                  <c:v>1.3583803544198036E-2</c:v>
                </c:pt>
                <c:pt idx="416">
                  <c:v>-3.5440165032521141E-2</c:v>
                </c:pt>
                <c:pt idx="417">
                  <c:v>4.1996319362406415E-2</c:v>
                </c:pt>
                <c:pt idx="418">
                  <c:v>-0.11003056354667931</c:v>
                </c:pt>
                <c:pt idx="419">
                  <c:v>0.1204122964490576</c:v>
                </c:pt>
                <c:pt idx="420">
                  <c:v>-3.3160502065469097E-2</c:v>
                </c:pt>
                <c:pt idx="421">
                  <c:v>-0.10875694386908197</c:v>
                </c:pt>
                <c:pt idx="422">
                  <c:v>-1.3144466123129637E-2</c:v>
                </c:pt>
                <c:pt idx="423">
                  <c:v>-1.9032549742804182E-2</c:v>
                </c:pt>
                <c:pt idx="424">
                  <c:v>1.2421270181014198E-2</c:v>
                </c:pt>
                <c:pt idx="425">
                  <c:v>2.0635589303209322E-2</c:v>
                </c:pt>
                <c:pt idx="426">
                  <c:v>-4.5835721409044454E-3</c:v>
                </c:pt>
                <c:pt idx="427">
                  <c:v>-1.2314105811904272E-2</c:v>
                </c:pt>
                <c:pt idx="428">
                  <c:v>-3.2995438557961517E-3</c:v>
                </c:pt>
                <c:pt idx="429">
                  <c:v>1.3341907354492488E-2</c:v>
                </c:pt>
                <c:pt idx="430">
                  <c:v>-3.8531753366741515E-4</c:v>
                </c:pt>
                <c:pt idx="431">
                  <c:v>0.17438805863061577</c:v>
                </c:pt>
                <c:pt idx="432">
                  <c:v>2.0946348093850015E-2</c:v>
                </c:pt>
                <c:pt idx="433">
                  <c:v>-6.004153386263629E-2</c:v>
                </c:pt>
                <c:pt idx="434">
                  <c:v>-2.9798480259809166E-2</c:v>
                </c:pt>
                <c:pt idx="435">
                  <c:v>1.1716563245044555E-2</c:v>
                </c:pt>
                <c:pt idx="436">
                  <c:v>7.8669572196404608E-2</c:v>
                </c:pt>
                <c:pt idx="437">
                  <c:v>2.3181540772786745E-2</c:v>
                </c:pt>
                <c:pt idx="438">
                  <c:v>-5.2909930327331309E-2</c:v>
                </c:pt>
                <c:pt idx="439">
                  <c:v>-1.8705384537122848E-2</c:v>
                </c:pt>
                <c:pt idx="440">
                  <c:v>1.9898751531160084E-4</c:v>
                </c:pt>
                <c:pt idx="441">
                  <c:v>3.3325564145139748E-3</c:v>
                </c:pt>
                <c:pt idx="442">
                  <c:v>1.2548468560918576E-2</c:v>
                </c:pt>
                <c:pt idx="443">
                  <c:v>1.2811878235486499E-2</c:v>
                </c:pt>
                <c:pt idx="444">
                  <c:v>-1.5755306344498409E-2</c:v>
                </c:pt>
                <c:pt idx="445">
                  <c:v>-3.037241174895329E-2</c:v>
                </c:pt>
                <c:pt idx="446">
                  <c:v>-2.7032662874441612E-2</c:v>
                </c:pt>
                <c:pt idx="447">
                  <c:v>4.014600255816428E-3</c:v>
                </c:pt>
                <c:pt idx="448">
                  <c:v>-7.1557697658319833E-2</c:v>
                </c:pt>
                <c:pt idx="449">
                  <c:v>2.6355208066120149E-2</c:v>
                </c:pt>
                <c:pt idx="450">
                  <c:v>3.6732894384467273E-2</c:v>
                </c:pt>
                <c:pt idx="451">
                  <c:v>2.7196893010570209E-3</c:v>
                </c:pt>
                <c:pt idx="452">
                  <c:v>7.8582498267060746E-3</c:v>
                </c:pt>
                <c:pt idx="453">
                  <c:v>8.2099400946482812E-3</c:v>
                </c:pt>
                <c:pt idx="454">
                  <c:v>-1.8596655972515409E-2</c:v>
                </c:pt>
                <c:pt idx="455">
                  <c:v>0.26558872738788275</c:v>
                </c:pt>
                <c:pt idx="456">
                  <c:v>-0.10312270466445511</c:v>
                </c:pt>
                <c:pt idx="457">
                  <c:v>-4.4269800918242799E-2</c:v>
                </c:pt>
                <c:pt idx="458">
                  <c:v>-2.1094161020145413E-2</c:v>
                </c:pt>
                <c:pt idx="459">
                  <c:v>4.3183883522323392E-2</c:v>
                </c:pt>
                <c:pt idx="460">
                  <c:v>7.8237232634632337E-2</c:v>
                </c:pt>
                <c:pt idx="461">
                  <c:v>1.8791610236188833E-2</c:v>
                </c:pt>
                <c:pt idx="462">
                  <c:v>-6.8848576116956328E-2</c:v>
                </c:pt>
                <c:pt idx="463">
                  <c:v>2.6480811527150035E-2</c:v>
                </c:pt>
                <c:pt idx="464">
                  <c:v>1.4146392948942066E-2</c:v>
                </c:pt>
                <c:pt idx="465">
                  <c:v>0.24475674821720822</c:v>
                </c:pt>
                <c:pt idx="466">
                  <c:v>-4.9356576241116716E-2</c:v>
                </c:pt>
                <c:pt idx="467">
                  <c:v>0.24867436283459576</c:v>
                </c:pt>
                <c:pt idx="468">
                  <c:v>0.50268728492702519</c:v>
                </c:pt>
                <c:pt idx="469">
                  <c:v>0.31474401399765473</c:v>
                </c:pt>
                <c:pt idx="470">
                  <c:v>1.3297379449823843</c:v>
                </c:pt>
                <c:pt idx="471">
                  <c:v>-0.1362158726801167</c:v>
                </c:pt>
                <c:pt idx="472">
                  <c:v>-4.6543716314331719E-2</c:v>
                </c:pt>
                <c:pt idx="473">
                  <c:v>0.22226114067551003</c:v>
                </c:pt>
                <c:pt idx="474">
                  <c:v>-3.3825316349907472E-2</c:v>
                </c:pt>
                <c:pt idx="475">
                  <c:v>-0.19111662282921163</c:v>
                </c:pt>
                <c:pt idx="476">
                  <c:v>-0.10487578545561911</c:v>
                </c:pt>
                <c:pt idx="477">
                  <c:v>-0.14149667928571924</c:v>
                </c:pt>
                <c:pt idx="478">
                  <c:v>8.2603155344096096E-2</c:v>
                </c:pt>
                <c:pt idx="479">
                  <c:v>6.2673523430274098E-3</c:v>
                </c:pt>
                <c:pt idx="480">
                  <c:v>-4.4625999493672942E-2</c:v>
                </c:pt>
                <c:pt idx="481">
                  <c:v>8.9182512298125148E-3</c:v>
                </c:pt>
                <c:pt idx="482">
                  <c:v>0.20892468543126139</c:v>
                </c:pt>
                <c:pt idx="483">
                  <c:v>-3.8847088224857475E-2</c:v>
                </c:pt>
                <c:pt idx="484">
                  <c:v>4.2109608364756468E-2</c:v>
                </c:pt>
                <c:pt idx="485">
                  <c:v>0.16540510951658094</c:v>
                </c:pt>
                <c:pt idx="486">
                  <c:v>1.230641255718096E-2</c:v>
                </c:pt>
                <c:pt idx="487">
                  <c:v>0.1048684682239895</c:v>
                </c:pt>
                <c:pt idx="488">
                  <c:v>0.35285629002719993</c:v>
                </c:pt>
                <c:pt idx="489">
                  <c:v>0.13981418719420807</c:v>
                </c:pt>
                <c:pt idx="490">
                  <c:v>-4.2462020519840729E-2</c:v>
                </c:pt>
                <c:pt idx="491">
                  <c:v>9.8606322404725513E-2</c:v>
                </c:pt>
                <c:pt idx="492">
                  <c:v>1.6974345639925399E-2</c:v>
                </c:pt>
                <c:pt idx="493">
                  <c:v>-5.5185607008156695E-2</c:v>
                </c:pt>
                <c:pt idx="494">
                  <c:v>-0.18257853480782388</c:v>
                </c:pt>
                <c:pt idx="495">
                  <c:v>-4.2152868074060212E-2</c:v>
                </c:pt>
                <c:pt idx="496">
                  <c:v>-4.4071893080028568E-2</c:v>
                </c:pt>
                <c:pt idx="497">
                  <c:v>-1.8841185663947244E-2</c:v>
                </c:pt>
                <c:pt idx="498">
                  <c:v>0.14428215150414606</c:v>
                </c:pt>
                <c:pt idx="499">
                  <c:v>-3.7733012714175451E-2</c:v>
                </c:pt>
                <c:pt idx="500">
                  <c:v>-2.2730906292528181E-2</c:v>
                </c:pt>
                <c:pt idx="501">
                  <c:v>-5.29481082014059E-2</c:v>
                </c:pt>
                <c:pt idx="502">
                  <c:v>-2.5708979049798596E-2</c:v>
                </c:pt>
                <c:pt idx="503">
                  <c:v>-6.3737785124811819E-2</c:v>
                </c:pt>
                <c:pt idx="504">
                  <c:v>-8.98647460014175E-2</c:v>
                </c:pt>
                <c:pt idx="505">
                  <c:v>-5.4947424166005142E-2</c:v>
                </c:pt>
                <c:pt idx="506">
                  <c:v>-0.12457018094071279</c:v>
                </c:pt>
                <c:pt idx="507">
                  <c:v>-2.5658177813847036E-2</c:v>
                </c:pt>
                <c:pt idx="508">
                  <c:v>5.8972283719570785E-2</c:v>
                </c:pt>
                <c:pt idx="509">
                  <c:v>3.3035071425682482E-2</c:v>
                </c:pt>
                <c:pt idx="510">
                  <c:v>-4.6275306601585374E-2</c:v>
                </c:pt>
                <c:pt idx="511">
                  <c:v>-3.2822948253345446E-2</c:v>
                </c:pt>
                <c:pt idx="512">
                  <c:v>-2.0658457692904166E-2</c:v>
                </c:pt>
                <c:pt idx="513">
                  <c:v>-8.2347710979057687E-2</c:v>
                </c:pt>
                <c:pt idx="514">
                  <c:v>-2.3805337977670323E-2</c:v>
                </c:pt>
                <c:pt idx="515">
                  <c:v>6.5085985704630311E-2</c:v>
                </c:pt>
                <c:pt idx="516">
                  <c:v>0.16115362748616333</c:v>
                </c:pt>
                <c:pt idx="517">
                  <c:v>0.15175904669944773</c:v>
                </c:pt>
                <c:pt idx="518">
                  <c:v>-6.6393595818805811E-3</c:v>
                </c:pt>
                <c:pt idx="519">
                  <c:v>-7.9290026268429528E-2</c:v>
                </c:pt>
                <c:pt idx="520">
                  <c:v>4.8509854461521737E-3</c:v>
                </c:pt>
                <c:pt idx="521">
                  <c:v>-3.1962284658571316E-2</c:v>
                </c:pt>
                <c:pt idx="522">
                  <c:v>-3.5921129547275617E-2</c:v>
                </c:pt>
                <c:pt idx="523">
                  <c:v>-9.6049717814933724E-2</c:v>
                </c:pt>
                <c:pt idx="524">
                  <c:v>3.7708554632947408E-2</c:v>
                </c:pt>
                <c:pt idx="525">
                  <c:v>-2.0845825891863474E-2</c:v>
                </c:pt>
                <c:pt idx="526">
                  <c:v>-5.557580063355793E-2</c:v>
                </c:pt>
                <c:pt idx="527">
                  <c:v>-2.6372057087859065E-2</c:v>
                </c:pt>
                <c:pt idx="528">
                  <c:v>3.295289255336873E-2</c:v>
                </c:pt>
                <c:pt idx="529">
                  <c:v>1.7851075391161632E-2</c:v>
                </c:pt>
                <c:pt idx="530">
                  <c:v>-1.7114446032099152E-2</c:v>
                </c:pt>
                <c:pt idx="531">
                  <c:v>-2.610207113069413E-2</c:v>
                </c:pt>
                <c:pt idx="532">
                  <c:v>-2.0753270570068861E-2</c:v>
                </c:pt>
                <c:pt idx="533">
                  <c:v>-1.7366107986576965E-2</c:v>
                </c:pt>
                <c:pt idx="534">
                  <c:v>-4.3316136865444381E-2</c:v>
                </c:pt>
                <c:pt idx="535">
                  <c:v>-2.7010295388071492E-2</c:v>
                </c:pt>
                <c:pt idx="536">
                  <c:v>-2.7122247152560841E-2</c:v>
                </c:pt>
                <c:pt idx="537">
                  <c:v>-0.23068112527374585</c:v>
                </c:pt>
                <c:pt idx="538">
                  <c:v>0.14062314945699633</c:v>
                </c:pt>
                <c:pt idx="539">
                  <c:v>9.1509164338221094E-2</c:v>
                </c:pt>
                <c:pt idx="540">
                  <c:v>7.0772097732398856E-2</c:v>
                </c:pt>
                <c:pt idx="541">
                  <c:v>-0.11090894669678113</c:v>
                </c:pt>
                <c:pt idx="542">
                  <c:v>3.8177980581098461E-2</c:v>
                </c:pt>
                <c:pt idx="543">
                  <c:v>1.1461429031638056E-3</c:v>
                </c:pt>
                <c:pt idx="544">
                  <c:v>3.4736495174308664E-2</c:v>
                </c:pt>
                <c:pt idx="545">
                  <c:v>-4.1505022069955717E-2</c:v>
                </c:pt>
                <c:pt idx="546">
                  <c:v>-3.0723278383168795E-2</c:v>
                </c:pt>
                <c:pt idx="547">
                  <c:v>-3.3890428088001266E-2</c:v>
                </c:pt>
                <c:pt idx="548">
                  <c:v>1.3766658787060767E-2</c:v>
                </c:pt>
                <c:pt idx="549">
                  <c:v>1.0037197852521162E-2</c:v>
                </c:pt>
                <c:pt idx="550">
                  <c:v>-2.1555471296397448E-2</c:v>
                </c:pt>
                <c:pt idx="551">
                  <c:v>-3.4473478448660257E-2</c:v>
                </c:pt>
                <c:pt idx="552">
                  <c:v>-3.9658530649104799E-3</c:v>
                </c:pt>
                <c:pt idx="553">
                  <c:v>-5.1957229383182819E-2</c:v>
                </c:pt>
                <c:pt idx="554">
                  <c:v>7.7953699085351593E-3</c:v>
                </c:pt>
                <c:pt idx="555">
                  <c:v>-8.4100133243192148E-3</c:v>
                </c:pt>
                <c:pt idx="556">
                  <c:v>-3.0221086114743233E-2</c:v>
                </c:pt>
                <c:pt idx="557">
                  <c:v>-6.9993259546816218E-3</c:v>
                </c:pt>
                <c:pt idx="558">
                  <c:v>-4.2938051283239374E-2</c:v>
                </c:pt>
                <c:pt idx="559">
                  <c:v>-1.3382729452253612E-3</c:v>
                </c:pt>
                <c:pt idx="560">
                  <c:v>-3.5598517955034735E-2</c:v>
                </c:pt>
                <c:pt idx="561">
                  <c:v>-6.7357621586676367E-2</c:v>
                </c:pt>
                <c:pt idx="562">
                  <c:v>0.10792832143601029</c:v>
                </c:pt>
                <c:pt idx="563">
                  <c:v>-4.2044669954281202E-2</c:v>
                </c:pt>
                <c:pt idx="564">
                  <c:v>-7.2131980969966383E-2</c:v>
                </c:pt>
                <c:pt idx="565">
                  <c:v>-2.4923092786580333E-2</c:v>
                </c:pt>
                <c:pt idx="566">
                  <c:v>0.1794054240537202</c:v>
                </c:pt>
                <c:pt idx="567">
                  <c:v>-6.7130648061828668E-2</c:v>
                </c:pt>
                <c:pt idx="568">
                  <c:v>4.7253465966577059E-3</c:v>
                </c:pt>
                <c:pt idx="569">
                  <c:v>3.2836049931549774E-2</c:v>
                </c:pt>
                <c:pt idx="570">
                  <c:v>-1.3304521070238638E-2</c:v>
                </c:pt>
                <c:pt idx="571">
                  <c:v>0.15837024505505792</c:v>
                </c:pt>
                <c:pt idx="572">
                  <c:v>-0.11102915101371366</c:v>
                </c:pt>
                <c:pt idx="573">
                  <c:v>2.6812500292406304E-2</c:v>
                </c:pt>
                <c:pt idx="574">
                  <c:v>-1.2829169409913702E-2</c:v>
                </c:pt>
                <c:pt idx="575">
                  <c:v>1.8636059246886376E-2</c:v>
                </c:pt>
                <c:pt idx="576">
                  <c:v>1.0826821571640355E-4</c:v>
                </c:pt>
                <c:pt idx="577">
                  <c:v>3.8183506337447867E-2</c:v>
                </c:pt>
                <c:pt idx="578">
                  <c:v>-5.7486900024003112E-2</c:v>
                </c:pt>
                <c:pt idx="579">
                  <c:v>-2.1619146255403177E-2</c:v>
                </c:pt>
                <c:pt idx="580">
                  <c:v>-1.0048685300367521E-2</c:v>
                </c:pt>
                <c:pt idx="581">
                  <c:v>-4.0997847098708275E-3</c:v>
                </c:pt>
                <c:pt idx="582">
                  <c:v>4.155113405976666E-2</c:v>
                </c:pt>
                <c:pt idx="583">
                  <c:v>0.23333055143406306</c:v>
                </c:pt>
                <c:pt idx="584">
                  <c:v>7.3051595379436118E-2</c:v>
                </c:pt>
                <c:pt idx="585">
                  <c:v>-4.6552827214546136E-2</c:v>
                </c:pt>
                <c:pt idx="586">
                  <c:v>-1.4672734491772923E-2</c:v>
                </c:pt>
                <c:pt idx="587">
                  <c:v>7.7956559854489349E-2</c:v>
                </c:pt>
                <c:pt idx="588">
                  <c:v>3.7266435749873005E-2</c:v>
                </c:pt>
                <c:pt idx="589">
                  <c:v>-2.1004198247339921E-2</c:v>
                </c:pt>
                <c:pt idx="590">
                  <c:v>3.7606775708391826E-2</c:v>
                </c:pt>
                <c:pt idx="591">
                  <c:v>0.16243479175290004</c:v>
                </c:pt>
                <c:pt idx="592">
                  <c:v>1.3679125297853222E-2</c:v>
                </c:pt>
                <c:pt idx="593">
                  <c:v>-3.2268372682847817E-2</c:v>
                </c:pt>
                <c:pt idx="594">
                  <c:v>-4.5551987784048037E-2</c:v>
                </c:pt>
                <c:pt idx="595">
                  <c:v>-1.6133912092746377E-2</c:v>
                </c:pt>
                <c:pt idx="596">
                  <c:v>4.2162332873583272E-2</c:v>
                </c:pt>
                <c:pt idx="597">
                  <c:v>-1.0410600798926457E-2</c:v>
                </c:pt>
                <c:pt idx="598">
                  <c:v>-2.1454772165180921E-2</c:v>
                </c:pt>
                <c:pt idx="599">
                  <c:v>1.897140327676369E-2</c:v>
                </c:pt>
                <c:pt idx="600">
                  <c:v>-2.5466414736844606E-2</c:v>
                </c:pt>
                <c:pt idx="601">
                  <c:v>-7.2030135156332428E-2</c:v>
                </c:pt>
                <c:pt idx="602">
                  <c:v>-7.007882774122809E-4</c:v>
                </c:pt>
                <c:pt idx="603">
                  <c:v>-4.8799265407246948E-3</c:v>
                </c:pt>
                <c:pt idx="604">
                  <c:v>1.3653490394408158E-2</c:v>
                </c:pt>
                <c:pt idx="605">
                  <c:v>-2.4604199044590436E-2</c:v>
                </c:pt>
                <c:pt idx="606">
                  <c:v>-9.4598697007580012E-3</c:v>
                </c:pt>
                <c:pt idx="607">
                  <c:v>-1.0171015796461378E-2</c:v>
                </c:pt>
                <c:pt idx="608">
                  <c:v>3.1870561791872254E-2</c:v>
                </c:pt>
                <c:pt idx="609">
                  <c:v>4.6931268336855923E-2</c:v>
                </c:pt>
                <c:pt idx="610">
                  <c:v>-1.4630531097255352E-2</c:v>
                </c:pt>
                <c:pt idx="611">
                  <c:v>1.2824781894725246E-2</c:v>
                </c:pt>
                <c:pt idx="612">
                  <c:v>2.1161006383289344E-2</c:v>
                </c:pt>
                <c:pt idx="613">
                  <c:v>1.3294006146922948E-2</c:v>
                </c:pt>
                <c:pt idx="614">
                  <c:v>-2.436337649240496E-2</c:v>
                </c:pt>
                <c:pt idx="615">
                  <c:v>-0.15450387908202198</c:v>
                </c:pt>
                <c:pt idx="616">
                  <c:v>-1.4513904454374432E-2</c:v>
                </c:pt>
                <c:pt idx="617">
                  <c:v>9.6205375282128105E-3</c:v>
                </c:pt>
                <c:pt idx="618">
                  <c:v>-5.0641489120109281E-2</c:v>
                </c:pt>
                <c:pt idx="619">
                  <c:v>2.7854181622909688E-2</c:v>
                </c:pt>
                <c:pt idx="620">
                  <c:v>-1.1506674831832271E-2</c:v>
                </c:pt>
                <c:pt idx="621">
                  <c:v>-4.2758783357011977E-2</c:v>
                </c:pt>
                <c:pt idx="622">
                  <c:v>2.7480644818145085E-2</c:v>
                </c:pt>
                <c:pt idx="623">
                  <c:v>-1.1343510384622566E-3</c:v>
                </c:pt>
                <c:pt idx="624">
                  <c:v>4.2084402244086667E-2</c:v>
                </c:pt>
                <c:pt idx="625">
                  <c:v>-4.134758684887517E-2</c:v>
                </c:pt>
                <c:pt idx="626">
                  <c:v>-2.1894094574865783E-2</c:v>
                </c:pt>
                <c:pt idx="627">
                  <c:v>-3.3918880794277427E-2</c:v>
                </c:pt>
                <c:pt idx="628">
                  <c:v>-6.9248008998209584E-2</c:v>
                </c:pt>
                <c:pt idx="629">
                  <c:v>4.8174705427993202E-2</c:v>
                </c:pt>
                <c:pt idx="630">
                  <c:v>-6.4976456951712737E-3</c:v>
                </c:pt>
                <c:pt idx="631">
                  <c:v>4.623964939463745E-3</c:v>
                </c:pt>
                <c:pt idx="632">
                  <c:v>-6.5630805474854226E-2</c:v>
                </c:pt>
                <c:pt idx="633">
                  <c:v>-1.4903167427633743E-2</c:v>
                </c:pt>
                <c:pt idx="634">
                  <c:v>-9.3952453442066523E-4</c:v>
                </c:pt>
                <c:pt idx="635">
                  <c:v>-3.1429721089665137E-2</c:v>
                </c:pt>
                <c:pt idx="636">
                  <c:v>5.3968461326789055E-3</c:v>
                </c:pt>
                <c:pt idx="637">
                  <c:v>8.9700099392902299E-3</c:v>
                </c:pt>
                <c:pt idx="638">
                  <c:v>8.9832522536283002E-2</c:v>
                </c:pt>
                <c:pt idx="639">
                  <c:v>2.795490514336388E-3</c:v>
                </c:pt>
                <c:pt idx="640">
                  <c:v>2.7864336441618346E-3</c:v>
                </c:pt>
                <c:pt idx="641">
                  <c:v>0.10081379090517348</c:v>
                </c:pt>
                <c:pt idx="642">
                  <c:v>7.0084366552815636E-2</c:v>
                </c:pt>
                <c:pt idx="643">
                  <c:v>1.3579933351295998E-2</c:v>
                </c:pt>
                <c:pt idx="644">
                  <c:v>-5.2055388482425781E-2</c:v>
                </c:pt>
                <c:pt idx="645">
                  <c:v>-1.3565152177788715E-3</c:v>
                </c:pt>
                <c:pt idx="646">
                  <c:v>-1.2426020098879605E-2</c:v>
                </c:pt>
                <c:pt idx="647">
                  <c:v>-1.200402266011957E-2</c:v>
                </c:pt>
                <c:pt idx="648">
                  <c:v>-3.7991320113554931E-2</c:v>
                </c:pt>
                <c:pt idx="649">
                  <c:v>-3.0170132374928191E-2</c:v>
                </c:pt>
                <c:pt idx="650">
                  <c:v>6.417020163838565E-3</c:v>
                </c:pt>
                <c:pt idx="651">
                  <c:v>2.5202373374414725E-2</c:v>
                </c:pt>
                <c:pt idx="652">
                  <c:v>1.0411976636422392E-2</c:v>
                </c:pt>
                <c:pt idx="653">
                  <c:v>5.9759273572012406E-3</c:v>
                </c:pt>
                <c:pt idx="654">
                  <c:v>-7.7129994755250463E-3</c:v>
                </c:pt>
                <c:pt idx="655">
                  <c:v>0.12459601036485195</c:v>
                </c:pt>
                <c:pt idx="656">
                  <c:v>-6.4981297751984593E-2</c:v>
                </c:pt>
                <c:pt idx="657">
                  <c:v>2.5545778493332567E-2</c:v>
                </c:pt>
                <c:pt idx="658">
                  <c:v>-1.0747587804277444E-2</c:v>
                </c:pt>
                <c:pt idx="659">
                  <c:v>-2.2121090473873537E-2</c:v>
                </c:pt>
                <c:pt idx="660">
                  <c:v>1.0538123884293062E-3</c:v>
                </c:pt>
                <c:pt idx="661">
                  <c:v>0.11733030587664933</c:v>
                </c:pt>
                <c:pt idx="662">
                  <c:v>-1.0438419308146077E-2</c:v>
                </c:pt>
                <c:pt idx="663">
                  <c:v>-1.9830554055828179E-2</c:v>
                </c:pt>
                <c:pt idx="664">
                  <c:v>-3.720197414605602E-2</c:v>
                </c:pt>
                <c:pt idx="665">
                  <c:v>0.28043230221319865</c:v>
                </c:pt>
                <c:pt idx="666">
                  <c:v>-9.5547144352655808E-2</c:v>
                </c:pt>
                <c:pt idx="667">
                  <c:v>-4.0227931529044421E-2</c:v>
                </c:pt>
                <c:pt idx="668">
                  <c:v>-2.7653115207200131E-2</c:v>
                </c:pt>
                <c:pt idx="669">
                  <c:v>-2.045491526204998E-3</c:v>
                </c:pt>
                <c:pt idx="670">
                  <c:v>-1.5671795545863832E-2</c:v>
                </c:pt>
                <c:pt idx="671">
                  <c:v>-8.6722165212371576E-3</c:v>
                </c:pt>
                <c:pt idx="672">
                  <c:v>-2.3799192359719144E-2</c:v>
                </c:pt>
                <c:pt idx="673">
                  <c:v>-3.927805110578643E-3</c:v>
                </c:pt>
                <c:pt idx="674">
                  <c:v>-9.6287563647832319E-3</c:v>
                </c:pt>
                <c:pt idx="675">
                  <c:v>1.057693660259062E-2</c:v>
                </c:pt>
                <c:pt idx="676">
                  <c:v>9.346160031884318E-2</c:v>
                </c:pt>
                <c:pt idx="677">
                  <c:v>-1.7387610071623177E-2</c:v>
                </c:pt>
                <c:pt idx="678">
                  <c:v>-4.4678942195816196E-2</c:v>
                </c:pt>
                <c:pt idx="679">
                  <c:v>-2.688261474998227E-2</c:v>
                </c:pt>
                <c:pt idx="680">
                  <c:v>-1.0582472210279253E-2</c:v>
                </c:pt>
                <c:pt idx="681">
                  <c:v>-1.6045446998176786E-2</c:v>
                </c:pt>
                <c:pt idx="682">
                  <c:v>2.9511257872765678E-2</c:v>
                </c:pt>
                <c:pt idx="683">
                  <c:v>-1.8019239798351312E-2</c:v>
                </c:pt>
                <c:pt idx="684">
                  <c:v>-2.9796136946406745E-2</c:v>
                </c:pt>
                <c:pt idx="685">
                  <c:v>-6.3497487989341697E-2</c:v>
                </c:pt>
                <c:pt idx="686">
                  <c:v>2.3179861275862599E-3</c:v>
                </c:pt>
                <c:pt idx="687">
                  <c:v>-1.794505078615424E-2</c:v>
                </c:pt>
                <c:pt idx="688">
                  <c:v>-4.2584856939266854E-3</c:v>
                </c:pt>
                <c:pt idx="689">
                  <c:v>-9.9193889437629718E-3</c:v>
                </c:pt>
                <c:pt idx="690">
                  <c:v>-2.901574049619321E-2</c:v>
                </c:pt>
                <c:pt idx="691">
                  <c:v>3.7100585860030136E-2</c:v>
                </c:pt>
                <c:pt idx="692">
                  <c:v>-2.2384585553045795E-2</c:v>
                </c:pt>
                <c:pt idx="693">
                  <c:v>-5.7472152655173477E-3</c:v>
                </c:pt>
                <c:pt idx="694">
                  <c:v>-2.9099765309316357E-2</c:v>
                </c:pt>
                <c:pt idx="695">
                  <c:v>-5.7206829499571496E-2</c:v>
                </c:pt>
                <c:pt idx="696">
                  <c:v>-8.1401383805849749E-3</c:v>
                </c:pt>
                <c:pt idx="697">
                  <c:v>7.7284534496037088E-2</c:v>
                </c:pt>
                <c:pt idx="698">
                  <c:v>8.4722159493614765E-3</c:v>
                </c:pt>
                <c:pt idx="699">
                  <c:v>-3.1443175665182233E-2</c:v>
                </c:pt>
                <c:pt idx="700">
                  <c:v>1.5693347513944661E-2</c:v>
                </c:pt>
                <c:pt idx="701">
                  <c:v>-3.2192868185802088E-2</c:v>
                </c:pt>
                <c:pt idx="702">
                  <c:v>-6.8149291787793803E-2</c:v>
                </c:pt>
                <c:pt idx="703">
                  <c:v>-9.5030732754805017E-2</c:v>
                </c:pt>
                <c:pt idx="704">
                  <c:v>-3.3787384410521397E-3</c:v>
                </c:pt>
                <c:pt idx="705">
                  <c:v>1.2615529860641395E-2</c:v>
                </c:pt>
                <c:pt idx="706">
                  <c:v>-3.3128705572627141E-3</c:v>
                </c:pt>
                <c:pt idx="707">
                  <c:v>-1.9034074876559692E-3</c:v>
                </c:pt>
                <c:pt idx="708">
                  <c:v>-4.0260890261417839E-2</c:v>
                </c:pt>
                <c:pt idx="709">
                  <c:v>-2.6617549502106555E-2</c:v>
                </c:pt>
                <c:pt idx="710">
                  <c:v>1.5760207986681901E-2</c:v>
                </c:pt>
                <c:pt idx="711">
                  <c:v>-1.2028590597615834E-2</c:v>
                </c:pt>
                <c:pt idx="712">
                  <c:v>0.27787477829442087</c:v>
                </c:pt>
                <c:pt idx="713">
                  <c:v>-0.12186826255779684</c:v>
                </c:pt>
                <c:pt idx="714">
                  <c:v>-3.5626075719976801E-2</c:v>
                </c:pt>
                <c:pt idx="715">
                  <c:v>-4.3079668995337606E-2</c:v>
                </c:pt>
                <c:pt idx="716">
                  <c:v>-1.0746681356126933E-2</c:v>
                </c:pt>
                <c:pt idx="717">
                  <c:v>-2.1796209242993477E-3</c:v>
                </c:pt>
                <c:pt idx="718">
                  <c:v>-1.9199169030906987E-2</c:v>
                </c:pt>
                <c:pt idx="719">
                  <c:v>5.7220683573518732E-3</c:v>
                </c:pt>
                <c:pt idx="720">
                  <c:v>3.9721946592948781E-2</c:v>
                </c:pt>
                <c:pt idx="721">
                  <c:v>3.2325307971373764E-2</c:v>
                </c:pt>
                <c:pt idx="722">
                  <c:v>5.6410161684777312E-2</c:v>
                </c:pt>
                <c:pt idx="723">
                  <c:v>-5.9488941212444135E-3</c:v>
                </c:pt>
                <c:pt idx="724">
                  <c:v>-6.0137180170924493E-3</c:v>
                </c:pt>
                <c:pt idx="725">
                  <c:v>4.7107741010023229E-3</c:v>
                </c:pt>
                <c:pt idx="726">
                  <c:v>-2.7961618186035722E-2</c:v>
                </c:pt>
                <c:pt idx="727">
                  <c:v>-5.6396488442833868E-2</c:v>
                </c:pt>
                <c:pt idx="728">
                  <c:v>-9.3129099981775678E-3</c:v>
                </c:pt>
                <c:pt idx="729">
                  <c:v>-1.0701698499225689E-3</c:v>
                </c:pt>
                <c:pt idx="730">
                  <c:v>-1.0080461983003107E-2</c:v>
                </c:pt>
                <c:pt idx="731">
                  <c:v>1.3658357442401731E-2</c:v>
                </c:pt>
                <c:pt idx="732">
                  <c:v>-9.401493812694027E-3</c:v>
                </c:pt>
                <c:pt idx="733">
                  <c:v>-1.08773570067524E-2</c:v>
                </c:pt>
                <c:pt idx="734">
                  <c:v>-9.0401793198513231E-3</c:v>
                </c:pt>
                <c:pt idx="735">
                  <c:v>-5.2859643987841744E-2</c:v>
                </c:pt>
                <c:pt idx="736">
                  <c:v>-1.0566223296055346E-2</c:v>
                </c:pt>
                <c:pt idx="737">
                  <c:v>-1.5401587028324785E-2</c:v>
                </c:pt>
                <c:pt idx="738">
                  <c:v>-2.5106694383059742E-2</c:v>
                </c:pt>
                <c:pt idx="739">
                  <c:v>-1.0749688231540808E-2</c:v>
                </c:pt>
                <c:pt idx="740">
                  <c:v>7.4620151396084439E-2</c:v>
                </c:pt>
                <c:pt idx="741">
                  <c:v>-1.1918221217536287E-2</c:v>
                </c:pt>
                <c:pt idx="742">
                  <c:v>8.6880492118941791E-2</c:v>
                </c:pt>
                <c:pt idx="743">
                  <c:v>0.16801783028901576</c:v>
                </c:pt>
                <c:pt idx="744">
                  <c:v>-5.4684883929925571E-2</c:v>
                </c:pt>
                <c:pt idx="745">
                  <c:v>-4.6653199074320618E-2</c:v>
                </c:pt>
                <c:pt idx="746">
                  <c:v>-3.8891390732885125E-2</c:v>
                </c:pt>
                <c:pt idx="747">
                  <c:v>-2.4209557850273015E-2</c:v>
                </c:pt>
                <c:pt idx="748">
                  <c:v>-2.6713520716368649E-2</c:v>
                </c:pt>
                <c:pt idx="749">
                  <c:v>1.1235207089530241E-3</c:v>
                </c:pt>
                <c:pt idx="750">
                  <c:v>-6.8438735392324312E-2</c:v>
                </c:pt>
                <c:pt idx="751">
                  <c:v>-7.8486635673697791E-2</c:v>
                </c:pt>
                <c:pt idx="752">
                  <c:v>-1.2563710814517817E-2</c:v>
                </c:pt>
                <c:pt idx="753">
                  <c:v>-9.2289529166045096E-3</c:v>
                </c:pt>
                <c:pt idx="754">
                  <c:v>3.7171232250940843E-2</c:v>
                </c:pt>
                <c:pt idx="755">
                  <c:v>3.9894605196669278E-2</c:v>
                </c:pt>
                <c:pt idx="756">
                  <c:v>-4.9728099700079569E-2</c:v>
                </c:pt>
                <c:pt idx="757">
                  <c:v>-1.9713857567891346E-2</c:v>
                </c:pt>
                <c:pt idx="758">
                  <c:v>1.0512703473151632E-2</c:v>
                </c:pt>
                <c:pt idx="759">
                  <c:v>-2.6003562510254481E-3</c:v>
                </c:pt>
                <c:pt idx="760">
                  <c:v>-9.6419097627475272E-3</c:v>
                </c:pt>
                <c:pt idx="761">
                  <c:v>1.207670397137052E-2</c:v>
                </c:pt>
                <c:pt idx="762">
                  <c:v>1.0025963132339496E-2</c:v>
                </c:pt>
                <c:pt idx="763">
                  <c:v>-4.2569467885104149E-2</c:v>
                </c:pt>
                <c:pt idx="764">
                  <c:v>6.2710241737177333E-2</c:v>
                </c:pt>
                <c:pt idx="765">
                  <c:v>1.6214426706496261E-2</c:v>
                </c:pt>
                <c:pt idx="766">
                  <c:v>3.0119043894405582E-2</c:v>
                </c:pt>
                <c:pt idx="767">
                  <c:v>0.10633229481640341</c:v>
                </c:pt>
                <c:pt idx="768">
                  <c:v>-9.6963121215760117E-3</c:v>
                </c:pt>
                <c:pt idx="769">
                  <c:v>-5.1957928747844093E-2</c:v>
                </c:pt>
                <c:pt idx="770">
                  <c:v>-1.4830735115342435E-3</c:v>
                </c:pt>
                <c:pt idx="771">
                  <c:v>-3.952123200696149E-2</c:v>
                </c:pt>
                <c:pt idx="772">
                  <c:v>-4.6715015261429731E-2</c:v>
                </c:pt>
                <c:pt idx="773">
                  <c:v>7.0746338514938265E-2</c:v>
                </c:pt>
                <c:pt idx="774">
                  <c:v>-4.6254479192574006E-2</c:v>
                </c:pt>
                <c:pt idx="775">
                  <c:v>1.4198534928527609E-2</c:v>
                </c:pt>
                <c:pt idx="776">
                  <c:v>-3.719208606751409E-3</c:v>
                </c:pt>
                <c:pt idx="777">
                  <c:v>-1.2312846475871615E-2</c:v>
                </c:pt>
                <c:pt idx="778">
                  <c:v>-5.0937360628471269E-2</c:v>
                </c:pt>
                <c:pt idx="779">
                  <c:v>2.6841633622135066E-2</c:v>
                </c:pt>
                <c:pt idx="780">
                  <c:v>-3.356275957633776E-2</c:v>
                </c:pt>
                <c:pt idx="781">
                  <c:v>1.1001455289346655E-3</c:v>
                </c:pt>
                <c:pt idx="782">
                  <c:v>-6.7256800892586704E-2</c:v>
                </c:pt>
                <c:pt idx="783">
                  <c:v>2.8013173396392876E-2</c:v>
                </c:pt>
                <c:pt idx="784">
                  <c:v>-5.7754035456278573E-2</c:v>
                </c:pt>
                <c:pt idx="785">
                  <c:v>5.4507268272300661E-3</c:v>
                </c:pt>
                <c:pt idx="786">
                  <c:v>1.5121319534266008E-2</c:v>
                </c:pt>
                <c:pt idx="787">
                  <c:v>-1.390776801607416E-2</c:v>
                </c:pt>
                <c:pt idx="788">
                  <c:v>4.6410631842891709E-2</c:v>
                </c:pt>
                <c:pt idx="789">
                  <c:v>2.2918328186493635E-2</c:v>
                </c:pt>
                <c:pt idx="790">
                  <c:v>-1.0101711366191113E-2</c:v>
                </c:pt>
                <c:pt idx="791">
                  <c:v>-1.7151165673843376E-2</c:v>
                </c:pt>
                <c:pt idx="792">
                  <c:v>-2.8080131245436908E-2</c:v>
                </c:pt>
                <c:pt idx="793">
                  <c:v>-3.4409623726740696E-2</c:v>
                </c:pt>
                <c:pt idx="794">
                  <c:v>5.5025083156688475E-4</c:v>
                </c:pt>
                <c:pt idx="795">
                  <c:v>-2.5045464875406084E-2</c:v>
                </c:pt>
                <c:pt idx="796">
                  <c:v>-2.170083820825788E-2</c:v>
                </c:pt>
                <c:pt idx="797">
                  <c:v>3.2647449814143206E-2</c:v>
                </c:pt>
                <c:pt idx="798">
                  <c:v>-1.7449743398570201E-2</c:v>
                </c:pt>
                <c:pt idx="799">
                  <c:v>-2.6216257743372922E-2</c:v>
                </c:pt>
                <c:pt idx="800">
                  <c:v>-9.2659151363166346E-3</c:v>
                </c:pt>
                <c:pt idx="801">
                  <c:v>-7.5514408813248442E-3</c:v>
                </c:pt>
                <c:pt idx="802">
                  <c:v>2.1702263924648371E-2</c:v>
                </c:pt>
                <c:pt idx="803">
                  <c:v>-4.0902421669777485E-2</c:v>
                </c:pt>
                <c:pt idx="804">
                  <c:v>2.5364687468948929E-2</c:v>
                </c:pt>
                <c:pt idx="805">
                  <c:v>1.4449750404691401E-2</c:v>
                </c:pt>
                <c:pt idx="806">
                  <c:v>6.4055843837127029E-3</c:v>
                </c:pt>
                <c:pt idx="807">
                  <c:v>4.1002977000200135E-2</c:v>
                </c:pt>
                <c:pt idx="808">
                  <c:v>-2.6826297412360549E-3</c:v>
                </c:pt>
                <c:pt idx="809">
                  <c:v>-2.0190045061176238E-2</c:v>
                </c:pt>
                <c:pt idx="810">
                  <c:v>3.1939618516902482E-2</c:v>
                </c:pt>
                <c:pt idx="811">
                  <c:v>4.2572119274157612E-2</c:v>
                </c:pt>
                <c:pt idx="812">
                  <c:v>7.7593304895870768E-2</c:v>
                </c:pt>
                <c:pt idx="813">
                  <c:v>-2.497282443525289E-2</c:v>
                </c:pt>
                <c:pt idx="814">
                  <c:v>-6.8860724390437224E-3</c:v>
                </c:pt>
                <c:pt idx="815">
                  <c:v>6.164588987031705E-2</c:v>
                </c:pt>
                <c:pt idx="816">
                  <c:v>5.2093811692137532E-2</c:v>
                </c:pt>
                <c:pt idx="817">
                  <c:v>-2.4538919007124745E-2</c:v>
                </c:pt>
                <c:pt idx="818">
                  <c:v>-2.4349382979906853E-2</c:v>
                </c:pt>
                <c:pt idx="819">
                  <c:v>1.4453594509288768E-2</c:v>
                </c:pt>
                <c:pt idx="820">
                  <c:v>-3.2870994370334486E-2</c:v>
                </c:pt>
                <c:pt idx="821">
                  <c:v>1.3523614354155951E-2</c:v>
                </c:pt>
                <c:pt idx="822">
                  <c:v>3.3448585617586006E-2</c:v>
                </c:pt>
                <c:pt idx="823">
                  <c:v>3.7626111438245673E-2</c:v>
                </c:pt>
                <c:pt idx="824">
                  <c:v>0.15320370314639775</c:v>
                </c:pt>
                <c:pt idx="825">
                  <c:v>-3.2666380930355586E-2</c:v>
                </c:pt>
                <c:pt idx="826">
                  <c:v>-0.14131103847495097</c:v>
                </c:pt>
                <c:pt idx="827">
                  <c:v>3.1474934154042435E-2</c:v>
                </c:pt>
                <c:pt idx="828">
                  <c:v>-5.3642391044600196E-2</c:v>
                </c:pt>
                <c:pt idx="829">
                  <c:v>-1.8583959224914893E-3</c:v>
                </c:pt>
                <c:pt idx="830">
                  <c:v>4.8299843083872175E-2</c:v>
                </c:pt>
                <c:pt idx="831">
                  <c:v>-4.6312280622805603E-2</c:v>
                </c:pt>
                <c:pt idx="832">
                  <c:v>-1.3942872756199669E-2</c:v>
                </c:pt>
                <c:pt idx="833">
                  <c:v>3.0447762309468281E-2</c:v>
                </c:pt>
                <c:pt idx="834">
                  <c:v>1.7389565404144814E-2</c:v>
                </c:pt>
                <c:pt idx="835">
                  <c:v>-5.4267164299698807E-3</c:v>
                </c:pt>
                <c:pt idx="836">
                  <c:v>-2.3457299844233372E-2</c:v>
                </c:pt>
                <c:pt idx="837">
                  <c:v>-3.0580539600605899E-2</c:v>
                </c:pt>
                <c:pt idx="838">
                  <c:v>2.3659661976092143E-2</c:v>
                </c:pt>
                <c:pt idx="839">
                  <c:v>1.7577197824098639E-2</c:v>
                </c:pt>
                <c:pt idx="840">
                  <c:v>-2.5153651231679987E-2</c:v>
                </c:pt>
                <c:pt idx="841">
                  <c:v>-3.323827599088295E-2</c:v>
                </c:pt>
                <c:pt idx="842">
                  <c:v>-9.4959326827958358E-3</c:v>
                </c:pt>
                <c:pt idx="843">
                  <c:v>-1.3472146993298476E-2</c:v>
                </c:pt>
                <c:pt idx="844">
                  <c:v>0.24217691883717959</c:v>
                </c:pt>
                <c:pt idx="845">
                  <c:v>-1.1909859131419695E-2</c:v>
                </c:pt>
                <c:pt idx="846">
                  <c:v>-0.12062017945310399</c:v>
                </c:pt>
                <c:pt idx="847">
                  <c:v>-2.1408364955628159E-2</c:v>
                </c:pt>
                <c:pt idx="848">
                  <c:v>1.6838939383860128E-2</c:v>
                </c:pt>
                <c:pt idx="849">
                  <c:v>-5.6765620585887328E-2</c:v>
                </c:pt>
                <c:pt idx="850">
                  <c:v>-1.5584320969168229E-2</c:v>
                </c:pt>
                <c:pt idx="851">
                  <c:v>-4.0243546926491021E-3</c:v>
                </c:pt>
                <c:pt idx="852">
                  <c:v>-1.4517163872176053E-2</c:v>
                </c:pt>
                <c:pt idx="853">
                  <c:v>3.0095787081169879E-2</c:v>
                </c:pt>
                <c:pt idx="854">
                  <c:v>1.1944905696443221E-2</c:v>
                </c:pt>
                <c:pt idx="855">
                  <c:v>-5.8270011394166196E-2</c:v>
                </c:pt>
                <c:pt idx="856">
                  <c:v>1.9369511617962396E-2</c:v>
                </c:pt>
                <c:pt idx="857">
                  <c:v>-2.8833530949088033E-2</c:v>
                </c:pt>
                <c:pt idx="858">
                  <c:v>-2.3538974710848422E-2</c:v>
                </c:pt>
                <c:pt idx="859">
                  <c:v>-5.8910306382044135E-2</c:v>
                </c:pt>
                <c:pt idx="860">
                  <c:v>-6.0680350387985554E-2</c:v>
                </c:pt>
                <c:pt idx="861">
                  <c:v>-0.19770094348843184</c:v>
                </c:pt>
                <c:pt idx="862">
                  <c:v>6.095305389311112E-2</c:v>
                </c:pt>
                <c:pt idx="863">
                  <c:v>-2.5228215007240744E-2</c:v>
                </c:pt>
                <c:pt idx="864">
                  <c:v>1.1853802750606279E-2</c:v>
                </c:pt>
                <c:pt idx="865">
                  <c:v>1.5866083248878957E-3</c:v>
                </c:pt>
                <c:pt idx="866">
                  <c:v>-2.0234962011484049E-2</c:v>
                </c:pt>
                <c:pt idx="867">
                  <c:v>-3.7736935868125359E-3</c:v>
                </c:pt>
                <c:pt idx="868">
                  <c:v>-4.042796978127363E-2</c:v>
                </c:pt>
                <c:pt idx="869">
                  <c:v>8.0461748715140655E-3</c:v>
                </c:pt>
                <c:pt idx="870">
                  <c:v>-2.9157052055967986E-2</c:v>
                </c:pt>
                <c:pt idx="871">
                  <c:v>1.4387966115056298E-2</c:v>
                </c:pt>
                <c:pt idx="872">
                  <c:v>2.0328621499829034E-2</c:v>
                </c:pt>
                <c:pt idx="873">
                  <c:v>-4.556472436357719E-2</c:v>
                </c:pt>
                <c:pt idx="874">
                  <c:v>6.5714370952677024E-4</c:v>
                </c:pt>
                <c:pt idx="875">
                  <c:v>-8.3298283406344816E-3</c:v>
                </c:pt>
                <c:pt idx="876">
                  <c:v>2.4430120932685033E-2</c:v>
                </c:pt>
                <c:pt idx="877">
                  <c:v>-2.8810909590161617E-2</c:v>
                </c:pt>
                <c:pt idx="878">
                  <c:v>-2.0934101643818206E-3</c:v>
                </c:pt>
                <c:pt idx="879">
                  <c:v>6.3566905221930217E-2</c:v>
                </c:pt>
                <c:pt idx="880">
                  <c:v>-1.0277085471962911E-3</c:v>
                </c:pt>
                <c:pt idx="881">
                  <c:v>6.4421782802241885E-4</c:v>
                </c:pt>
                <c:pt idx="882">
                  <c:v>-5.8073481617307486E-2</c:v>
                </c:pt>
                <c:pt idx="883">
                  <c:v>-2.6722716090653137E-3</c:v>
                </c:pt>
                <c:pt idx="884">
                  <c:v>-5.5198731675838112E-3</c:v>
                </c:pt>
                <c:pt idx="885">
                  <c:v>-3.2761844582330575E-3</c:v>
                </c:pt>
                <c:pt idx="886">
                  <c:v>2.939616119748396E-2</c:v>
                </c:pt>
                <c:pt idx="887">
                  <c:v>-2.3740074334953395E-2</c:v>
                </c:pt>
                <c:pt idx="888">
                  <c:v>-1.2759247457301615E-2</c:v>
                </c:pt>
                <c:pt idx="889">
                  <c:v>-6.5161766315645899E-3</c:v>
                </c:pt>
                <c:pt idx="890">
                  <c:v>-1.6331613659369835E-2</c:v>
                </c:pt>
                <c:pt idx="891">
                  <c:v>-4.068107695708166E-2</c:v>
                </c:pt>
                <c:pt idx="892">
                  <c:v>-7.9831971736638696E-2</c:v>
                </c:pt>
                <c:pt idx="893">
                  <c:v>-6.7674775616865482E-2</c:v>
                </c:pt>
                <c:pt idx="894">
                  <c:v>-0.11321463897751055</c:v>
                </c:pt>
                <c:pt idx="895">
                  <c:v>8.5058556034953631E-2</c:v>
                </c:pt>
                <c:pt idx="896">
                  <c:v>-6.5365413070365011E-3</c:v>
                </c:pt>
                <c:pt idx="897">
                  <c:v>-7.5217331080150995E-2</c:v>
                </c:pt>
                <c:pt idx="898">
                  <c:v>-4.2279532031379019E-3</c:v>
                </c:pt>
                <c:pt idx="899">
                  <c:v>8.1501073166222029E-2</c:v>
                </c:pt>
                <c:pt idx="900">
                  <c:v>-2.0723244018152884E-2</c:v>
                </c:pt>
                <c:pt idx="901">
                  <c:v>0.13767100949894281</c:v>
                </c:pt>
                <c:pt idx="902">
                  <c:v>-5.4495604418986987E-2</c:v>
                </c:pt>
                <c:pt idx="903">
                  <c:v>-1.691262784555184E-2</c:v>
                </c:pt>
                <c:pt idx="904">
                  <c:v>5.4215945883720335E-2</c:v>
                </c:pt>
                <c:pt idx="905">
                  <c:v>1.5002814172147305E-2</c:v>
                </c:pt>
                <c:pt idx="906">
                  <c:v>0.11460913549011156</c:v>
                </c:pt>
                <c:pt idx="907">
                  <c:v>1.6241026826127332E-2</c:v>
                </c:pt>
                <c:pt idx="908">
                  <c:v>-6.9089268170951332E-2</c:v>
                </c:pt>
                <c:pt idx="909">
                  <c:v>-2.2926891995342702E-2</c:v>
                </c:pt>
                <c:pt idx="910">
                  <c:v>-2.3814782456762416E-2</c:v>
                </c:pt>
                <c:pt idx="911">
                  <c:v>-2.4056460174089161E-2</c:v>
                </c:pt>
                <c:pt idx="912">
                  <c:v>-2.1383162910487887E-3</c:v>
                </c:pt>
                <c:pt idx="913">
                  <c:v>-5.7465664296622197E-3</c:v>
                </c:pt>
                <c:pt idx="914">
                  <c:v>3.3587374715221406E-2</c:v>
                </c:pt>
                <c:pt idx="915">
                  <c:v>3.9118525090526051E-3</c:v>
                </c:pt>
                <c:pt idx="916">
                  <c:v>-1.3104043425056909E-2</c:v>
                </c:pt>
                <c:pt idx="917">
                  <c:v>3.1128458452072311E-2</c:v>
                </c:pt>
                <c:pt idx="918">
                  <c:v>2.4406775954441295E-2</c:v>
                </c:pt>
                <c:pt idx="919">
                  <c:v>-3.844169613654292E-2</c:v>
                </c:pt>
                <c:pt idx="920">
                  <c:v>-7.735143295948395E-3</c:v>
                </c:pt>
                <c:pt idx="921">
                  <c:v>-3.2270060548011466E-2</c:v>
                </c:pt>
                <c:pt idx="922">
                  <c:v>-6.5316175948789149E-2</c:v>
                </c:pt>
                <c:pt idx="923">
                  <c:v>-1.5075484292621415E-2</c:v>
                </c:pt>
                <c:pt idx="924">
                  <c:v>1.1480900527969316E-2</c:v>
                </c:pt>
                <c:pt idx="925">
                  <c:v>2.6333141356572824E-2</c:v>
                </c:pt>
                <c:pt idx="926">
                  <c:v>7.7371968342348088E-3</c:v>
                </c:pt>
                <c:pt idx="927">
                  <c:v>9.5751261823944205E-3</c:v>
                </c:pt>
                <c:pt idx="928">
                  <c:v>4.9231293888761449E-2</c:v>
                </c:pt>
                <c:pt idx="929">
                  <c:v>2.1334291614275826E-2</c:v>
                </c:pt>
                <c:pt idx="930">
                  <c:v>9.6142723850954057E-2</c:v>
                </c:pt>
                <c:pt idx="931">
                  <c:v>-7.9174657155886355E-2</c:v>
                </c:pt>
                <c:pt idx="932">
                  <c:v>1.1136388671552071E-2</c:v>
                </c:pt>
                <c:pt idx="933">
                  <c:v>-2.9163205721984855E-2</c:v>
                </c:pt>
                <c:pt idx="934">
                  <c:v>-6.5496716105772042E-3</c:v>
                </c:pt>
                <c:pt idx="935">
                  <c:v>-1.6548759954671848E-2</c:v>
                </c:pt>
                <c:pt idx="936">
                  <c:v>-7.9103305035461952E-2</c:v>
                </c:pt>
                <c:pt idx="937">
                  <c:v>7.1104090689374025E-2</c:v>
                </c:pt>
                <c:pt idx="938">
                  <c:v>5.598840130908684E-2</c:v>
                </c:pt>
                <c:pt idx="939">
                  <c:v>1.9511385398487978E-2</c:v>
                </c:pt>
                <c:pt idx="940">
                  <c:v>2.8661397288323499E-2</c:v>
                </c:pt>
                <c:pt idx="941">
                  <c:v>-2.7581692189508643E-2</c:v>
                </c:pt>
                <c:pt idx="942">
                  <c:v>-2.2577841021188233E-2</c:v>
                </c:pt>
                <c:pt idx="943">
                  <c:v>-2.2250679351035384E-2</c:v>
                </c:pt>
                <c:pt idx="944">
                  <c:v>-5.2789258329813691E-3</c:v>
                </c:pt>
                <c:pt idx="945">
                  <c:v>-1.2345074963171724E-2</c:v>
                </c:pt>
                <c:pt idx="946">
                  <c:v>3.650526998810389E-2</c:v>
                </c:pt>
                <c:pt idx="947">
                  <c:v>1.2551159669576772E-2</c:v>
                </c:pt>
                <c:pt idx="948">
                  <c:v>-1.5449342462102779E-2</c:v>
                </c:pt>
                <c:pt idx="949">
                  <c:v>3.0192111729619352E-2</c:v>
                </c:pt>
                <c:pt idx="950">
                  <c:v>3.1132097318386634E-2</c:v>
                </c:pt>
                <c:pt idx="951">
                  <c:v>-3.9786273866571291E-2</c:v>
                </c:pt>
                <c:pt idx="952">
                  <c:v>4.3752130066349031E-2</c:v>
                </c:pt>
                <c:pt idx="953">
                  <c:v>-2.5655670591017254E-2</c:v>
                </c:pt>
                <c:pt idx="954">
                  <c:v>3.3126480072888452E-2</c:v>
                </c:pt>
                <c:pt idx="955">
                  <c:v>0.12163931996883363</c:v>
                </c:pt>
                <c:pt idx="956">
                  <c:v>-2.6770458034408799E-2</c:v>
                </c:pt>
                <c:pt idx="957">
                  <c:v>8.630788391179485E-2</c:v>
                </c:pt>
                <c:pt idx="958">
                  <c:v>-5.2206435139132432E-3</c:v>
                </c:pt>
                <c:pt idx="959">
                  <c:v>-7.379402594242486E-2</c:v>
                </c:pt>
                <c:pt idx="960">
                  <c:v>-8.3594242329546251E-2</c:v>
                </c:pt>
                <c:pt idx="961">
                  <c:v>-5.4412139682616406E-2</c:v>
                </c:pt>
                <c:pt idx="962">
                  <c:v>-4.6191955845121873E-3</c:v>
                </c:pt>
                <c:pt idx="963">
                  <c:v>-1.8444866874770458E-2</c:v>
                </c:pt>
                <c:pt idx="964">
                  <c:v>-2.6009635512510704E-3</c:v>
                </c:pt>
                <c:pt idx="965">
                  <c:v>3.9632538479725194E-3</c:v>
                </c:pt>
                <c:pt idx="966">
                  <c:v>2.9401680396134007E-2</c:v>
                </c:pt>
                <c:pt idx="967">
                  <c:v>-3.0193186902850194E-2</c:v>
                </c:pt>
                <c:pt idx="968">
                  <c:v>-7.5236967412643838E-2</c:v>
                </c:pt>
                <c:pt idx="969">
                  <c:v>2.9504895202507263E-3</c:v>
                </c:pt>
                <c:pt idx="970">
                  <c:v>-4.74419336388487E-3</c:v>
                </c:pt>
                <c:pt idx="971">
                  <c:v>7.9074106622472103E-3</c:v>
                </c:pt>
                <c:pt idx="972">
                  <c:v>-1.6427650264450724E-2</c:v>
                </c:pt>
                <c:pt idx="973">
                  <c:v>-1.4246971970713632E-2</c:v>
                </c:pt>
                <c:pt idx="974">
                  <c:v>4.6448080611821881E-3</c:v>
                </c:pt>
                <c:pt idx="975">
                  <c:v>9.0710884059438911E-3</c:v>
                </c:pt>
                <c:pt idx="976">
                  <c:v>4.385697814530503E-3</c:v>
                </c:pt>
                <c:pt idx="977">
                  <c:v>1.7067745838058146E-3</c:v>
                </c:pt>
                <c:pt idx="978">
                  <c:v>1.3748003129008687E-2</c:v>
                </c:pt>
                <c:pt idx="979">
                  <c:v>-4.8760672922084733E-2</c:v>
                </c:pt>
                <c:pt idx="980">
                  <c:v>-1.8457930799985422E-3</c:v>
                </c:pt>
                <c:pt idx="981">
                  <c:v>5.0516677430475054E-2</c:v>
                </c:pt>
                <c:pt idx="982">
                  <c:v>1.328467174430196E-2</c:v>
                </c:pt>
                <c:pt idx="983">
                  <c:v>-8.5749678020797734E-4</c:v>
                </c:pt>
                <c:pt idx="984">
                  <c:v>1.1047468651880167E-3</c:v>
                </c:pt>
                <c:pt idx="985">
                  <c:v>-1.9360329638186374E-2</c:v>
                </c:pt>
                <c:pt idx="986">
                  <c:v>-4.0962471140256529E-2</c:v>
                </c:pt>
                <c:pt idx="987">
                  <c:v>-3.6435025977909416E-3</c:v>
                </c:pt>
                <c:pt idx="988">
                  <c:v>-1.2078500618453331E-2</c:v>
                </c:pt>
                <c:pt idx="989">
                  <c:v>3.1478932159998009E-2</c:v>
                </c:pt>
                <c:pt idx="990">
                  <c:v>-2.2716861219868726E-3</c:v>
                </c:pt>
                <c:pt idx="991">
                  <c:v>-5.5437156468504847E-2</c:v>
                </c:pt>
                <c:pt idx="992">
                  <c:v>2.4540469996603871E-2</c:v>
                </c:pt>
                <c:pt idx="993">
                  <c:v>5.6823545173441022E-3</c:v>
                </c:pt>
                <c:pt idx="994">
                  <c:v>-9.0334808328758898E-3</c:v>
                </c:pt>
                <c:pt idx="995">
                  <c:v>6.6083786549807413E-2</c:v>
                </c:pt>
                <c:pt idx="996">
                  <c:v>6.285754381232618E-2</c:v>
                </c:pt>
                <c:pt idx="997">
                  <c:v>-6.2864192684996115E-2</c:v>
                </c:pt>
                <c:pt idx="998">
                  <c:v>-2.9441737084055793E-2</c:v>
                </c:pt>
                <c:pt idx="999">
                  <c:v>1.8540592505135452E-2</c:v>
                </c:pt>
                <c:pt idx="1000">
                  <c:v>-3.1387059866636376E-2</c:v>
                </c:pt>
                <c:pt idx="1001">
                  <c:v>-7.2003661644198151E-4</c:v>
                </c:pt>
                <c:pt idx="1002">
                  <c:v>1.8382778472552611E-2</c:v>
                </c:pt>
                <c:pt idx="1003">
                  <c:v>9.7950650879048938E-3</c:v>
                </c:pt>
                <c:pt idx="1004">
                  <c:v>-2.8547333438661344E-2</c:v>
                </c:pt>
                <c:pt idx="1005">
                  <c:v>-7.6816641692181303E-3</c:v>
                </c:pt>
                <c:pt idx="1006">
                  <c:v>9.4997647819590969E-2</c:v>
                </c:pt>
                <c:pt idx="1007">
                  <c:v>5.5291228741701157E-3</c:v>
                </c:pt>
                <c:pt idx="1008">
                  <c:v>2.0215807608847049E-3</c:v>
                </c:pt>
                <c:pt idx="1009">
                  <c:v>-4.5663733349771619E-2</c:v>
                </c:pt>
                <c:pt idx="1010">
                  <c:v>-1.6830608396377612E-2</c:v>
                </c:pt>
                <c:pt idx="1011">
                  <c:v>-4.0024080476094587E-3</c:v>
                </c:pt>
                <c:pt idx="1012">
                  <c:v>2.1249122456093671E-3</c:v>
                </c:pt>
                <c:pt idx="1013">
                  <c:v>-2.9675594000617721E-2</c:v>
                </c:pt>
                <c:pt idx="1014">
                  <c:v>3.6230529244739925E-3</c:v>
                </c:pt>
                <c:pt idx="1015">
                  <c:v>-1.096300200203002E-2</c:v>
                </c:pt>
                <c:pt idx="1016">
                  <c:v>1.27599007328216E-2</c:v>
                </c:pt>
                <c:pt idx="1017">
                  <c:v>-2.1477703041825027E-2</c:v>
                </c:pt>
                <c:pt idx="1018">
                  <c:v>-4.3146785473991674E-3</c:v>
                </c:pt>
                <c:pt idx="1019">
                  <c:v>1.1056802817694691E-2</c:v>
                </c:pt>
                <c:pt idx="1020">
                  <c:v>1.0463796161467271E-2</c:v>
                </c:pt>
                <c:pt idx="1021">
                  <c:v>-6.3226579451458955E-4</c:v>
                </c:pt>
                <c:pt idx="1022">
                  <c:v>-6.4378597644639572E-3</c:v>
                </c:pt>
                <c:pt idx="1023">
                  <c:v>-1.3025061517675251E-2</c:v>
                </c:pt>
                <c:pt idx="1024">
                  <c:v>6.7335432627165289E-3</c:v>
                </c:pt>
                <c:pt idx="1025">
                  <c:v>9.6363221758231487E-3</c:v>
                </c:pt>
                <c:pt idx="1026">
                  <c:v>6.7651534470265107E-3</c:v>
                </c:pt>
                <c:pt idx="1027">
                  <c:v>5.2027365066511955E-2</c:v>
                </c:pt>
                <c:pt idx="1028">
                  <c:v>0.14125474322805723</c:v>
                </c:pt>
                <c:pt idx="1029">
                  <c:v>0.15752083930664448</c:v>
                </c:pt>
                <c:pt idx="1030">
                  <c:v>3.9024520753419965E-2</c:v>
                </c:pt>
                <c:pt idx="1031">
                  <c:v>0.69170661071409234</c:v>
                </c:pt>
                <c:pt idx="1032">
                  <c:v>-4.303031386749178E-2</c:v>
                </c:pt>
                <c:pt idx="1033">
                  <c:v>-8.3588740406663406E-2</c:v>
                </c:pt>
                <c:pt idx="1034">
                  <c:v>0.2038302249877518</c:v>
                </c:pt>
                <c:pt idx="1035">
                  <c:v>-6.0940777507163285E-2</c:v>
                </c:pt>
                <c:pt idx="1036">
                  <c:v>-7.792119811729839E-2</c:v>
                </c:pt>
                <c:pt idx="1037">
                  <c:v>-5.5367146015076689E-2</c:v>
                </c:pt>
                <c:pt idx="1038">
                  <c:v>4.981694975851831E-2</c:v>
                </c:pt>
                <c:pt idx="1039">
                  <c:v>-5.5295770813481603E-2</c:v>
                </c:pt>
                <c:pt idx="1040">
                  <c:v>-6.8224980663852838E-2</c:v>
                </c:pt>
                <c:pt idx="1041">
                  <c:v>-5.3619768336923772E-2</c:v>
                </c:pt>
                <c:pt idx="1042">
                  <c:v>-0.18309808141779174</c:v>
                </c:pt>
                <c:pt idx="1043">
                  <c:v>1.3178765937684557E-2</c:v>
                </c:pt>
                <c:pt idx="1044">
                  <c:v>-6.3474688181406553E-3</c:v>
                </c:pt>
                <c:pt idx="1045">
                  <c:v>1.406788107332297E-2</c:v>
                </c:pt>
                <c:pt idx="1046">
                  <c:v>-2.763891986539237E-2</c:v>
                </c:pt>
                <c:pt idx="1047">
                  <c:v>-2.6632362300781547E-3</c:v>
                </c:pt>
                <c:pt idx="1048">
                  <c:v>-2.1164927703627889E-2</c:v>
                </c:pt>
                <c:pt idx="1049">
                  <c:v>2.2585187067907839E-2</c:v>
                </c:pt>
                <c:pt idx="1050">
                  <c:v>-4.1640358368612775E-2</c:v>
                </c:pt>
                <c:pt idx="1051">
                  <c:v>-5.7714276975193912E-3</c:v>
                </c:pt>
                <c:pt idx="1052">
                  <c:v>-1.7902862277852923E-2</c:v>
                </c:pt>
                <c:pt idx="1053">
                  <c:v>9.1203874869415329E-3</c:v>
                </c:pt>
                <c:pt idx="1054">
                  <c:v>-9.9896227831403908E-2</c:v>
                </c:pt>
                <c:pt idx="1055">
                  <c:v>1.9688402311693474E-2</c:v>
                </c:pt>
                <c:pt idx="1056">
                  <c:v>5.581847604422726E-2</c:v>
                </c:pt>
                <c:pt idx="1057">
                  <c:v>7.9782178202762611E-3</c:v>
                </c:pt>
                <c:pt idx="1058">
                  <c:v>8.4447051224235473E-2</c:v>
                </c:pt>
                <c:pt idx="1059">
                  <c:v>4.4359747304654452E-2</c:v>
                </c:pt>
                <c:pt idx="1060">
                  <c:v>0.11737318661838388</c:v>
                </c:pt>
                <c:pt idx="1061">
                  <c:v>-6.1939025088259478E-2</c:v>
                </c:pt>
                <c:pt idx="1062">
                  <c:v>5.2415385927532837E-2</c:v>
                </c:pt>
                <c:pt idx="1063">
                  <c:v>4.1115398723042984E-2</c:v>
                </c:pt>
                <c:pt idx="1064">
                  <c:v>-1.481891040321847E-2</c:v>
                </c:pt>
                <c:pt idx="1065">
                  <c:v>-3.7914129497961753E-2</c:v>
                </c:pt>
                <c:pt idx="1066">
                  <c:v>-4.2298434667519891E-3</c:v>
                </c:pt>
                <c:pt idx="1067">
                  <c:v>2.3194896629569195E-2</c:v>
                </c:pt>
                <c:pt idx="1068">
                  <c:v>4.6097614311926195E-2</c:v>
                </c:pt>
                <c:pt idx="1069">
                  <c:v>-6.6984056372820996E-2</c:v>
                </c:pt>
                <c:pt idx="1070">
                  <c:v>-1.5480463939009405E-2</c:v>
                </c:pt>
                <c:pt idx="1071">
                  <c:v>-1.9554453993450984E-2</c:v>
                </c:pt>
                <c:pt idx="1072">
                  <c:v>-9.3344152218146118E-4</c:v>
                </c:pt>
                <c:pt idx="1073">
                  <c:v>-1.3608726436952262E-2</c:v>
                </c:pt>
                <c:pt idx="1074">
                  <c:v>-1.0938133026210186E-3</c:v>
                </c:pt>
                <c:pt idx="1075">
                  <c:v>-4.2697861333187807E-2</c:v>
                </c:pt>
                <c:pt idx="1076">
                  <c:v>1.1389610405730933E-2</c:v>
                </c:pt>
                <c:pt idx="1077">
                  <c:v>-2.0653194863029314E-2</c:v>
                </c:pt>
                <c:pt idx="1078">
                  <c:v>-4.1140755089923174E-2</c:v>
                </c:pt>
                <c:pt idx="1079">
                  <c:v>-2.3177549079193886E-2</c:v>
                </c:pt>
                <c:pt idx="1080">
                  <c:v>-8.4884184067877289E-2</c:v>
                </c:pt>
                <c:pt idx="1081">
                  <c:v>5.8063262726096871E-3</c:v>
                </c:pt>
                <c:pt idx="1082">
                  <c:v>-6.2589058235223939E-3</c:v>
                </c:pt>
                <c:pt idx="1083">
                  <c:v>-5.2109181889778457E-2</c:v>
                </c:pt>
                <c:pt idx="1084">
                  <c:v>-2.3531308217560774E-3</c:v>
                </c:pt>
                <c:pt idx="1085">
                  <c:v>3.185439137685326E-2</c:v>
                </c:pt>
                <c:pt idx="1086">
                  <c:v>1.6681735232746086E-2</c:v>
                </c:pt>
                <c:pt idx="1087">
                  <c:v>-9.0084750656004298E-3</c:v>
                </c:pt>
                <c:pt idx="1088">
                  <c:v>-4.5304646762787532E-3</c:v>
                </c:pt>
                <c:pt idx="1089">
                  <c:v>-1.5706078458922367E-2</c:v>
                </c:pt>
                <c:pt idx="1090">
                  <c:v>-4.6663531185637099E-3</c:v>
                </c:pt>
                <c:pt idx="1091">
                  <c:v>-2.8907569354517399E-2</c:v>
                </c:pt>
                <c:pt idx="1092">
                  <c:v>-3.3686682243620571E-2</c:v>
                </c:pt>
                <c:pt idx="1093">
                  <c:v>-1.0563590230503581E-3</c:v>
                </c:pt>
                <c:pt idx="1094">
                  <c:v>-2.7252104978433668E-3</c:v>
                </c:pt>
                <c:pt idx="1095">
                  <c:v>-4.9312439848543449E-3</c:v>
                </c:pt>
                <c:pt idx="1096">
                  <c:v>2.4930139722453254E-2</c:v>
                </c:pt>
                <c:pt idx="1097">
                  <c:v>-3.6327398899429044E-3</c:v>
                </c:pt>
                <c:pt idx="1098">
                  <c:v>1.3796946844045284E-2</c:v>
                </c:pt>
                <c:pt idx="1099">
                  <c:v>2.2128466805708541E-2</c:v>
                </c:pt>
                <c:pt idx="1100">
                  <c:v>-3.0379094128545812E-2</c:v>
                </c:pt>
                <c:pt idx="1101">
                  <c:v>3.3989884648521662E-3</c:v>
                </c:pt>
                <c:pt idx="1102">
                  <c:v>9.9396610855313171E-3</c:v>
                </c:pt>
                <c:pt idx="1103">
                  <c:v>7.7381244274529082E-2</c:v>
                </c:pt>
                <c:pt idx="1104">
                  <c:v>-1.8691690190963686E-2</c:v>
                </c:pt>
                <c:pt idx="1105">
                  <c:v>5.510181734369006E-3</c:v>
                </c:pt>
                <c:pt idx="1106">
                  <c:v>3.2092953268930649E-2</c:v>
                </c:pt>
                <c:pt idx="1107">
                  <c:v>5.0034448085121884E-2</c:v>
                </c:pt>
                <c:pt idx="1108">
                  <c:v>8.4629789188051308E-2</c:v>
                </c:pt>
                <c:pt idx="1109">
                  <c:v>-4.6216137498310106E-2</c:v>
                </c:pt>
                <c:pt idx="1110">
                  <c:v>3.5639764146578991E-3</c:v>
                </c:pt>
                <c:pt idx="1111">
                  <c:v>-3.680301870394715E-2</c:v>
                </c:pt>
                <c:pt idx="1112">
                  <c:v>5.1821672692648563E-2</c:v>
                </c:pt>
                <c:pt idx="1113">
                  <c:v>-7.9271304095697451E-2</c:v>
                </c:pt>
                <c:pt idx="1114">
                  <c:v>5.9037354261965026E-2</c:v>
                </c:pt>
                <c:pt idx="1115">
                  <c:v>2.3955948386276325E-2</c:v>
                </c:pt>
                <c:pt idx="1116">
                  <c:v>4.6667371259753662E-2</c:v>
                </c:pt>
                <c:pt idx="1117">
                  <c:v>-1.8487299133171969E-2</c:v>
                </c:pt>
                <c:pt idx="1118">
                  <c:v>-4.3646354639630775E-3</c:v>
                </c:pt>
                <c:pt idx="1119">
                  <c:v>-3.4813300156160368E-2</c:v>
                </c:pt>
                <c:pt idx="1120">
                  <c:v>-4.5894979505869231E-3</c:v>
                </c:pt>
                <c:pt idx="1121">
                  <c:v>2.5848798931314872E-3</c:v>
                </c:pt>
                <c:pt idx="1122">
                  <c:v>5.8356945147146719E-2</c:v>
                </c:pt>
                <c:pt idx="1123">
                  <c:v>-1.9545007744307334E-2</c:v>
                </c:pt>
                <c:pt idx="1124">
                  <c:v>5.304687383009302E-3</c:v>
                </c:pt>
                <c:pt idx="1125">
                  <c:v>6.7710194149583305E-2</c:v>
                </c:pt>
                <c:pt idx="1126">
                  <c:v>-1.2074195104386676E-2</c:v>
                </c:pt>
                <c:pt idx="1127">
                  <c:v>-6.1694841830323161E-3</c:v>
                </c:pt>
                <c:pt idx="1128">
                  <c:v>-2.6921190358275327E-2</c:v>
                </c:pt>
                <c:pt idx="1129">
                  <c:v>6.6493094926389371E-2</c:v>
                </c:pt>
                <c:pt idx="1130">
                  <c:v>-2.6908991231049742E-2</c:v>
                </c:pt>
                <c:pt idx="1131">
                  <c:v>-3.7693514389546254E-2</c:v>
                </c:pt>
                <c:pt idx="1132">
                  <c:v>-4.219430341361562E-3</c:v>
                </c:pt>
                <c:pt idx="1133">
                  <c:v>6.040625587881523E-3</c:v>
                </c:pt>
                <c:pt idx="1134">
                  <c:v>-2.5617740305112154E-2</c:v>
                </c:pt>
                <c:pt idx="1135">
                  <c:v>-8.8637803884084904E-2</c:v>
                </c:pt>
                <c:pt idx="1136">
                  <c:v>-4.7582819929799956E-3</c:v>
                </c:pt>
                <c:pt idx="1137">
                  <c:v>3.1767656819143918E-2</c:v>
                </c:pt>
                <c:pt idx="1138">
                  <c:v>4.2498052031555832E-3</c:v>
                </c:pt>
                <c:pt idx="1139">
                  <c:v>-2.1933788167948311E-2</c:v>
                </c:pt>
                <c:pt idx="1140">
                  <c:v>6.8714506055257293E-2</c:v>
                </c:pt>
                <c:pt idx="1141">
                  <c:v>2.3036990498678304E-2</c:v>
                </c:pt>
                <c:pt idx="1142">
                  <c:v>-3.2545755848245823E-2</c:v>
                </c:pt>
                <c:pt idx="1143">
                  <c:v>1.462388272843102E-2</c:v>
                </c:pt>
                <c:pt idx="1144">
                  <c:v>4.4764096480483326E-4</c:v>
                </c:pt>
                <c:pt idx="1145">
                  <c:v>-1.2627190435385828E-2</c:v>
                </c:pt>
                <c:pt idx="1146">
                  <c:v>1.6135900719473468E-3</c:v>
                </c:pt>
                <c:pt idx="1147">
                  <c:v>-1.7911651122110968E-2</c:v>
                </c:pt>
                <c:pt idx="1148">
                  <c:v>-9.4654553848231068E-3</c:v>
                </c:pt>
                <c:pt idx="1149">
                  <c:v>-1.6528116042900203E-2</c:v>
                </c:pt>
                <c:pt idx="1150">
                  <c:v>-3.7169070320370361E-2</c:v>
                </c:pt>
                <c:pt idx="1151">
                  <c:v>8.0650794601409351E-3</c:v>
                </c:pt>
                <c:pt idx="1152">
                  <c:v>-2.5015544845431955E-3</c:v>
                </c:pt>
                <c:pt idx="1153">
                  <c:v>5.8564854400894595E-3</c:v>
                </c:pt>
                <c:pt idx="1154">
                  <c:v>-1.717161068922097E-3</c:v>
                </c:pt>
                <c:pt idx="1155">
                  <c:v>-4.6163607289915641E-3</c:v>
                </c:pt>
                <c:pt idx="1156">
                  <c:v>-1.9225607003708182E-2</c:v>
                </c:pt>
                <c:pt idx="1157">
                  <c:v>-4.3362837019131115E-2</c:v>
                </c:pt>
                <c:pt idx="1158">
                  <c:v>-1.485911605152505E-2</c:v>
                </c:pt>
                <c:pt idx="1159">
                  <c:v>-1.1018118458864549E-2</c:v>
                </c:pt>
                <c:pt idx="1160">
                  <c:v>9.6450636208869484E-3</c:v>
                </c:pt>
                <c:pt idx="1161">
                  <c:v>-2.1108647503639583E-2</c:v>
                </c:pt>
                <c:pt idx="1162">
                  <c:v>-2.7429881568686323E-2</c:v>
                </c:pt>
                <c:pt idx="1163">
                  <c:v>-8.4676986961278289E-2</c:v>
                </c:pt>
                <c:pt idx="1164">
                  <c:v>3.3527846327336228E-2</c:v>
                </c:pt>
                <c:pt idx="1165">
                  <c:v>4.0216347165844664E-2</c:v>
                </c:pt>
                <c:pt idx="1166">
                  <c:v>3.5245718504476165E-2</c:v>
                </c:pt>
                <c:pt idx="1167">
                  <c:v>5.392608729715212E-2</c:v>
                </c:pt>
                <c:pt idx="1168">
                  <c:v>-1.8635513445816806E-2</c:v>
                </c:pt>
                <c:pt idx="1169">
                  <c:v>-3.4139437676204303E-2</c:v>
                </c:pt>
                <c:pt idx="1170">
                  <c:v>5.1593564045692694E-2</c:v>
                </c:pt>
                <c:pt idx="1171">
                  <c:v>1.874326792055845E-2</c:v>
                </c:pt>
                <c:pt idx="1172">
                  <c:v>-2.7321390730274966E-2</c:v>
                </c:pt>
                <c:pt idx="1173">
                  <c:v>-1.3206989248960034E-2</c:v>
                </c:pt>
                <c:pt idx="1174">
                  <c:v>2.4258592857867547E-2</c:v>
                </c:pt>
                <c:pt idx="1175">
                  <c:v>4.9620611931649903E-3</c:v>
                </c:pt>
                <c:pt idx="1176">
                  <c:v>1.1154418228831158E-2</c:v>
                </c:pt>
                <c:pt idx="1177">
                  <c:v>-1.5068463847577023E-2</c:v>
                </c:pt>
                <c:pt idx="1178">
                  <c:v>-1.9193346195469505E-2</c:v>
                </c:pt>
                <c:pt idx="1179">
                  <c:v>-5.0602347308564E-3</c:v>
                </c:pt>
                <c:pt idx="1180">
                  <c:v>3.1420833040995098E-3</c:v>
                </c:pt>
                <c:pt idx="1181">
                  <c:v>-2.4575723230500047E-2</c:v>
                </c:pt>
                <c:pt idx="1182">
                  <c:v>3.584402201904107E-2</c:v>
                </c:pt>
                <c:pt idx="1183">
                  <c:v>1.1120285693576083E-3</c:v>
                </c:pt>
                <c:pt idx="1184">
                  <c:v>1.3368358686899652E-2</c:v>
                </c:pt>
                <c:pt idx="1185">
                  <c:v>6.9994843619913399E-2</c:v>
                </c:pt>
                <c:pt idx="1186">
                  <c:v>2.6466032228166153E-2</c:v>
                </c:pt>
                <c:pt idx="1187">
                  <c:v>0.19638572140727772</c:v>
                </c:pt>
                <c:pt idx="1188">
                  <c:v>1.1458714307227868E-3</c:v>
                </c:pt>
                <c:pt idx="1189">
                  <c:v>-3.1871807352920015E-2</c:v>
                </c:pt>
                <c:pt idx="1190">
                  <c:v>-6.2825325546816427E-2</c:v>
                </c:pt>
                <c:pt idx="1191">
                  <c:v>-7.2432550185141151E-2</c:v>
                </c:pt>
                <c:pt idx="1192">
                  <c:v>-2.657315826809158E-2</c:v>
                </c:pt>
                <c:pt idx="1193">
                  <c:v>7.0336749543087568E-4</c:v>
                </c:pt>
                <c:pt idx="1194">
                  <c:v>1.7726810564691341E-2</c:v>
                </c:pt>
                <c:pt idx="1195">
                  <c:v>2.4699775377405781E-3</c:v>
                </c:pt>
                <c:pt idx="1196">
                  <c:v>-1.2954682241368524E-2</c:v>
                </c:pt>
                <c:pt idx="1197">
                  <c:v>4.490818770606788E-2</c:v>
                </c:pt>
                <c:pt idx="1198">
                  <c:v>3.3663446837810161E-2</c:v>
                </c:pt>
                <c:pt idx="1199">
                  <c:v>-7.7980681607380713E-3</c:v>
                </c:pt>
                <c:pt idx="1200">
                  <c:v>1.311557631240327E-2</c:v>
                </c:pt>
                <c:pt idx="1201">
                  <c:v>3.217308245383721E-2</c:v>
                </c:pt>
                <c:pt idx="1202">
                  <c:v>3.0002853537564067E-4</c:v>
                </c:pt>
                <c:pt idx="1203">
                  <c:v>-6.368411332381075E-3</c:v>
                </c:pt>
                <c:pt idx="1204">
                  <c:v>-9.0160439268213155E-3</c:v>
                </c:pt>
                <c:pt idx="1205">
                  <c:v>-9.2456716168153125E-2</c:v>
                </c:pt>
                <c:pt idx="1206">
                  <c:v>-4.3203423637087186E-2</c:v>
                </c:pt>
                <c:pt idx="1207">
                  <c:v>-4.2297477614377157E-3</c:v>
                </c:pt>
                <c:pt idx="1208">
                  <c:v>-7.2062558940024241E-3</c:v>
                </c:pt>
                <c:pt idx="1209">
                  <c:v>5.5635128772022144E-5</c:v>
                </c:pt>
                <c:pt idx="1210">
                  <c:v>4.0984301928858331E-2</c:v>
                </c:pt>
                <c:pt idx="1211">
                  <c:v>-2.7781128987843164E-2</c:v>
                </c:pt>
                <c:pt idx="1212">
                  <c:v>-3.775423520597251E-3</c:v>
                </c:pt>
                <c:pt idx="1213">
                  <c:v>1.5635500473794289E-2</c:v>
                </c:pt>
                <c:pt idx="1214">
                  <c:v>-2.1202489441473397E-3</c:v>
                </c:pt>
                <c:pt idx="1215">
                  <c:v>-2.055643940356364E-2</c:v>
                </c:pt>
                <c:pt idx="1216">
                  <c:v>-1.2156316159337275E-2</c:v>
                </c:pt>
                <c:pt idx="1217">
                  <c:v>9.6958490462348591E-3</c:v>
                </c:pt>
                <c:pt idx="1218">
                  <c:v>-9.6364837616433232E-4</c:v>
                </c:pt>
                <c:pt idx="1219">
                  <c:v>2.0853637022433071E-2</c:v>
                </c:pt>
                <c:pt idx="1220">
                  <c:v>-1.3226748556404926E-2</c:v>
                </c:pt>
                <c:pt idx="1221">
                  <c:v>-3.0766166317373334E-2</c:v>
                </c:pt>
                <c:pt idx="1222">
                  <c:v>-2.7917180336012835E-3</c:v>
                </c:pt>
                <c:pt idx="1223">
                  <c:v>-4.842393799937094E-2</c:v>
                </c:pt>
                <c:pt idx="1224">
                  <c:v>9.7480218621574712E-3</c:v>
                </c:pt>
                <c:pt idx="1225">
                  <c:v>-1.7999314558258338E-2</c:v>
                </c:pt>
                <c:pt idx="1226">
                  <c:v>-9.0435703457019921E-3</c:v>
                </c:pt>
                <c:pt idx="1227">
                  <c:v>-2.5903169781108597E-3</c:v>
                </c:pt>
                <c:pt idx="1228">
                  <c:v>3.8802533280933122E-3</c:v>
                </c:pt>
                <c:pt idx="1229">
                  <c:v>8.2296537345900242E-3</c:v>
                </c:pt>
                <c:pt idx="1230">
                  <c:v>-4.1003844281742256E-3</c:v>
                </c:pt>
                <c:pt idx="1231">
                  <c:v>3.1993622013290889E-2</c:v>
                </c:pt>
                <c:pt idx="1232">
                  <c:v>-6.0484754440384486E-3</c:v>
                </c:pt>
                <c:pt idx="1233">
                  <c:v>-1.2540170081624983E-2</c:v>
                </c:pt>
                <c:pt idx="1234">
                  <c:v>-1.1512969672545237E-3</c:v>
                </c:pt>
                <c:pt idx="1235">
                  <c:v>2.0125904484501154E-3</c:v>
                </c:pt>
                <c:pt idx="1236">
                  <c:v>-1.7840318250732859E-3</c:v>
                </c:pt>
                <c:pt idx="1237">
                  <c:v>2.2949024681577867E-4</c:v>
                </c:pt>
                <c:pt idx="1238">
                  <c:v>-1.3192192180710292E-2</c:v>
                </c:pt>
                <c:pt idx="1239">
                  <c:v>-2.5758396995020291E-2</c:v>
                </c:pt>
                <c:pt idx="1240">
                  <c:v>5.1540373449992698E-3</c:v>
                </c:pt>
                <c:pt idx="1241">
                  <c:v>2.7127717853114873E-2</c:v>
                </c:pt>
                <c:pt idx="1242">
                  <c:v>7.8384058484553976E-3</c:v>
                </c:pt>
                <c:pt idx="1243">
                  <c:v>9.9018389081481921E-4</c:v>
                </c:pt>
                <c:pt idx="1244">
                  <c:v>-8.0533479537167729E-3</c:v>
                </c:pt>
                <c:pt idx="1245">
                  <c:v>-9.6456083766656691E-3</c:v>
                </c:pt>
                <c:pt idx="1246">
                  <c:v>-7.1785988767523587E-3</c:v>
                </c:pt>
                <c:pt idx="1247">
                  <c:v>1.3545024683129009E-2</c:v>
                </c:pt>
                <c:pt idx="1248">
                  <c:v>-1.5744603562774003E-3</c:v>
                </c:pt>
                <c:pt idx="1249">
                  <c:v>3.5583688004233466E-3</c:v>
                </c:pt>
                <c:pt idx="1250">
                  <c:v>-7.6003219447746675E-3</c:v>
                </c:pt>
                <c:pt idx="1251">
                  <c:v>-1.194007235878314E-2</c:v>
                </c:pt>
                <c:pt idx="1252">
                  <c:v>-1.8780448182373174E-2</c:v>
                </c:pt>
                <c:pt idx="1253">
                  <c:v>-3.0213450022532957E-2</c:v>
                </c:pt>
                <c:pt idx="1254">
                  <c:v>3.8112582292520243E-2</c:v>
                </c:pt>
                <c:pt idx="1255">
                  <c:v>-6.1990844303865611E-3</c:v>
                </c:pt>
                <c:pt idx="1256">
                  <c:v>-0.1148155323651634</c:v>
                </c:pt>
                <c:pt idx="1257">
                  <c:v>-1.3470348688988438E-2</c:v>
                </c:pt>
                <c:pt idx="1258">
                  <c:v>1.3767429897521921E-2</c:v>
                </c:pt>
                <c:pt idx="1259">
                  <c:v>-3.8598524438412719E-3</c:v>
                </c:pt>
                <c:pt idx="1260">
                  <c:v>-5.2861415474164571E-3</c:v>
                </c:pt>
                <c:pt idx="1261">
                  <c:v>1.1481033031878397E-2</c:v>
                </c:pt>
                <c:pt idx="1262">
                  <c:v>3.9415089637797459E-3</c:v>
                </c:pt>
                <c:pt idx="1263">
                  <c:v>1.4620870099775033E-2</c:v>
                </c:pt>
                <c:pt idx="1264">
                  <c:v>-1.6329801654085648E-2</c:v>
                </c:pt>
                <c:pt idx="1265">
                  <c:v>5.7542603920861194E-3</c:v>
                </c:pt>
                <c:pt idx="1266">
                  <c:v>5.4385871468737822E-2</c:v>
                </c:pt>
                <c:pt idx="1267">
                  <c:v>3.9976678374049425E-2</c:v>
                </c:pt>
                <c:pt idx="1268">
                  <c:v>9.0633094267033015E-3</c:v>
                </c:pt>
                <c:pt idx="1269">
                  <c:v>-2.1275647232463224E-2</c:v>
                </c:pt>
                <c:pt idx="1270">
                  <c:v>1.2832611992323734E-2</c:v>
                </c:pt>
                <c:pt idx="1271">
                  <c:v>-3.5083739967735041E-2</c:v>
                </c:pt>
                <c:pt idx="1272">
                  <c:v>-1.6057084884536638E-2</c:v>
                </c:pt>
                <c:pt idx="1273">
                  <c:v>-3.273404041869845E-3</c:v>
                </c:pt>
                <c:pt idx="1274">
                  <c:v>-2.1777410643780606E-2</c:v>
                </c:pt>
                <c:pt idx="1275">
                  <c:v>4.2305415655840985E-2</c:v>
                </c:pt>
                <c:pt idx="1276">
                  <c:v>5.7002343662201388E-2</c:v>
                </c:pt>
                <c:pt idx="1277">
                  <c:v>-2.5457160865868241E-2</c:v>
                </c:pt>
                <c:pt idx="1278">
                  <c:v>-4.0593496692523394E-4</c:v>
                </c:pt>
                <c:pt idx="1279">
                  <c:v>4.2116938446625528E-2</c:v>
                </c:pt>
                <c:pt idx="1280">
                  <c:v>-3.4406788439851781E-2</c:v>
                </c:pt>
                <c:pt idx="1281">
                  <c:v>-7.3457350136481381E-3</c:v>
                </c:pt>
                <c:pt idx="1282">
                  <c:v>-4.1069173396470059E-2</c:v>
                </c:pt>
                <c:pt idx="1283">
                  <c:v>1.9874449554052138E-3</c:v>
                </c:pt>
                <c:pt idx="1284">
                  <c:v>5.327950917658494E-3</c:v>
                </c:pt>
                <c:pt idx="1285">
                  <c:v>-5.5403227459819258E-3</c:v>
                </c:pt>
                <c:pt idx="1286">
                  <c:v>-8.7450860921760489E-3</c:v>
                </c:pt>
                <c:pt idx="1287">
                  <c:v>2.1700910436189555E-3</c:v>
                </c:pt>
                <c:pt idx="1288">
                  <c:v>8.9519042005197072E-2</c:v>
                </c:pt>
                <c:pt idx="1289">
                  <c:v>2.0199206437609491E-2</c:v>
                </c:pt>
                <c:pt idx="1290">
                  <c:v>2.5663554552359785E-2</c:v>
                </c:pt>
                <c:pt idx="1291">
                  <c:v>-3.5671658696859308E-2</c:v>
                </c:pt>
                <c:pt idx="1292">
                  <c:v>9.5902538452265085E-3</c:v>
                </c:pt>
                <c:pt idx="1293">
                  <c:v>-3.3033779898636637E-2</c:v>
                </c:pt>
                <c:pt idx="1294">
                  <c:v>1.4411048296181403E-2</c:v>
                </c:pt>
                <c:pt idx="1295">
                  <c:v>3.0598214193649713E-2</c:v>
                </c:pt>
                <c:pt idx="1296">
                  <c:v>3.7646675342293358E-2</c:v>
                </c:pt>
                <c:pt idx="1297">
                  <c:v>-3.9791747609830355E-2</c:v>
                </c:pt>
                <c:pt idx="1298">
                  <c:v>-6.0726501062567115E-3</c:v>
                </c:pt>
                <c:pt idx="1299">
                  <c:v>5.868317365276518E-2</c:v>
                </c:pt>
                <c:pt idx="1300">
                  <c:v>8.0443279319263941E-2</c:v>
                </c:pt>
                <c:pt idx="1301">
                  <c:v>-1.2771905076319543E-2</c:v>
                </c:pt>
                <c:pt idx="1302">
                  <c:v>-2.8933477784930172E-2</c:v>
                </c:pt>
                <c:pt idx="1303">
                  <c:v>-2.5316416327633949E-2</c:v>
                </c:pt>
                <c:pt idx="1304">
                  <c:v>4.3572125243458583E-2</c:v>
                </c:pt>
                <c:pt idx="1305">
                  <c:v>-9.2425769974875793E-3</c:v>
                </c:pt>
                <c:pt idx="1306">
                  <c:v>-9.6462080811399956E-3</c:v>
                </c:pt>
                <c:pt idx="1307">
                  <c:v>-1.8901037024875632E-2</c:v>
                </c:pt>
                <c:pt idx="1308">
                  <c:v>5.4127642084300599E-4</c:v>
                </c:pt>
                <c:pt idx="1309">
                  <c:v>-4.3023314846188994E-2</c:v>
                </c:pt>
                <c:pt idx="1310">
                  <c:v>-7.0605712402005275E-4</c:v>
                </c:pt>
                <c:pt idx="1311">
                  <c:v>2.7155618537273656E-2</c:v>
                </c:pt>
                <c:pt idx="1312">
                  <c:v>-5.5228558637448475E-3</c:v>
                </c:pt>
                <c:pt idx="1313">
                  <c:v>-1.162165463066321E-2</c:v>
                </c:pt>
                <c:pt idx="1314">
                  <c:v>-1.6962554397748767E-3</c:v>
                </c:pt>
                <c:pt idx="1315">
                  <c:v>9.4656212981431009E-3</c:v>
                </c:pt>
                <c:pt idx="1316">
                  <c:v>8.3387136923350515E-3</c:v>
                </c:pt>
                <c:pt idx="1317">
                  <c:v>-9.8226576024793583E-3</c:v>
                </c:pt>
                <c:pt idx="1318">
                  <c:v>1.6135612957512143E-2</c:v>
                </c:pt>
                <c:pt idx="1319">
                  <c:v>-5.5262800109335732E-3</c:v>
                </c:pt>
                <c:pt idx="1320">
                  <c:v>-1.0009012792865696E-2</c:v>
                </c:pt>
                <c:pt idx="1321">
                  <c:v>-1.5603985593248805E-2</c:v>
                </c:pt>
                <c:pt idx="1322">
                  <c:v>-4.9311080123175755E-2</c:v>
                </c:pt>
                <c:pt idx="1323">
                  <c:v>-4.0139333310204625E-2</c:v>
                </c:pt>
                <c:pt idx="1324">
                  <c:v>-6.7249424449446829E-2</c:v>
                </c:pt>
                <c:pt idx="1325">
                  <c:v>1.052257846042438E-2</c:v>
                </c:pt>
                <c:pt idx="1326">
                  <c:v>2.8555628451512236E-3</c:v>
                </c:pt>
                <c:pt idx="1327">
                  <c:v>-7.8551255779883752E-3</c:v>
                </c:pt>
                <c:pt idx="1328">
                  <c:v>-1.2585339174996962E-2</c:v>
                </c:pt>
                <c:pt idx="1329">
                  <c:v>2.006565053007844E-2</c:v>
                </c:pt>
                <c:pt idx="1330">
                  <c:v>-7.6840916155224417E-3</c:v>
                </c:pt>
                <c:pt idx="1331">
                  <c:v>-1.4300391608471616E-2</c:v>
                </c:pt>
                <c:pt idx="1332">
                  <c:v>4.1184712941766174E-3</c:v>
                </c:pt>
                <c:pt idx="1333">
                  <c:v>2.5284497498142722E-3</c:v>
                </c:pt>
                <c:pt idx="1334">
                  <c:v>8.592114068194371E-4</c:v>
                </c:pt>
                <c:pt idx="1335">
                  <c:v>7.1837158165065126E-2</c:v>
                </c:pt>
                <c:pt idx="1336">
                  <c:v>-2.5056832000437509E-2</c:v>
                </c:pt>
                <c:pt idx="1337">
                  <c:v>6.592398715189754E-3</c:v>
                </c:pt>
                <c:pt idx="1338">
                  <c:v>-4.057952335907633E-2</c:v>
                </c:pt>
                <c:pt idx="1339">
                  <c:v>3.9813116617240596E-3</c:v>
                </c:pt>
                <c:pt idx="1340">
                  <c:v>-1.0960432390861303E-2</c:v>
                </c:pt>
                <c:pt idx="1341">
                  <c:v>1.4063575262419513E-4</c:v>
                </c:pt>
                <c:pt idx="1342">
                  <c:v>8.5858950156405458E-3</c:v>
                </c:pt>
                <c:pt idx="1343">
                  <c:v>3.6629000802727847E-3</c:v>
                </c:pt>
                <c:pt idx="1344">
                  <c:v>-1.1094122649046493E-2</c:v>
                </c:pt>
                <c:pt idx="1345">
                  <c:v>1.1432034971295194E-3</c:v>
                </c:pt>
                <c:pt idx="1346">
                  <c:v>-1.556534467832297E-4</c:v>
                </c:pt>
                <c:pt idx="1347">
                  <c:v>-8.3375671022049916E-3</c:v>
                </c:pt>
                <c:pt idx="1348">
                  <c:v>-2.2018789531937918E-2</c:v>
                </c:pt>
                <c:pt idx="1349">
                  <c:v>2.732526412471317E-3</c:v>
                </c:pt>
                <c:pt idx="1350">
                  <c:v>-8.9470042661545408E-3</c:v>
                </c:pt>
                <c:pt idx="1351">
                  <c:v>1.3837277715557695E-2</c:v>
                </c:pt>
                <c:pt idx="1352">
                  <c:v>7.5247596969757573E-3</c:v>
                </c:pt>
                <c:pt idx="1353">
                  <c:v>3.0350812168762213E-4</c:v>
                </c:pt>
                <c:pt idx="1354">
                  <c:v>-5.7709729898786375E-3</c:v>
                </c:pt>
                <c:pt idx="1355">
                  <c:v>4.7236038618131884E-3</c:v>
                </c:pt>
                <c:pt idx="1356">
                  <c:v>6.4734505461252114E-3</c:v>
                </c:pt>
                <c:pt idx="1357">
                  <c:v>-3.8218697288008954E-3</c:v>
                </c:pt>
                <c:pt idx="1358">
                  <c:v>4.8557860949134954E-3</c:v>
                </c:pt>
                <c:pt idx="1359">
                  <c:v>-2.2630378465169118E-2</c:v>
                </c:pt>
                <c:pt idx="1360">
                  <c:v>-5.6438882592910308E-4</c:v>
                </c:pt>
                <c:pt idx="1361">
                  <c:v>-1.1311715446403769E-3</c:v>
                </c:pt>
                <c:pt idx="1362">
                  <c:v>-8.5551021071381007E-3</c:v>
                </c:pt>
                <c:pt idx="1363">
                  <c:v>-1.6112204508457282E-3</c:v>
                </c:pt>
                <c:pt idx="1364">
                  <c:v>3.9800622326576444E-3</c:v>
                </c:pt>
                <c:pt idx="1365">
                  <c:v>4.674252463357351E-3</c:v>
                </c:pt>
                <c:pt idx="1366">
                  <c:v>1.147224728513734E-2</c:v>
                </c:pt>
                <c:pt idx="1367">
                  <c:v>2.6489571977703231E-3</c:v>
                </c:pt>
                <c:pt idx="1368">
                  <c:v>1.6260466827023028E-2</c:v>
                </c:pt>
                <c:pt idx="1369">
                  <c:v>6.9638984320640222E-3</c:v>
                </c:pt>
                <c:pt idx="1370">
                  <c:v>-2.6129469007810019E-2</c:v>
                </c:pt>
                <c:pt idx="1371">
                  <c:v>-1.1684203102361373E-2</c:v>
                </c:pt>
                <c:pt idx="1372">
                  <c:v>1.4731605546617586E-3</c:v>
                </c:pt>
                <c:pt idx="1373">
                  <c:v>-1.9044632124272831E-3</c:v>
                </c:pt>
                <c:pt idx="1374">
                  <c:v>2.1307581311900974E-3</c:v>
                </c:pt>
                <c:pt idx="1375">
                  <c:v>-7.4352697230533997E-4</c:v>
                </c:pt>
                <c:pt idx="1376">
                  <c:v>-9.9511582487135652E-3</c:v>
                </c:pt>
                <c:pt idx="1377">
                  <c:v>-2.9081532100666867E-2</c:v>
                </c:pt>
                <c:pt idx="1378">
                  <c:v>4.0649425986139616E-3</c:v>
                </c:pt>
                <c:pt idx="1379">
                  <c:v>-1.6605020110095063E-2</c:v>
                </c:pt>
                <c:pt idx="1380">
                  <c:v>4.5578754671726108E-3</c:v>
                </c:pt>
                <c:pt idx="1381">
                  <c:v>2.057807673062035E-2</c:v>
                </c:pt>
                <c:pt idx="1382">
                  <c:v>-1.6712408033371976E-3</c:v>
                </c:pt>
                <c:pt idx="1383">
                  <c:v>2.0076754780358544E-2</c:v>
                </c:pt>
                <c:pt idx="1384">
                  <c:v>-1.4861995057308864E-2</c:v>
                </c:pt>
                <c:pt idx="1385">
                  <c:v>-1.476828624820605E-2</c:v>
                </c:pt>
                <c:pt idx="1386">
                  <c:v>-6.5100325858111928E-3</c:v>
                </c:pt>
                <c:pt idx="1387">
                  <c:v>2.4619658678506729E-2</c:v>
                </c:pt>
                <c:pt idx="1388">
                  <c:v>1.7271282106820073E-2</c:v>
                </c:pt>
                <c:pt idx="1389">
                  <c:v>5.3056588304905179E-3</c:v>
                </c:pt>
                <c:pt idx="1390">
                  <c:v>9.0060066867199487E-2</c:v>
                </c:pt>
                <c:pt idx="1391">
                  <c:v>3.5737060801402515E-2</c:v>
                </c:pt>
                <c:pt idx="1392">
                  <c:v>-2.5995140674575008E-3</c:v>
                </c:pt>
                <c:pt idx="1393">
                  <c:v>7.7068136265742673E-2</c:v>
                </c:pt>
                <c:pt idx="1394">
                  <c:v>-3.4318329641217532E-2</c:v>
                </c:pt>
                <c:pt idx="1395">
                  <c:v>-3.5791834658094247E-2</c:v>
                </c:pt>
                <c:pt idx="1396">
                  <c:v>5.8692197723969478E-3</c:v>
                </c:pt>
                <c:pt idx="1397">
                  <c:v>4.4110689368548452E-3</c:v>
                </c:pt>
                <c:pt idx="1398">
                  <c:v>4.3838203355402597E-3</c:v>
                </c:pt>
                <c:pt idx="1399">
                  <c:v>-1.531335099611221E-2</c:v>
                </c:pt>
                <c:pt idx="1400">
                  <c:v>1.1520437476686143E-2</c:v>
                </c:pt>
                <c:pt idx="1401">
                  <c:v>-3.0721700877907616E-2</c:v>
                </c:pt>
                <c:pt idx="1402">
                  <c:v>1.4763822031254039E-2</c:v>
                </c:pt>
                <c:pt idx="1403">
                  <c:v>3.4117067700363504E-2</c:v>
                </c:pt>
                <c:pt idx="1404">
                  <c:v>6.6553028008642184E-2</c:v>
                </c:pt>
                <c:pt idx="1405">
                  <c:v>-3.9146333088681956E-3</c:v>
                </c:pt>
                <c:pt idx="1406">
                  <c:v>-2.1965662733709095E-4</c:v>
                </c:pt>
                <c:pt idx="1407">
                  <c:v>2.1722796885488178E-2</c:v>
                </c:pt>
                <c:pt idx="1408">
                  <c:v>-2.7785923279407206E-2</c:v>
                </c:pt>
                <c:pt idx="1409">
                  <c:v>7.9154506095017799E-2</c:v>
                </c:pt>
                <c:pt idx="1410">
                  <c:v>-2.097368447870792E-2</c:v>
                </c:pt>
                <c:pt idx="1411">
                  <c:v>-6.2930935324570052E-3</c:v>
                </c:pt>
                <c:pt idx="1412">
                  <c:v>-4.8527378119436478E-2</c:v>
                </c:pt>
                <c:pt idx="1413">
                  <c:v>1.3022762817113703E-2</c:v>
                </c:pt>
                <c:pt idx="1414">
                  <c:v>8.0103346397286085E-2</c:v>
                </c:pt>
                <c:pt idx="1415">
                  <c:v>5.68036271143115E-2</c:v>
                </c:pt>
                <c:pt idx="1416">
                  <c:v>-1.0100126223564737E-2</c:v>
                </c:pt>
                <c:pt idx="1417">
                  <c:v>-6.6996013281153205E-2</c:v>
                </c:pt>
                <c:pt idx="1418">
                  <c:v>1.9683850383791508E-2</c:v>
                </c:pt>
                <c:pt idx="1419">
                  <c:v>-4.2127519781492928E-2</c:v>
                </c:pt>
                <c:pt idx="1420">
                  <c:v>-2.8487720631299267E-2</c:v>
                </c:pt>
                <c:pt idx="1421">
                  <c:v>-1.4169197004949227E-3</c:v>
                </c:pt>
                <c:pt idx="1422">
                  <c:v>2.6137649204023526E-2</c:v>
                </c:pt>
                <c:pt idx="1423">
                  <c:v>9.3282252254142037E-3</c:v>
                </c:pt>
                <c:pt idx="1424">
                  <c:v>-1.8151321661857012E-3</c:v>
                </c:pt>
                <c:pt idx="1425">
                  <c:v>3.0117431565908452E-2</c:v>
                </c:pt>
                <c:pt idx="1426">
                  <c:v>-6.3083010464914813E-3</c:v>
                </c:pt>
                <c:pt idx="1427">
                  <c:v>2.3196150264687718E-2</c:v>
                </c:pt>
                <c:pt idx="1428">
                  <c:v>1.8387608312942273E-2</c:v>
                </c:pt>
                <c:pt idx="1429">
                  <c:v>7.091572202379463E-3</c:v>
                </c:pt>
                <c:pt idx="1430">
                  <c:v>1.9821356718532104E-2</c:v>
                </c:pt>
                <c:pt idx="1431">
                  <c:v>7.0301131294133882E-3</c:v>
                </c:pt>
                <c:pt idx="1432">
                  <c:v>5.3728081555427354E-2</c:v>
                </c:pt>
                <c:pt idx="1433">
                  <c:v>3.4333848361105097E-2</c:v>
                </c:pt>
                <c:pt idx="1434">
                  <c:v>0.10834935893982935</c:v>
                </c:pt>
                <c:pt idx="1435">
                  <c:v>-6.88268824367885E-2</c:v>
                </c:pt>
                <c:pt idx="1436">
                  <c:v>5.442662935209841E-2</c:v>
                </c:pt>
                <c:pt idx="1437">
                  <c:v>1.2802970107557545E-2</c:v>
                </c:pt>
                <c:pt idx="1438">
                  <c:v>-1.8829680665928012E-2</c:v>
                </c:pt>
                <c:pt idx="1439">
                  <c:v>8.7155037408863031E-3</c:v>
                </c:pt>
                <c:pt idx="1440">
                  <c:v>-5.8239589326906281E-2</c:v>
                </c:pt>
                <c:pt idx="1441">
                  <c:v>-2.9843621164868908E-3</c:v>
                </c:pt>
                <c:pt idx="1442">
                  <c:v>1.3780664601411306E-2</c:v>
                </c:pt>
                <c:pt idx="1443">
                  <c:v>9.5173647149811096E-4</c:v>
                </c:pt>
                <c:pt idx="1444">
                  <c:v>-1.6261348169489764E-2</c:v>
                </c:pt>
                <c:pt idx="1445">
                  <c:v>5.9293894266281245E-3</c:v>
                </c:pt>
                <c:pt idx="1446">
                  <c:v>-4.0788992168767406E-2</c:v>
                </c:pt>
                <c:pt idx="1447">
                  <c:v>-3.0384514158589278E-3</c:v>
                </c:pt>
                <c:pt idx="1448">
                  <c:v>-1.1047208539652588E-3</c:v>
                </c:pt>
                <c:pt idx="1449">
                  <c:v>4.2424982313420859E-2</c:v>
                </c:pt>
                <c:pt idx="1450">
                  <c:v>-1.7242650199180046E-2</c:v>
                </c:pt>
                <c:pt idx="1451">
                  <c:v>-5.5430964938236599E-3</c:v>
                </c:pt>
                <c:pt idx="1452">
                  <c:v>-1.9242163713086577E-3</c:v>
                </c:pt>
                <c:pt idx="1453">
                  <c:v>1.64802674005136E-3</c:v>
                </c:pt>
                <c:pt idx="1454">
                  <c:v>-5.8219111212135591E-3</c:v>
                </c:pt>
                <c:pt idx="1455">
                  <c:v>-6.0623062241716066E-3</c:v>
                </c:pt>
                <c:pt idx="1456">
                  <c:v>1.158563693205902E-2</c:v>
                </c:pt>
                <c:pt idx="1457">
                  <c:v>-2.0617726904365283E-2</c:v>
                </c:pt>
                <c:pt idx="1458">
                  <c:v>-1.7086089845932656E-2</c:v>
                </c:pt>
                <c:pt idx="1459">
                  <c:v>-7.0115450804880859E-3</c:v>
                </c:pt>
                <c:pt idx="1460">
                  <c:v>1.3990305819083693E-2</c:v>
                </c:pt>
                <c:pt idx="1461">
                  <c:v>2.4194217434806403E-2</c:v>
                </c:pt>
                <c:pt idx="1462">
                  <c:v>-2.2925153439056534E-2</c:v>
                </c:pt>
                <c:pt idx="1463">
                  <c:v>-8.1713166518501593E-2</c:v>
                </c:pt>
                <c:pt idx="1464">
                  <c:v>7.482125649627612E-4</c:v>
                </c:pt>
                <c:pt idx="1465">
                  <c:v>-2.2614383108423734E-2</c:v>
                </c:pt>
                <c:pt idx="1466">
                  <c:v>-1.5706925982146975E-2</c:v>
                </c:pt>
                <c:pt idx="1467">
                  <c:v>3.9306403782116972E-3</c:v>
                </c:pt>
                <c:pt idx="1468">
                  <c:v>-2.8634756324020291E-3</c:v>
                </c:pt>
                <c:pt idx="1469">
                  <c:v>3.8579735184348665E-2</c:v>
                </c:pt>
                <c:pt idx="1470">
                  <c:v>3.6746849587314841E-2</c:v>
                </c:pt>
                <c:pt idx="1471">
                  <c:v>-2.6779733266353401E-2</c:v>
                </c:pt>
                <c:pt idx="1472">
                  <c:v>-4.8633803298011376E-2</c:v>
                </c:pt>
                <c:pt idx="1473">
                  <c:v>3.0235051675558379E-2</c:v>
                </c:pt>
                <c:pt idx="1474">
                  <c:v>-2.4348441579081708E-2</c:v>
                </c:pt>
                <c:pt idx="1475">
                  <c:v>6.1951805015872099E-3</c:v>
                </c:pt>
                <c:pt idx="1476">
                  <c:v>-7.5949895333038923E-3</c:v>
                </c:pt>
                <c:pt idx="1477">
                  <c:v>-9.881538591197031E-3</c:v>
                </c:pt>
                <c:pt idx="1478">
                  <c:v>-2.5086223002888583E-2</c:v>
                </c:pt>
                <c:pt idx="1479">
                  <c:v>0.13513322475176792</c:v>
                </c:pt>
                <c:pt idx="1480">
                  <c:v>8.5229140089957498E-3</c:v>
                </c:pt>
                <c:pt idx="1481">
                  <c:v>-5.2118076837400815E-2</c:v>
                </c:pt>
                <c:pt idx="1482">
                  <c:v>-4.3697107484572902E-2</c:v>
                </c:pt>
                <c:pt idx="1483">
                  <c:v>-1.3921958958581497E-2</c:v>
                </c:pt>
                <c:pt idx="1484">
                  <c:v>-1.8357586545862031E-2</c:v>
                </c:pt>
                <c:pt idx="1485">
                  <c:v>1.4792403849061418E-2</c:v>
                </c:pt>
                <c:pt idx="1486">
                  <c:v>5.0722646337372831E-3</c:v>
                </c:pt>
                <c:pt idx="1487">
                  <c:v>8.8548751386587857E-3</c:v>
                </c:pt>
                <c:pt idx="1488">
                  <c:v>1.7187178404656517E-2</c:v>
                </c:pt>
                <c:pt idx="1489">
                  <c:v>-7.8998684727975364E-3</c:v>
                </c:pt>
                <c:pt idx="1490">
                  <c:v>-2.2924536008708248E-2</c:v>
                </c:pt>
                <c:pt idx="1491">
                  <c:v>-6.1290368418402677E-3</c:v>
                </c:pt>
                <c:pt idx="1492">
                  <c:v>2.003140663493047E-3</c:v>
                </c:pt>
                <c:pt idx="1493">
                  <c:v>-5.1892334228023432E-3</c:v>
                </c:pt>
                <c:pt idx="1494">
                  <c:v>4.673241756391092E-3</c:v>
                </c:pt>
                <c:pt idx="1495">
                  <c:v>2.086638112358419E-3</c:v>
                </c:pt>
                <c:pt idx="1496">
                  <c:v>-1.0605134303909745E-2</c:v>
                </c:pt>
                <c:pt idx="1497">
                  <c:v>1.3783891050131962E-2</c:v>
                </c:pt>
                <c:pt idx="1498">
                  <c:v>5.531344309476334E-3</c:v>
                </c:pt>
                <c:pt idx="1499">
                  <c:v>1.7319770360733244E-2</c:v>
                </c:pt>
                <c:pt idx="1500">
                  <c:v>-1.7117781687582456E-4</c:v>
                </c:pt>
                <c:pt idx="1501">
                  <c:v>1.4619513120351799E-2</c:v>
                </c:pt>
                <c:pt idx="1502">
                  <c:v>-6.8099817356008533E-3</c:v>
                </c:pt>
                <c:pt idx="1503">
                  <c:v>2.6574640101599428E-3</c:v>
                </c:pt>
                <c:pt idx="1504">
                  <c:v>4.6977496677274411E-2</c:v>
                </c:pt>
                <c:pt idx="1505">
                  <c:v>1.1333521429131273E-2</c:v>
                </c:pt>
                <c:pt idx="1506">
                  <c:v>1.0736295813398426E-3</c:v>
                </c:pt>
                <c:pt idx="1507">
                  <c:v>-2.290865129493104E-2</c:v>
                </c:pt>
                <c:pt idx="1508">
                  <c:v>-3.5768550051313089E-3</c:v>
                </c:pt>
                <c:pt idx="1509">
                  <c:v>5.2866993402680938E-2</c:v>
                </c:pt>
                <c:pt idx="1510">
                  <c:v>1.0364503235347933E-2</c:v>
                </c:pt>
                <c:pt idx="1511">
                  <c:v>-5.331787414363915E-2</c:v>
                </c:pt>
                <c:pt idx="1512">
                  <c:v>-1.0129230374012432E-2</c:v>
                </c:pt>
                <c:pt idx="1513">
                  <c:v>1.731905418362984E-3</c:v>
                </c:pt>
                <c:pt idx="1514">
                  <c:v>1.0064418736116985E-2</c:v>
                </c:pt>
                <c:pt idx="1515">
                  <c:v>5.0509566936862253E-3</c:v>
                </c:pt>
                <c:pt idx="1516">
                  <c:v>3.5922250890937618E-2</c:v>
                </c:pt>
                <c:pt idx="1517">
                  <c:v>0.10952002451825524</c:v>
                </c:pt>
                <c:pt idx="1518">
                  <c:v>0.20855835758435365</c:v>
                </c:pt>
                <c:pt idx="1519">
                  <c:v>0.11095576255857981</c:v>
                </c:pt>
                <c:pt idx="1520">
                  <c:v>7.5797171751745565E-2</c:v>
                </c:pt>
                <c:pt idx="1521">
                  <c:v>3.8704413837624185E-2</c:v>
                </c:pt>
                <c:pt idx="1522">
                  <c:v>3.9743004200411519E-2</c:v>
                </c:pt>
                <c:pt idx="1523">
                  <c:v>0.17884369555951535</c:v>
                </c:pt>
                <c:pt idx="1524">
                  <c:v>0.10792645404288707</c:v>
                </c:pt>
                <c:pt idx="1525">
                  <c:v>-0.11977211085113321</c:v>
                </c:pt>
                <c:pt idx="1526">
                  <c:v>-9.5582973861183321E-2</c:v>
                </c:pt>
                <c:pt idx="1527">
                  <c:v>7.0936904658530711E-2</c:v>
                </c:pt>
                <c:pt idx="1528">
                  <c:v>6.3323259570295568E-2</c:v>
                </c:pt>
                <c:pt idx="1529">
                  <c:v>-2.6325287585402327E-2</c:v>
                </c:pt>
                <c:pt idx="1530">
                  <c:v>1.5442714914033061E-2</c:v>
                </c:pt>
                <c:pt idx="1531">
                  <c:v>1.0539911631139304E-4</c:v>
                </c:pt>
                <c:pt idx="1532">
                  <c:v>-4.7699864195492173E-2</c:v>
                </c:pt>
                <c:pt idx="1533">
                  <c:v>9.5257138274292719E-2</c:v>
                </c:pt>
                <c:pt idx="1534">
                  <c:v>-4.7843041914395458E-2</c:v>
                </c:pt>
                <c:pt idx="1535">
                  <c:v>-9.0323359565766231E-2</c:v>
                </c:pt>
                <c:pt idx="1536">
                  <c:v>-4.2117406423424208E-2</c:v>
                </c:pt>
                <c:pt idx="1537">
                  <c:v>-2.6290465093914018E-2</c:v>
                </c:pt>
                <c:pt idx="1538">
                  <c:v>-5.6593318436107085E-2</c:v>
                </c:pt>
                <c:pt idx="1539">
                  <c:v>5.2945926803557398E-2</c:v>
                </c:pt>
                <c:pt idx="1540">
                  <c:v>4.0690831643621875E-2</c:v>
                </c:pt>
                <c:pt idx="1541">
                  <c:v>3.8678923240674394E-2</c:v>
                </c:pt>
                <c:pt idx="1542">
                  <c:v>5.8243185394179747E-2</c:v>
                </c:pt>
                <c:pt idx="1543">
                  <c:v>2.8146224062962008E-2</c:v>
                </c:pt>
                <c:pt idx="1544">
                  <c:v>3.6723101141266895E-2</c:v>
                </c:pt>
                <c:pt idx="1545">
                  <c:v>1.7736885995385936E-4</c:v>
                </c:pt>
                <c:pt idx="1546">
                  <c:v>2.6004778747468357E-2</c:v>
                </c:pt>
                <c:pt idx="1547">
                  <c:v>0.19114415239482388</c:v>
                </c:pt>
                <c:pt idx="1548">
                  <c:v>-1.3118664284777228E-2</c:v>
                </c:pt>
                <c:pt idx="1549">
                  <c:v>-3.5922015818934491E-2</c:v>
                </c:pt>
                <c:pt idx="1550">
                  <c:v>3.450256412315679E-2</c:v>
                </c:pt>
                <c:pt idx="1551">
                  <c:v>-1.9293917310111045E-2</c:v>
                </c:pt>
                <c:pt idx="1552">
                  <c:v>-6.7289842541040631E-2</c:v>
                </c:pt>
                <c:pt idx="1553">
                  <c:v>-8.4894465636570701E-2</c:v>
                </c:pt>
                <c:pt idx="1554">
                  <c:v>4.8342284460077285E-4</c:v>
                </c:pt>
                <c:pt idx="1555">
                  <c:v>-3.8753195267749924E-2</c:v>
                </c:pt>
                <c:pt idx="1556">
                  <c:v>4.1446867548698307E-2</c:v>
                </c:pt>
                <c:pt idx="1557">
                  <c:v>8.942648698609762E-2</c:v>
                </c:pt>
                <c:pt idx="1558">
                  <c:v>2.0717388528505371E-2</c:v>
                </c:pt>
                <c:pt idx="1559">
                  <c:v>-2.684679981332759E-2</c:v>
                </c:pt>
                <c:pt idx="1560">
                  <c:v>-5.7285150044440319E-3</c:v>
                </c:pt>
                <c:pt idx="1561">
                  <c:v>5.7785570661986353E-3</c:v>
                </c:pt>
                <c:pt idx="1562">
                  <c:v>-1.098794516285137E-2</c:v>
                </c:pt>
                <c:pt idx="1563">
                  <c:v>-0.12801239506366022</c:v>
                </c:pt>
                <c:pt idx="1564">
                  <c:v>-6.0630617160070427E-2</c:v>
                </c:pt>
                <c:pt idx="1565">
                  <c:v>2.4205507168726634E-2</c:v>
                </c:pt>
                <c:pt idx="1566">
                  <c:v>-4.0585111100894876E-2</c:v>
                </c:pt>
                <c:pt idx="1567">
                  <c:v>-1.8995009188266535E-2</c:v>
                </c:pt>
                <c:pt idx="1568">
                  <c:v>-3.2450995445556768E-2</c:v>
                </c:pt>
                <c:pt idx="1569">
                  <c:v>2.1074893611995809E-2</c:v>
                </c:pt>
                <c:pt idx="1570">
                  <c:v>5.0998999270814881E-2</c:v>
                </c:pt>
                <c:pt idx="1571">
                  <c:v>3.9163316282736877E-3</c:v>
                </c:pt>
                <c:pt idx="1572">
                  <c:v>-1.2353727429590096E-2</c:v>
                </c:pt>
                <c:pt idx="1573">
                  <c:v>-1.4356380618301633E-3</c:v>
                </c:pt>
                <c:pt idx="1574">
                  <c:v>6.7321555786147838E-3</c:v>
                </c:pt>
                <c:pt idx="1575">
                  <c:v>-6.24411474468414E-2</c:v>
                </c:pt>
                <c:pt idx="1576">
                  <c:v>-9.864164691248142E-3</c:v>
                </c:pt>
                <c:pt idx="1577">
                  <c:v>-2.0348410009188238E-2</c:v>
                </c:pt>
                <c:pt idx="1578">
                  <c:v>1.2693035490132707E-2</c:v>
                </c:pt>
                <c:pt idx="1579">
                  <c:v>-2.0878977920128619E-2</c:v>
                </c:pt>
                <c:pt idx="1580">
                  <c:v>-8.2612119521006198E-3</c:v>
                </c:pt>
                <c:pt idx="1581">
                  <c:v>-8.9055489473917004E-2</c:v>
                </c:pt>
                <c:pt idx="1582">
                  <c:v>6.5663574727395915E-3</c:v>
                </c:pt>
                <c:pt idx="1583">
                  <c:v>9.8582073907397011E-2</c:v>
                </c:pt>
                <c:pt idx="1584">
                  <c:v>0.13829387887447608</c:v>
                </c:pt>
                <c:pt idx="1585">
                  <c:v>-3.1248894122405578E-2</c:v>
                </c:pt>
                <c:pt idx="1586">
                  <c:v>3.7789430023035329E-2</c:v>
                </c:pt>
                <c:pt idx="1587">
                  <c:v>-5.7017987895973565E-2</c:v>
                </c:pt>
                <c:pt idx="1588">
                  <c:v>-4.7354360873373441E-2</c:v>
                </c:pt>
                <c:pt idx="1589">
                  <c:v>1.3002345819605309E-2</c:v>
                </c:pt>
                <c:pt idx="1590">
                  <c:v>-4.3892905914664441E-3</c:v>
                </c:pt>
                <c:pt idx="1591">
                  <c:v>-4.7618107233214926E-2</c:v>
                </c:pt>
                <c:pt idx="1592">
                  <c:v>-8.8019650498194369E-3</c:v>
                </c:pt>
                <c:pt idx="1593">
                  <c:v>8.4751761552484067E-2</c:v>
                </c:pt>
                <c:pt idx="1594">
                  <c:v>-1.2422092700462375E-2</c:v>
                </c:pt>
                <c:pt idx="1595">
                  <c:v>1.2166494475057299E-2</c:v>
                </c:pt>
                <c:pt idx="1596">
                  <c:v>1.4114598005265192E-2</c:v>
                </c:pt>
                <c:pt idx="1597">
                  <c:v>-1.5640249769031528E-2</c:v>
                </c:pt>
                <c:pt idx="1598">
                  <c:v>4.2120787223246916E-3</c:v>
                </c:pt>
                <c:pt idx="1599">
                  <c:v>-5.4770377433418964E-3</c:v>
                </c:pt>
                <c:pt idx="1600">
                  <c:v>6.3865071170676815E-2</c:v>
                </c:pt>
                <c:pt idx="1601">
                  <c:v>3.7584643397199233E-2</c:v>
                </c:pt>
                <c:pt idx="1602">
                  <c:v>9.3074241695909419E-3</c:v>
                </c:pt>
                <c:pt idx="1603">
                  <c:v>-2.8606150157490233E-2</c:v>
                </c:pt>
                <c:pt idx="1604">
                  <c:v>1.9060544846183695E-2</c:v>
                </c:pt>
                <c:pt idx="1605">
                  <c:v>-5.9097142397218894E-5</c:v>
                </c:pt>
                <c:pt idx="1606">
                  <c:v>1.302204414172484E-2</c:v>
                </c:pt>
                <c:pt idx="1607">
                  <c:v>-9.5615443875002783E-3</c:v>
                </c:pt>
                <c:pt idx="1608">
                  <c:v>-2.1798404047077443E-2</c:v>
                </c:pt>
                <c:pt idx="1609">
                  <c:v>8.2125188427968152E-3</c:v>
                </c:pt>
                <c:pt idx="1610">
                  <c:v>-2.991928360931748E-2</c:v>
                </c:pt>
                <c:pt idx="1611">
                  <c:v>-2.2155041185490481E-2</c:v>
                </c:pt>
                <c:pt idx="1612">
                  <c:v>-2.4050482064245024E-3</c:v>
                </c:pt>
                <c:pt idx="1613">
                  <c:v>3.4522641120424889E-4</c:v>
                </c:pt>
                <c:pt idx="1614">
                  <c:v>1.3407522944668217E-2</c:v>
                </c:pt>
                <c:pt idx="1615">
                  <c:v>-9.2476637248077882E-3</c:v>
                </c:pt>
                <c:pt idx="1616">
                  <c:v>1.7992093260220655E-2</c:v>
                </c:pt>
                <c:pt idx="1617">
                  <c:v>-4.0854591698567212E-3</c:v>
                </c:pt>
                <c:pt idx="1618">
                  <c:v>-1.1942991056805578E-2</c:v>
                </c:pt>
                <c:pt idx="1619">
                  <c:v>-8.4026188799224799E-2</c:v>
                </c:pt>
                <c:pt idx="1620">
                  <c:v>4.1773798283506079E-3</c:v>
                </c:pt>
                <c:pt idx="1621">
                  <c:v>-1.1672224481444731E-2</c:v>
                </c:pt>
                <c:pt idx="1622">
                  <c:v>-1.7413383239006174E-2</c:v>
                </c:pt>
                <c:pt idx="1623">
                  <c:v>3.5954590742494921E-2</c:v>
                </c:pt>
                <c:pt idx="1624">
                  <c:v>-2.6671582273993074E-2</c:v>
                </c:pt>
                <c:pt idx="1625">
                  <c:v>-1.7502678028286329E-2</c:v>
                </c:pt>
                <c:pt idx="1626">
                  <c:v>-4.3622701533315711E-2</c:v>
                </c:pt>
                <c:pt idx="1627">
                  <c:v>-3.4161879256849631E-4</c:v>
                </c:pt>
                <c:pt idx="1628">
                  <c:v>1.1546854211070534E-3</c:v>
                </c:pt>
                <c:pt idx="1629">
                  <c:v>-6.2687229621354604E-2</c:v>
                </c:pt>
                <c:pt idx="1630">
                  <c:v>-1.821235319466347E-2</c:v>
                </c:pt>
                <c:pt idx="1631">
                  <c:v>1.1804076244834582E-2</c:v>
                </c:pt>
                <c:pt idx="1632">
                  <c:v>-2.0413571139344718E-2</c:v>
                </c:pt>
                <c:pt idx="1633">
                  <c:v>-5.318742171812606E-4</c:v>
                </c:pt>
                <c:pt idx="1634">
                  <c:v>7.4790870321575246E-3</c:v>
                </c:pt>
                <c:pt idx="1635">
                  <c:v>-2.3878063260632236E-2</c:v>
                </c:pt>
                <c:pt idx="1636">
                  <c:v>4.4391652660959E-2</c:v>
                </c:pt>
                <c:pt idx="1637">
                  <c:v>-4.7234385929212216E-3</c:v>
                </c:pt>
                <c:pt idx="1638">
                  <c:v>-4.7025433755066735E-3</c:v>
                </c:pt>
                <c:pt idx="1639">
                  <c:v>1.814351897097102E-3</c:v>
                </c:pt>
                <c:pt idx="1640">
                  <c:v>-2.4633373426785603E-2</c:v>
                </c:pt>
                <c:pt idx="1641">
                  <c:v>3.7047781384615965E-3</c:v>
                </c:pt>
                <c:pt idx="1642">
                  <c:v>1.8137432662195994E-2</c:v>
                </c:pt>
                <c:pt idx="1643">
                  <c:v>-1.5032823085742757E-2</c:v>
                </c:pt>
                <c:pt idx="1644">
                  <c:v>2.046501821687201E-3</c:v>
                </c:pt>
                <c:pt idx="1645">
                  <c:v>-4.9491886970328289E-2</c:v>
                </c:pt>
                <c:pt idx="1646">
                  <c:v>-0.10913908217918754</c:v>
                </c:pt>
                <c:pt idx="1647">
                  <c:v>6.897779297839908E-2</c:v>
                </c:pt>
                <c:pt idx="1648">
                  <c:v>-3.9047148031225564E-3</c:v>
                </c:pt>
                <c:pt idx="1649">
                  <c:v>-2.270839235005034E-2</c:v>
                </c:pt>
                <c:pt idx="1650">
                  <c:v>-1.4394534033695717E-2</c:v>
                </c:pt>
                <c:pt idx="1651">
                  <c:v>9.6659003021517826E-3</c:v>
                </c:pt>
                <c:pt idx="1652">
                  <c:v>1.4644030083780846E-2</c:v>
                </c:pt>
                <c:pt idx="1653">
                  <c:v>-3.3586183107686393E-2</c:v>
                </c:pt>
                <c:pt idx="1654">
                  <c:v>4.8129486930780646E-2</c:v>
                </c:pt>
                <c:pt idx="1655">
                  <c:v>2.5050117527782682E-2</c:v>
                </c:pt>
                <c:pt idx="1656">
                  <c:v>7.6392426002597158E-2</c:v>
                </c:pt>
                <c:pt idx="1657">
                  <c:v>1.8749572789316545E-2</c:v>
                </c:pt>
                <c:pt idx="1658">
                  <c:v>-2.2659637976118825E-3</c:v>
                </c:pt>
                <c:pt idx="1659">
                  <c:v>-2.2500477979838816E-2</c:v>
                </c:pt>
                <c:pt idx="1660">
                  <c:v>1.603106155226804E-2</c:v>
                </c:pt>
                <c:pt idx="1661">
                  <c:v>7.870787668697736E-2</c:v>
                </c:pt>
                <c:pt idx="1662">
                  <c:v>4.6783538504189662E-2</c:v>
                </c:pt>
                <c:pt idx="1663">
                  <c:v>3.7497407118095965E-4</c:v>
                </c:pt>
                <c:pt idx="1664">
                  <c:v>-2.7259256232977865E-2</c:v>
                </c:pt>
                <c:pt idx="1665">
                  <c:v>-2.8763393833901425E-2</c:v>
                </c:pt>
                <c:pt idx="1666">
                  <c:v>-4.5849705789577588E-2</c:v>
                </c:pt>
                <c:pt idx="1667">
                  <c:v>5.194940111598232E-2</c:v>
                </c:pt>
                <c:pt idx="1668">
                  <c:v>2.2766416900754857E-2</c:v>
                </c:pt>
                <c:pt idx="1669">
                  <c:v>-4.6259308798654024E-2</c:v>
                </c:pt>
                <c:pt idx="1670">
                  <c:v>2.4101507240285445E-2</c:v>
                </c:pt>
                <c:pt idx="1671">
                  <c:v>-3.394732295731788E-2</c:v>
                </c:pt>
                <c:pt idx="1672">
                  <c:v>-2.4010629829147475E-2</c:v>
                </c:pt>
                <c:pt idx="1673">
                  <c:v>-3.4173038840723167E-2</c:v>
                </c:pt>
                <c:pt idx="1674">
                  <c:v>-2.6515522010505346E-2</c:v>
                </c:pt>
                <c:pt idx="1675">
                  <c:v>-4.473817841475447E-2</c:v>
                </c:pt>
                <c:pt idx="1676">
                  <c:v>-4.4319016665449955E-2</c:v>
                </c:pt>
                <c:pt idx="1677">
                  <c:v>-5.1907804367627167E-2</c:v>
                </c:pt>
                <c:pt idx="1678">
                  <c:v>-2.5670154439426496E-2</c:v>
                </c:pt>
                <c:pt idx="1679">
                  <c:v>1.0092942732823743E-2</c:v>
                </c:pt>
                <c:pt idx="1680">
                  <c:v>5.494522502577906E-2</c:v>
                </c:pt>
                <c:pt idx="1681">
                  <c:v>2.6079413812054066E-3</c:v>
                </c:pt>
                <c:pt idx="1682">
                  <c:v>-1.8212875597401462E-2</c:v>
                </c:pt>
                <c:pt idx="1683">
                  <c:v>4.1568822040699685E-2</c:v>
                </c:pt>
                <c:pt idx="1684">
                  <c:v>-1.6234398682575896E-2</c:v>
                </c:pt>
                <c:pt idx="1685">
                  <c:v>3.4600413925812592E-3</c:v>
                </c:pt>
                <c:pt idx="1686">
                  <c:v>-2.0738663806724539E-2</c:v>
                </c:pt>
                <c:pt idx="1687">
                  <c:v>-1.7269515115850308E-2</c:v>
                </c:pt>
                <c:pt idx="1688">
                  <c:v>-2.3649963875536324E-2</c:v>
                </c:pt>
                <c:pt idx="1689">
                  <c:v>1.0546337001466708E-2</c:v>
                </c:pt>
                <c:pt idx="1690">
                  <c:v>1.0963372715005649E-2</c:v>
                </c:pt>
                <c:pt idx="1691">
                  <c:v>-2.8562961487058364E-2</c:v>
                </c:pt>
                <c:pt idx="1692">
                  <c:v>4.3905596962833436E-2</c:v>
                </c:pt>
                <c:pt idx="1693">
                  <c:v>1.5428708637476871E-2</c:v>
                </c:pt>
                <c:pt idx="1694">
                  <c:v>-8.4070142547950279E-3</c:v>
                </c:pt>
                <c:pt idx="1695">
                  <c:v>8.078606259220722E-2</c:v>
                </c:pt>
                <c:pt idx="1696">
                  <c:v>-2.7097549748034359E-3</c:v>
                </c:pt>
                <c:pt idx="1697">
                  <c:v>-1.7135604376354006E-2</c:v>
                </c:pt>
                <c:pt idx="1698">
                  <c:v>-2.7017247129752103E-2</c:v>
                </c:pt>
                <c:pt idx="1699">
                  <c:v>-3.0555102123341848E-2</c:v>
                </c:pt>
                <c:pt idx="1700">
                  <c:v>-4.7170890916667201E-2</c:v>
                </c:pt>
                <c:pt idx="1701">
                  <c:v>7.3434739049581463E-3</c:v>
                </c:pt>
                <c:pt idx="1702">
                  <c:v>1.0984632093497591E-3</c:v>
                </c:pt>
                <c:pt idx="1703">
                  <c:v>4.9437487776979132E-4</c:v>
                </c:pt>
                <c:pt idx="1704">
                  <c:v>-1.1091251465285076E-2</c:v>
                </c:pt>
                <c:pt idx="1705">
                  <c:v>-1.3782359129355579E-2</c:v>
                </c:pt>
                <c:pt idx="1706">
                  <c:v>9.2739098296089114E-3</c:v>
                </c:pt>
                <c:pt idx="1707">
                  <c:v>-1.5872049803320781E-2</c:v>
                </c:pt>
                <c:pt idx="1708">
                  <c:v>1.7678021865597147E-3</c:v>
                </c:pt>
                <c:pt idx="1709">
                  <c:v>-1.3791309087104163E-3</c:v>
                </c:pt>
                <c:pt idx="1710">
                  <c:v>-3.5363503705876702E-2</c:v>
                </c:pt>
                <c:pt idx="1711">
                  <c:v>1.4203511123197756E-2</c:v>
                </c:pt>
                <c:pt idx="1712">
                  <c:v>8.2600200006449798E-2</c:v>
                </c:pt>
                <c:pt idx="1713">
                  <c:v>-5.6848967051062209E-3</c:v>
                </c:pt>
                <c:pt idx="1714">
                  <c:v>-1.4368239284113394E-2</c:v>
                </c:pt>
                <c:pt idx="1715">
                  <c:v>2.8895272977209683E-3</c:v>
                </c:pt>
                <c:pt idx="1716">
                  <c:v>5.1821581309017775E-2</c:v>
                </c:pt>
                <c:pt idx="1717">
                  <c:v>-9.7560224731934909E-3</c:v>
                </c:pt>
                <c:pt idx="1718">
                  <c:v>-8.7304578059330361E-3</c:v>
                </c:pt>
                <c:pt idx="1719">
                  <c:v>-3.598518972178591E-2</c:v>
                </c:pt>
                <c:pt idx="1720">
                  <c:v>-1.2059553511735456E-3</c:v>
                </c:pt>
                <c:pt idx="1721">
                  <c:v>6.1199461955550021E-3</c:v>
                </c:pt>
                <c:pt idx="1722">
                  <c:v>3.7405654135993185E-2</c:v>
                </c:pt>
                <c:pt idx="1723">
                  <c:v>2.2544701490695537E-3</c:v>
                </c:pt>
                <c:pt idx="1724">
                  <c:v>2.6739940593893719E-2</c:v>
                </c:pt>
                <c:pt idx="1725">
                  <c:v>-3.8828595559042695E-3</c:v>
                </c:pt>
                <c:pt idx="1726">
                  <c:v>-7.6112284037664051E-3</c:v>
                </c:pt>
                <c:pt idx="1727">
                  <c:v>1.60436717290173E-2</c:v>
                </c:pt>
                <c:pt idx="1728">
                  <c:v>2.0508290590097395E-3</c:v>
                </c:pt>
                <c:pt idx="1729">
                  <c:v>7.8763882743630567E-2</c:v>
                </c:pt>
                <c:pt idx="1730">
                  <c:v>7.1834153743701806E-2</c:v>
                </c:pt>
                <c:pt idx="1731">
                  <c:v>2.5249653680248313E-2</c:v>
                </c:pt>
                <c:pt idx="1732">
                  <c:v>-1.0939390046640589E-2</c:v>
                </c:pt>
                <c:pt idx="1733">
                  <c:v>-4.4826564945430629E-2</c:v>
                </c:pt>
                <c:pt idx="1734">
                  <c:v>-4.3108710637282104E-2</c:v>
                </c:pt>
                <c:pt idx="1735">
                  <c:v>-8.1001772077862688E-2</c:v>
                </c:pt>
                <c:pt idx="1736">
                  <c:v>-2.5987099362448276E-2</c:v>
                </c:pt>
                <c:pt idx="1737">
                  <c:v>3.9776819810396477E-2</c:v>
                </c:pt>
                <c:pt idx="1738">
                  <c:v>-6.0399116183064488E-3</c:v>
                </c:pt>
                <c:pt idx="1739">
                  <c:v>2.3465300312830568E-2</c:v>
                </c:pt>
                <c:pt idx="1740">
                  <c:v>2.042291162838121E-2</c:v>
                </c:pt>
                <c:pt idx="1741">
                  <c:v>-4.475724548464588E-2</c:v>
                </c:pt>
                <c:pt idx="1742">
                  <c:v>1.4066937326260442E-2</c:v>
                </c:pt>
                <c:pt idx="1743">
                  <c:v>-2.6466636201112309E-2</c:v>
                </c:pt>
                <c:pt idx="1744">
                  <c:v>2.8308352331134889E-2</c:v>
                </c:pt>
                <c:pt idx="1745">
                  <c:v>5.8523378424829514E-3</c:v>
                </c:pt>
                <c:pt idx="1746">
                  <c:v>2.5322701824576493E-3</c:v>
                </c:pt>
                <c:pt idx="1747">
                  <c:v>4.3743772467689443E-2</c:v>
                </c:pt>
                <c:pt idx="1748">
                  <c:v>8.3112898561613774E-3</c:v>
                </c:pt>
                <c:pt idx="1749">
                  <c:v>8.9203297174592633E-2</c:v>
                </c:pt>
                <c:pt idx="1750">
                  <c:v>7.2840153204222925E-3</c:v>
                </c:pt>
                <c:pt idx="1751">
                  <c:v>7.9544482871235556E-2</c:v>
                </c:pt>
                <c:pt idx="1752">
                  <c:v>4.1626854889211383E-2</c:v>
                </c:pt>
                <c:pt idx="1753">
                  <c:v>-7.5664333449353633E-3</c:v>
                </c:pt>
                <c:pt idx="1754">
                  <c:v>2.956393921308979E-2</c:v>
                </c:pt>
                <c:pt idx="1755">
                  <c:v>-9.8377839452062944E-3</c:v>
                </c:pt>
                <c:pt idx="1756">
                  <c:v>-5.1341882192574226E-2</c:v>
                </c:pt>
                <c:pt idx="1757">
                  <c:v>2.0451509266477035E-2</c:v>
                </c:pt>
                <c:pt idx="1758">
                  <c:v>-5.0579451679305248E-3</c:v>
                </c:pt>
                <c:pt idx="1759">
                  <c:v>-3.2751469776277103E-2</c:v>
                </c:pt>
                <c:pt idx="1760">
                  <c:v>5.7723670856353791E-2</c:v>
                </c:pt>
                <c:pt idx="1761">
                  <c:v>0.11055587569537355</c:v>
                </c:pt>
                <c:pt idx="1762">
                  <c:v>0.10587916031981932</c:v>
                </c:pt>
                <c:pt idx="1763">
                  <c:v>-7.7952432391059125E-3</c:v>
                </c:pt>
                <c:pt idx="1764">
                  <c:v>-2.6215062919930979E-2</c:v>
                </c:pt>
                <c:pt idx="1765">
                  <c:v>-2.872910537550474E-2</c:v>
                </c:pt>
                <c:pt idx="1766">
                  <c:v>-2.6475393991039743E-2</c:v>
                </c:pt>
                <c:pt idx="1767">
                  <c:v>-2.3781008025668692E-2</c:v>
                </c:pt>
                <c:pt idx="1768">
                  <c:v>2.3673207556186393E-3</c:v>
                </c:pt>
                <c:pt idx="1769">
                  <c:v>0.10846743337353008</c:v>
                </c:pt>
                <c:pt idx="1770">
                  <c:v>0.19354235335721251</c:v>
                </c:pt>
                <c:pt idx="1771">
                  <c:v>-4.5165018370491333E-2</c:v>
                </c:pt>
                <c:pt idx="1772">
                  <c:v>1.8052937455505541E-2</c:v>
                </c:pt>
                <c:pt idx="1773">
                  <c:v>6.2166328384959051E-2</c:v>
                </c:pt>
                <c:pt idx="1774">
                  <c:v>0.3351013028730061</c:v>
                </c:pt>
                <c:pt idx="1775">
                  <c:v>0.19662613689521538</c:v>
                </c:pt>
                <c:pt idx="1776">
                  <c:v>0.24738061388313659</c:v>
                </c:pt>
                <c:pt idx="1777">
                  <c:v>-1.5308600065314289E-2</c:v>
                </c:pt>
                <c:pt idx="1778">
                  <c:v>-3.761614571502498E-2</c:v>
                </c:pt>
                <c:pt idx="1779">
                  <c:v>-6.8945449536152184E-2</c:v>
                </c:pt>
                <c:pt idx="1780">
                  <c:v>1.2173033179920491E-2</c:v>
                </c:pt>
                <c:pt idx="1781">
                  <c:v>-3.8970131882154264E-2</c:v>
                </c:pt>
                <c:pt idx="1782">
                  <c:v>1.3255771444505874E-2</c:v>
                </c:pt>
                <c:pt idx="1783">
                  <c:v>0.10151770464944374</c:v>
                </c:pt>
                <c:pt idx="1784">
                  <c:v>-5.344837402114886E-2</c:v>
                </c:pt>
                <c:pt idx="1785">
                  <c:v>-2.4539896232335791E-3</c:v>
                </c:pt>
                <c:pt idx="1786">
                  <c:v>6.1085140512283108E-2</c:v>
                </c:pt>
                <c:pt idx="1787">
                  <c:v>0.1367660254914983</c:v>
                </c:pt>
                <c:pt idx="1788">
                  <c:v>-5.0477045823681073E-2</c:v>
                </c:pt>
                <c:pt idx="1789">
                  <c:v>-3.4820960604729008E-2</c:v>
                </c:pt>
                <c:pt idx="1790">
                  <c:v>-6.2765712594702636E-2</c:v>
                </c:pt>
                <c:pt idx="1791">
                  <c:v>-1.8862441472796462E-3</c:v>
                </c:pt>
                <c:pt idx="1792">
                  <c:v>4.3452448932256464E-2</c:v>
                </c:pt>
                <c:pt idx="1793">
                  <c:v>2.6154554246505209E-2</c:v>
                </c:pt>
                <c:pt idx="1794">
                  <c:v>-5.5696111340498636E-3</c:v>
                </c:pt>
                <c:pt idx="1795">
                  <c:v>3.3634383518630517E-2</c:v>
                </c:pt>
                <c:pt idx="1796">
                  <c:v>2.4709458680532322E-2</c:v>
                </c:pt>
                <c:pt idx="1797">
                  <c:v>-7.162621983613976E-2</c:v>
                </c:pt>
                <c:pt idx="1798">
                  <c:v>1.8203193915547349E-2</c:v>
                </c:pt>
                <c:pt idx="1799">
                  <c:v>6.5625567464129342E-2</c:v>
                </c:pt>
                <c:pt idx="1800">
                  <c:v>-4.8650201879105563E-2</c:v>
                </c:pt>
                <c:pt idx="1801">
                  <c:v>5.6393045656093016E-2</c:v>
                </c:pt>
                <c:pt idx="1802">
                  <c:v>3.2916046993635949E-2</c:v>
                </c:pt>
                <c:pt idx="1803">
                  <c:v>-3.572100583971928E-2</c:v>
                </c:pt>
                <c:pt idx="1804">
                  <c:v>-9.2947563914475853E-2</c:v>
                </c:pt>
                <c:pt idx="1805">
                  <c:v>-4.871286822249847E-3</c:v>
                </c:pt>
                <c:pt idx="1806">
                  <c:v>1.159923206390274E-2</c:v>
                </c:pt>
                <c:pt idx="1807">
                  <c:v>-2.8121509156607868E-2</c:v>
                </c:pt>
                <c:pt idx="1808">
                  <c:v>2.9969967370115807E-3</c:v>
                </c:pt>
                <c:pt idx="1809">
                  <c:v>-9.0500254987273265E-3</c:v>
                </c:pt>
                <c:pt idx="1810">
                  <c:v>1.2957898641231076E-2</c:v>
                </c:pt>
                <c:pt idx="1811">
                  <c:v>-9.6402270494677124E-3</c:v>
                </c:pt>
                <c:pt idx="1812">
                  <c:v>-3.3898172853373515E-2</c:v>
                </c:pt>
                <c:pt idx="1813">
                  <c:v>-7.2404118863335934E-2</c:v>
                </c:pt>
                <c:pt idx="1814">
                  <c:v>-0.10628870656898846</c:v>
                </c:pt>
                <c:pt idx="1815">
                  <c:v>6.3823428256156944E-2</c:v>
                </c:pt>
                <c:pt idx="1816">
                  <c:v>-7.1974972880441912E-2</c:v>
                </c:pt>
                <c:pt idx="1817">
                  <c:v>1.0505311346574918E-2</c:v>
                </c:pt>
                <c:pt idx="1818">
                  <c:v>3.8869510431197261E-2</c:v>
                </c:pt>
                <c:pt idx="1819">
                  <c:v>4.2012301834824552E-3</c:v>
                </c:pt>
                <c:pt idx="1820">
                  <c:v>-1.3146731199076653E-2</c:v>
                </c:pt>
                <c:pt idx="1821">
                  <c:v>-3.9177400543607285E-2</c:v>
                </c:pt>
                <c:pt idx="1822">
                  <c:v>6.144391704583343E-3</c:v>
                </c:pt>
                <c:pt idx="1823">
                  <c:v>9.6601727177271744E-3</c:v>
                </c:pt>
                <c:pt idx="1824">
                  <c:v>-2.0909904757451324E-2</c:v>
                </c:pt>
                <c:pt idx="1825">
                  <c:v>1.7494073057579298E-2</c:v>
                </c:pt>
                <c:pt idx="1826">
                  <c:v>-3.6913965733429083E-3</c:v>
                </c:pt>
                <c:pt idx="1827">
                  <c:v>5.4785626243984899E-2</c:v>
                </c:pt>
                <c:pt idx="1828">
                  <c:v>0.12714680442896376</c:v>
                </c:pt>
                <c:pt idx="1829">
                  <c:v>2.5267367364201359E-2</c:v>
                </c:pt>
                <c:pt idx="1830">
                  <c:v>-4.8637341001703527E-3</c:v>
                </c:pt>
                <c:pt idx="1831">
                  <c:v>-7.3720980870467627E-3</c:v>
                </c:pt>
                <c:pt idx="1832">
                  <c:v>8.5255786923445955E-3</c:v>
                </c:pt>
                <c:pt idx="1833">
                  <c:v>-0.10495358202554557</c:v>
                </c:pt>
                <c:pt idx="1834">
                  <c:v>-2.2750350174427877E-2</c:v>
                </c:pt>
                <c:pt idx="1835">
                  <c:v>-2.4534547833344866E-2</c:v>
                </c:pt>
                <c:pt idx="1836">
                  <c:v>2.7921892839346006E-2</c:v>
                </c:pt>
                <c:pt idx="1837">
                  <c:v>-1.3191630203393978E-2</c:v>
                </c:pt>
                <c:pt idx="1838">
                  <c:v>4.6834480440256414E-3</c:v>
                </c:pt>
                <c:pt idx="1839">
                  <c:v>4.7229818843717623E-2</c:v>
                </c:pt>
                <c:pt idx="1840">
                  <c:v>7.2571492527093245E-2</c:v>
                </c:pt>
                <c:pt idx="1841">
                  <c:v>3.9682234867579316E-3</c:v>
                </c:pt>
                <c:pt idx="1842">
                  <c:v>7.7910938324285736E-2</c:v>
                </c:pt>
                <c:pt idx="1843">
                  <c:v>3.3114094704698012E-2</c:v>
                </c:pt>
                <c:pt idx="1844">
                  <c:v>-5.484354641155044E-2</c:v>
                </c:pt>
                <c:pt idx="1845">
                  <c:v>-6.1383344805509089E-2</c:v>
                </c:pt>
                <c:pt idx="1846">
                  <c:v>3.3483494653260816E-2</c:v>
                </c:pt>
                <c:pt idx="1847">
                  <c:v>-5.6456741509640238E-2</c:v>
                </c:pt>
                <c:pt idx="1848">
                  <c:v>-2.6867712270986568E-2</c:v>
                </c:pt>
                <c:pt idx="1849">
                  <c:v>2.9527011849217433E-4</c:v>
                </c:pt>
                <c:pt idx="1850">
                  <c:v>-1.159743197670726E-2</c:v>
                </c:pt>
                <c:pt idx="1851">
                  <c:v>-8.169485629132639E-3</c:v>
                </c:pt>
                <c:pt idx="1852">
                  <c:v>-5.5952276506836901E-2</c:v>
                </c:pt>
                <c:pt idx="1853">
                  <c:v>5.6501102083472751E-3</c:v>
                </c:pt>
                <c:pt idx="1854">
                  <c:v>-1.6509237834843017E-2</c:v>
                </c:pt>
                <c:pt idx="1855">
                  <c:v>1.4375878541505651E-2</c:v>
                </c:pt>
                <c:pt idx="1856">
                  <c:v>6.6918948250155388E-3</c:v>
                </c:pt>
                <c:pt idx="1857">
                  <c:v>-2.355634650793955E-2</c:v>
                </c:pt>
                <c:pt idx="1858">
                  <c:v>-5.2761136369788908E-2</c:v>
                </c:pt>
                <c:pt idx="1859">
                  <c:v>-6.9205110596704159E-2</c:v>
                </c:pt>
                <c:pt idx="1860">
                  <c:v>-1.5345062407337717E-2</c:v>
                </c:pt>
                <c:pt idx="1861">
                  <c:v>-6.6583016354849395E-2</c:v>
                </c:pt>
                <c:pt idx="1862">
                  <c:v>-1.2648099418126727E-2</c:v>
                </c:pt>
                <c:pt idx="1863">
                  <c:v>-1.7727320179947152E-2</c:v>
                </c:pt>
                <c:pt idx="1864">
                  <c:v>-2.8572445182924323E-2</c:v>
                </c:pt>
                <c:pt idx="1865">
                  <c:v>2.1425223042029588E-2</c:v>
                </c:pt>
                <c:pt idx="1866">
                  <c:v>-1.27906990508426E-2</c:v>
                </c:pt>
                <c:pt idx="1867">
                  <c:v>5.199521580991194E-2</c:v>
                </c:pt>
                <c:pt idx="1868">
                  <c:v>-8.4491083602610522E-3</c:v>
                </c:pt>
                <c:pt idx="1869">
                  <c:v>-2.6539822767676673E-4</c:v>
                </c:pt>
                <c:pt idx="1870">
                  <c:v>6.8877082680213281E-2</c:v>
                </c:pt>
                <c:pt idx="1871">
                  <c:v>-9.2327884053474921E-3</c:v>
                </c:pt>
                <c:pt idx="1872">
                  <c:v>-3.0597897582377236E-2</c:v>
                </c:pt>
                <c:pt idx="1873">
                  <c:v>-1.9635567688055501E-2</c:v>
                </c:pt>
                <c:pt idx="1874">
                  <c:v>-3.3914184529417739E-2</c:v>
                </c:pt>
                <c:pt idx="1875">
                  <c:v>-1.6318448071150363E-2</c:v>
                </c:pt>
                <c:pt idx="1876">
                  <c:v>5.8259380236219812E-3</c:v>
                </c:pt>
                <c:pt idx="1877">
                  <c:v>1.5382245318457111E-2</c:v>
                </c:pt>
                <c:pt idx="1878">
                  <c:v>-5.0541930158370225E-2</c:v>
                </c:pt>
                <c:pt idx="1879">
                  <c:v>-1.7013586178046128E-3</c:v>
                </c:pt>
                <c:pt idx="1880">
                  <c:v>-1.4293634842762762E-2</c:v>
                </c:pt>
                <c:pt idx="1881">
                  <c:v>-0.12248683673487423</c:v>
                </c:pt>
                <c:pt idx="1882">
                  <c:v>-1.2158036454171758E-3</c:v>
                </c:pt>
                <c:pt idx="1883">
                  <c:v>-1.1372848947904548E-2</c:v>
                </c:pt>
                <c:pt idx="1884">
                  <c:v>-2.0375631569466909E-2</c:v>
                </c:pt>
                <c:pt idx="1885">
                  <c:v>8.9025990863904076E-3</c:v>
                </c:pt>
                <c:pt idx="1886">
                  <c:v>0.15514040438396282</c:v>
                </c:pt>
                <c:pt idx="1887">
                  <c:v>-1.582696316595484E-2</c:v>
                </c:pt>
                <c:pt idx="1888">
                  <c:v>-0.1494519631547043</c:v>
                </c:pt>
                <c:pt idx="1889">
                  <c:v>2.0579007531324595E-2</c:v>
                </c:pt>
                <c:pt idx="1890">
                  <c:v>5.744725844628084E-2</c:v>
                </c:pt>
                <c:pt idx="1891">
                  <c:v>-4.5701708379081676E-2</c:v>
                </c:pt>
                <c:pt idx="1892">
                  <c:v>-3.5042366383898807E-2</c:v>
                </c:pt>
                <c:pt idx="1893">
                  <c:v>-3.2416910639048634E-2</c:v>
                </c:pt>
                <c:pt idx="1894">
                  <c:v>-7.6480059166817729E-2</c:v>
                </c:pt>
                <c:pt idx="1895">
                  <c:v>-6.1411574094717911E-2</c:v>
                </c:pt>
                <c:pt idx="1896">
                  <c:v>2.579435116585355E-2</c:v>
                </c:pt>
                <c:pt idx="1897">
                  <c:v>1.1872375681966456E-3</c:v>
                </c:pt>
                <c:pt idx="1898">
                  <c:v>1.4532113394232432E-2</c:v>
                </c:pt>
                <c:pt idx="1899">
                  <c:v>1.1647646426417885E-2</c:v>
                </c:pt>
                <c:pt idx="1900">
                  <c:v>-5.1130257553140771E-3</c:v>
                </c:pt>
                <c:pt idx="1901">
                  <c:v>-3.8118976463800552E-3</c:v>
                </c:pt>
                <c:pt idx="1902">
                  <c:v>-1.4697336665492052E-2</c:v>
                </c:pt>
                <c:pt idx="1903">
                  <c:v>3.034519032159862E-2</c:v>
                </c:pt>
                <c:pt idx="1904">
                  <c:v>1.7683985471374996E-3</c:v>
                </c:pt>
                <c:pt idx="1905">
                  <c:v>-4.1536068952187775E-2</c:v>
                </c:pt>
                <c:pt idx="1906">
                  <c:v>-1.0605988722612735E-2</c:v>
                </c:pt>
                <c:pt idx="1907">
                  <c:v>1.6180887593783392E-2</c:v>
                </c:pt>
                <c:pt idx="1908">
                  <c:v>9.466125150057475E-2</c:v>
                </c:pt>
                <c:pt idx="1909">
                  <c:v>2.4883303354842196E-2</c:v>
                </c:pt>
                <c:pt idx="1910">
                  <c:v>6.1471757628119204E-2</c:v>
                </c:pt>
                <c:pt idx="1911">
                  <c:v>-2.5203197315705222E-2</c:v>
                </c:pt>
                <c:pt idx="1912">
                  <c:v>-3.7097817551932213E-2</c:v>
                </c:pt>
                <c:pt idx="1913">
                  <c:v>-5.3397014003773349E-2</c:v>
                </c:pt>
                <c:pt idx="1914">
                  <c:v>-5.4884238303641017E-2</c:v>
                </c:pt>
                <c:pt idx="1915">
                  <c:v>-2.4390302245246943E-2</c:v>
                </c:pt>
                <c:pt idx="1916">
                  <c:v>4.0429951937403369E-2</c:v>
                </c:pt>
                <c:pt idx="1917">
                  <c:v>1.6986446735528807E-2</c:v>
                </c:pt>
                <c:pt idx="1918">
                  <c:v>-6.0798614136056285E-2</c:v>
                </c:pt>
                <c:pt idx="1919">
                  <c:v>3.2152835658176122E-2</c:v>
                </c:pt>
                <c:pt idx="1920">
                  <c:v>-6.654709683224287E-3</c:v>
                </c:pt>
                <c:pt idx="1921">
                  <c:v>-9.7055974487793798E-3</c:v>
                </c:pt>
                <c:pt idx="1922">
                  <c:v>-0.1032472191473974</c:v>
                </c:pt>
                <c:pt idx="1923">
                  <c:v>2.7001220046966954E-2</c:v>
                </c:pt>
                <c:pt idx="1924">
                  <c:v>4.9433847224049469E-2</c:v>
                </c:pt>
                <c:pt idx="1925">
                  <c:v>-2.4307991742840703E-2</c:v>
                </c:pt>
                <c:pt idx="1926">
                  <c:v>1.2618123007495159E-2</c:v>
                </c:pt>
                <c:pt idx="1927">
                  <c:v>4.530078190890998E-2</c:v>
                </c:pt>
                <c:pt idx="1928">
                  <c:v>-5.6988191771187189E-3</c:v>
                </c:pt>
                <c:pt idx="1929">
                  <c:v>3.6385956211628036E-3</c:v>
                </c:pt>
                <c:pt idx="1930">
                  <c:v>-4.6587256112592901E-2</c:v>
                </c:pt>
                <c:pt idx="1931">
                  <c:v>-2.6118270971851137E-2</c:v>
                </c:pt>
                <c:pt idx="1932">
                  <c:v>1.515799334052197E-2</c:v>
                </c:pt>
                <c:pt idx="1933">
                  <c:v>-3.567526780413065E-3</c:v>
                </c:pt>
                <c:pt idx="1934">
                  <c:v>1.1326844868399086E-2</c:v>
                </c:pt>
                <c:pt idx="1935">
                  <c:v>-6.9676236735241887E-3</c:v>
                </c:pt>
                <c:pt idx="1936">
                  <c:v>1.8658796154000047E-2</c:v>
                </c:pt>
                <c:pt idx="1937">
                  <c:v>0.10513172026710312</c:v>
                </c:pt>
                <c:pt idx="1938">
                  <c:v>3.0670549991893326E-2</c:v>
                </c:pt>
                <c:pt idx="1939">
                  <c:v>-1.0201955238606205E-2</c:v>
                </c:pt>
                <c:pt idx="1940">
                  <c:v>1.5038512217082637E-2</c:v>
                </c:pt>
                <c:pt idx="1941">
                  <c:v>3.1939555227893698E-2</c:v>
                </c:pt>
                <c:pt idx="1942">
                  <c:v>-4.5194885670457464E-2</c:v>
                </c:pt>
                <c:pt idx="1943">
                  <c:v>-4.3068913992664734E-3</c:v>
                </c:pt>
                <c:pt idx="1944">
                  <c:v>-1.2036463339781351E-2</c:v>
                </c:pt>
                <c:pt idx="1945">
                  <c:v>-2.0331147486917712E-2</c:v>
                </c:pt>
                <c:pt idx="1946">
                  <c:v>3.7117288762557162E-2</c:v>
                </c:pt>
                <c:pt idx="1947">
                  <c:v>5.3267613429124096E-3</c:v>
                </c:pt>
                <c:pt idx="1948">
                  <c:v>-1.012852192096135E-2</c:v>
                </c:pt>
                <c:pt idx="1949">
                  <c:v>-2.5420112213381665E-2</c:v>
                </c:pt>
                <c:pt idx="1950">
                  <c:v>-1.5582409205913663E-2</c:v>
                </c:pt>
                <c:pt idx="1951">
                  <c:v>-1.3471946152614706E-2</c:v>
                </c:pt>
                <c:pt idx="1952">
                  <c:v>1.0618464559286847E-2</c:v>
                </c:pt>
                <c:pt idx="1953">
                  <c:v>0.13324073890984661</c:v>
                </c:pt>
                <c:pt idx="1954">
                  <c:v>7.5257344772617321E-2</c:v>
                </c:pt>
                <c:pt idx="1955">
                  <c:v>0.17344515624559045</c:v>
                </c:pt>
                <c:pt idx="1956">
                  <c:v>3.6736204933305316E-2</c:v>
                </c:pt>
                <c:pt idx="1957">
                  <c:v>-3.0734359413588187E-2</c:v>
                </c:pt>
                <c:pt idx="1958">
                  <c:v>-3.5577722005145446E-2</c:v>
                </c:pt>
                <c:pt idx="1959">
                  <c:v>1.948737073303022E-2</c:v>
                </c:pt>
                <c:pt idx="1960">
                  <c:v>-4.1923984489011711E-2</c:v>
                </c:pt>
                <c:pt idx="1961">
                  <c:v>-2.3194070760927662E-2</c:v>
                </c:pt>
                <c:pt idx="1962">
                  <c:v>-3.5946992339473974E-2</c:v>
                </c:pt>
                <c:pt idx="1963">
                  <c:v>6.690658778127663E-2</c:v>
                </c:pt>
                <c:pt idx="1964">
                  <c:v>-1.8626251711660283E-2</c:v>
                </c:pt>
                <c:pt idx="1965">
                  <c:v>-1.1365505595638445E-2</c:v>
                </c:pt>
                <c:pt idx="1966">
                  <c:v>3.372924662125077E-2</c:v>
                </c:pt>
                <c:pt idx="1967">
                  <c:v>3.1961174530532294E-2</c:v>
                </c:pt>
                <c:pt idx="1968">
                  <c:v>3.2820856265005097E-2</c:v>
                </c:pt>
                <c:pt idx="1969">
                  <c:v>-9.0278514133003335E-2</c:v>
                </c:pt>
                <c:pt idx="1970">
                  <c:v>-1.6723762205489802E-2</c:v>
                </c:pt>
                <c:pt idx="1971">
                  <c:v>1.5742026115596483E-2</c:v>
                </c:pt>
                <c:pt idx="1972">
                  <c:v>7.9891497135988806E-3</c:v>
                </c:pt>
                <c:pt idx="1973">
                  <c:v>-1.8608785472594924E-2</c:v>
                </c:pt>
                <c:pt idx="1974">
                  <c:v>4.2136011058041209E-4</c:v>
                </c:pt>
                <c:pt idx="1975">
                  <c:v>-4.977133159556902E-2</c:v>
                </c:pt>
                <c:pt idx="1976">
                  <c:v>-9.6741715188993938E-2</c:v>
                </c:pt>
                <c:pt idx="1977">
                  <c:v>-3.1754446588826211E-3</c:v>
                </c:pt>
                <c:pt idx="1978">
                  <c:v>5.9973359260148389E-3</c:v>
                </c:pt>
                <c:pt idx="1979">
                  <c:v>2.3132722149140715E-2</c:v>
                </c:pt>
                <c:pt idx="1980">
                  <c:v>-1.7917803770587208E-2</c:v>
                </c:pt>
                <c:pt idx="1981">
                  <c:v>-2.2862611061237801E-2</c:v>
                </c:pt>
                <c:pt idx="1982">
                  <c:v>-4.4229914225848953E-2</c:v>
                </c:pt>
                <c:pt idx="1983">
                  <c:v>2.5150551391621648E-2</c:v>
                </c:pt>
                <c:pt idx="1984">
                  <c:v>-9.5934626286977888E-3</c:v>
                </c:pt>
                <c:pt idx="1985">
                  <c:v>4.551808892132285E-2</c:v>
                </c:pt>
                <c:pt idx="1986">
                  <c:v>1.4394232136816161E-2</c:v>
                </c:pt>
                <c:pt idx="1987">
                  <c:v>2.993962399873137E-2</c:v>
                </c:pt>
                <c:pt idx="1988">
                  <c:v>-5.0789663435954813E-2</c:v>
                </c:pt>
                <c:pt idx="1989">
                  <c:v>-6.956612331760173E-2</c:v>
                </c:pt>
                <c:pt idx="1990">
                  <c:v>5.3602564310813703E-4</c:v>
                </c:pt>
                <c:pt idx="1991">
                  <c:v>-9.2987982993296778E-3</c:v>
                </c:pt>
                <c:pt idx="1992">
                  <c:v>1.3357776259409593E-2</c:v>
                </c:pt>
                <c:pt idx="1993">
                  <c:v>-2.9248618683354474E-2</c:v>
                </c:pt>
                <c:pt idx="1994">
                  <c:v>-2.132936043027045E-2</c:v>
                </c:pt>
                <c:pt idx="1995">
                  <c:v>-2.0567118936606909E-4</c:v>
                </c:pt>
                <c:pt idx="1996">
                  <c:v>-8.1097779546715116E-5</c:v>
                </c:pt>
                <c:pt idx="1997">
                  <c:v>-4.4280063042192647E-2</c:v>
                </c:pt>
                <c:pt idx="1998">
                  <c:v>-4.219642185502951E-2</c:v>
                </c:pt>
                <c:pt idx="1999">
                  <c:v>4.8004566246613145E-2</c:v>
                </c:pt>
                <c:pt idx="2000">
                  <c:v>1.5813143320789095E-2</c:v>
                </c:pt>
              </c:numCache>
            </c:numRef>
          </c:val>
          <c:extLst>
            <c:ext xmlns:c16="http://schemas.microsoft.com/office/drawing/2014/chart" uri="{C3380CC4-5D6E-409C-BE32-E72D297353CC}">
              <c16:uniqueId val="{00000000-0D43-4104-9686-2E5102FEC72B}"/>
            </c:ext>
          </c:extLst>
        </c:ser>
        <c:dLbls>
          <c:showLegendKey val="0"/>
          <c:showVal val="0"/>
          <c:showCatName val="0"/>
          <c:showSerName val="0"/>
          <c:showPercent val="0"/>
          <c:showBubbleSize val="0"/>
        </c:dLbls>
        <c:gapWidth val="150"/>
        <c:axId val="1356578143"/>
        <c:axId val="1356573823"/>
      </c:bar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Diario!$I$1</c:f>
              <c:strCache>
                <c:ptCount val="1"/>
                <c:pt idx="0">
                  <c:v>Volatilidad Diaria</c:v>
                </c:pt>
              </c:strCache>
            </c:strRef>
          </c:tx>
          <c:spPr>
            <a:ln w="19050" cap="rnd">
              <a:solidFill>
                <a:schemeClr val="accent1"/>
              </a:solidFill>
              <a:round/>
            </a:ln>
            <a:effectLst/>
          </c:spPr>
          <c:marker>
            <c:symbol val="none"/>
          </c:marker>
          <c:cat>
            <c:numRef>
              <c:f>Diario!$A$2:$A$2001</c:f>
              <c:numCache>
                <c:formatCode>m/d/yyyy</c:formatCode>
                <c:ptCount val="2000"/>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numCache>
            </c:numRef>
          </c:cat>
          <c:val>
            <c:numRef>
              <c:f>Diario!$I$2:$I$2001</c:f>
              <c:numCache>
                <c:formatCode>0.00%</c:formatCode>
                <c:ptCount val="2000"/>
                <c:pt idx="0">
                  <c:v>1.2810699591801717E-2</c:v>
                </c:pt>
                <c:pt idx="1">
                  <c:v>5.1588575131114329E-3</c:v>
                </c:pt>
                <c:pt idx="2">
                  <c:v>1.4675341191556774E-2</c:v>
                </c:pt>
                <c:pt idx="3">
                  <c:v>1.0991611578630258E-2</c:v>
                </c:pt>
                <c:pt idx="4">
                  <c:v>6.9960684459228464E-4</c:v>
                </c:pt>
                <c:pt idx="5">
                  <c:v>1.5054120510719588E-5</c:v>
                </c:pt>
                <c:pt idx="6">
                  <c:v>3.4052961398410665E-2</c:v>
                </c:pt>
                <c:pt idx="7">
                  <c:v>3.5795033753159851E-2</c:v>
                </c:pt>
                <c:pt idx="8">
                  <c:v>9.8281774653051854E-3</c:v>
                </c:pt>
                <c:pt idx="9">
                  <c:v>5.0396213281839793E-3</c:v>
                </c:pt>
                <c:pt idx="10">
                  <c:v>4.5939486294138666E-4</c:v>
                </c:pt>
                <c:pt idx="11">
                  <c:v>4.9009591812543322E-2</c:v>
                </c:pt>
                <c:pt idx="12">
                  <c:v>2.2156986900622535E-2</c:v>
                </c:pt>
                <c:pt idx="13">
                  <c:v>4.9870401698451791E-2</c:v>
                </c:pt>
                <c:pt idx="14">
                  <c:v>5.4318969933017741E-2</c:v>
                </c:pt>
                <c:pt idx="15">
                  <c:v>1.3992065469356076E-2</c:v>
                </c:pt>
                <c:pt idx="16">
                  <c:v>1.5395844103821488E-2</c:v>
                </c:pt>
                <c:pt idx="17">
                  <c:v>4.3766620626043341E-2</c:v>
                </c:pt>
                <c:pt idx="18">
                  <c:v>3.9222363768347757E-2</c:v>
                </c:pt>
                <c:pt idx="19">
                  <c:v>2.4004432420285551E-3</c:v>
                </c:pt>
                <c:pt idx="20">
                  <c:v>5.0575605628419337E-3</c:v>
                </c:pt>
                <c:pt idx="21">
                  <c:v>1.1096049973093472E-2</c:v>
                </c:pt>
                <c:pt idx="22">
                  <c:v>2.2034204361697479E-2</c:v>
                </c:pt>
                <c:pt idx="23">
                  <c:v>1.3420885593588168E-3</c:v>
                </c:pt>
                <c:pt idx="24">
                  <c:v>4.3633725635759062E-2</c:v>
                </c:pt>
                <c:pt idx="25">
                  <c:v>4.4242444549135708E-2</c:v>
                </c:pt>
                <c:pt idx="26">
                  <c:v>6.2323333166662467E-3</c:v>
                </c:pt>
                <c:pt idx="27">
                  <c:v>8.6014528180414201E-3</c:v>
                </c:pt>
                <c:pt idx="28">
                  <c:v>5.6560102608724083E-3</c:v>
                </c:pt>
                <c:pt idx="29">
                  <c:v>7.2425424164919705E-3</c:v>
                </c:pt>
                <c:pt idx="30">
                  <c:v>2.6374505604373526E-2</c:v>
                </c:pt>
                <c:pt idx="31">
                  <c:v>2.0982018606541818E-2</c:v>
                </c:pt>
                <c:pt idx="32">
                  <c:v>1.1987961725586291E-3</c:v>
                </c:pt>
                <c:pt idx="33">
                  <c:v>3.9693407388328272E-2</c:v>
                </c:pt>
                <c:pt idx="34">
                  <c:v>2.8452076229901726E-2</c:v>
                </c:pt>
                <c:pt idx="35">
                  <c:v>2.167490728014404E-2</c:v>
                </c:pt>
                <c:pt idx="36">
                  <c:v>7.3607964992302391E-2</c:v>
                </c:pt>
                <c:pt idx="37">
                  <c:v>3.4162666909182883E-2</c:v>
                </c:pt>
                <c:pt idx="38">
                  <c:v>0.12542077843667176</c:v>
                </c:pt>
                <c:pt idx="39">
                  <c:v>1.1906786584412417E-2</c:v>
                </c:pt>
                <c:pt idx="40">
                  <c:v>5.816149207931031E-2</c:v>
                </c:pt>
                <c:pt idx="41">
                  <c:v>4.9704663282485453E-3</c:v>
                </c:pt>
                <c:pt idx="42">
                  <c:v>2.4211434807157966E-2</c:v>
                </c:pt>
                <c:pt idx="43">
                  <c:v>1.8012924358515894E-2</c:v>
                </c:pt>
                <c:pt idx="44">
                  <c:v>5.1802353612108325E-2</c:v>
                </c:pt>
                <c:pt idx="45">
                  <c:v>2.3914392812223882E-3</c:v>
                </c:pt>
                <c:pt idx="46">
                  <c:v>6.1721960187951279E-2</c:v>
                </c:pt>
                <c:pt idx="47">
                  <c:v>1.4946647624654263E-2</c:v>
                </c:pt>
                <c:pt idx="48">
                  <c:v>4.7635935014550247E-2</c:v>
                </c:pt>
                <c:pt idx="49">
                  <c:v>5.7780779229179624E-2</c:v>
                </c:pt>
                <c:pt idx="50">
                  <c:v>2.8042504476481669E-2</c:v>
                </c:pt>
                <c:pt idx="51">
                  <c:v>2.1570769009429978E-2</c:v>
                </c:pt>
                <c:pt idx="52">
                  <c:v>7.2116222433094412E-3</c:v>
                </c:pt>
                <c:pt idx="53">
                  <c:v>1.3220138488704283E-2</c:v>
                </c:pt>
                <c:pt idx="54">
                  <c:v>2.648359230572633E-2</c:v>
                </c:pt>
                <c:pt idx="55">
                  <c:v>2.4303823901194815E-2</c:v>
                </c:pt>
                <c:pt idx="56">
                  <c:v>7.047001234194974E-3</c:v>
                </c:pt>
                <c:pt idx="57">
                  <c:v>9.6631950625867252E-3</c:v>
                </c:pt>
                <c:pt idx="58">
                  <c:v>1.4060827950465581E-2</c:v>
                </c:pt>
                <c:pt idx="59">
                  <c:v>2.7327907445048122E-2</c:v>
                </c:pt>
                <c:pt idx="60">
                  <c:v>2.0372287841100935E-2</c:v>
                </c:pt>
                <c:pt idx="61">
                  <c:v>4.9060120368984689E-2</c:v>
                </c:pt>
                <c:pt idx="62">
                  <c:v>1.2525034617811853E-2</c:v>
                </c:pt>
                <c:pt idx="63">
                  <c:v>1.3186197738595935E-2</c:v>
                </c:pt>
                <c:pt idx="64">
                  <c:v>7.0719826258689679E-3</c:v>
                </c:pt>
                <c:pt idx="65">
                  <c:v>2.4886025370430734E-2</c:v>
                </c:pt>
                <c:pt idx="66">
                  <c:v>3.2313972741697138E-2</c:v>
                </c:pt>
                <c:pt idx="67">
                  <c:v>7.2952775179049495E-2</c:v>
                </c:pt>
                <c:pt idx="68">
                  <c:v>2.9950442996333121E-2</c:v>
                </c:pt>
                <c:pt idx="69">
                  <c:v>2.4985453182256798E-3</c:v>
                </c:pt>
                <c:pt idx="70">
                  <c:v>0.11694213931248634</c:v>
                </c:pt>
                <c:pt idx="71">
                  <c:v>0.12366260297363221</c:v>
                </c:pt>
                <c:pt idx="72">
                  <c:v>2.2340072245663558E-2</c:v>
                </c:pt>
                <c:pt idx="73">
                  <c:v>6.4488920093282096E-2</c:v>
                </c:pt>
                <c:pt idx="74">
                  <c:v>3.9972186137991673E-2</c:v>
                </c:pt>
                <c:pt idx="75">
                  <c:v>8.1326119211011325E-3</c:v>
                </c:pt>
                <c:pt idx="76">
                  <c:v>9.6938965311915717E-2</c:v>
                </c:pt>
                <c:pt idx="77">
                  <c:v>4.541062398319555E-2</c:v>
                </c:pt>
                <c:pt idx="78">
                  <c:v>5.9095701491181006E-2</c:v>
                </c:pt>
                <c:pt idx="79">
                  <c:v>3.099913625064071E-2</c:v>
                </c:pt>
                <c:pt idx="80">
                  <c:v>2.7238215759680908E-2</c:v>
                </c:pt>
                <c:pt idx="81">
                  <c:v>4.4495828364015735E-2</c:v>
                </c:pt>
                <c:pt idx="82">
                  <c:v>3.2039814214196403E-2</c:v>
                </c:pt>
                <c:pt idx="83">
                  <c:v>4.3837925482264496E-3</c:v>
                </c:pt>
                <c:pt idx="84">
                  <c:v>3.9543640598021833E-3</c:v>
                </c:pt>
                <c:pt idx="85">
                  <c:v>1.7626500616684453E-2</c:v>
                </c:pt>
                <c:pt idx="86">
                  <c:v>2.5068435380292672E-2</c:v>
                </c:pt>
                <c:pt idx="87">
                  <c:v>1.5816011835675818E-2</c:v>
                </c:pt>
                <c:pt idx="88">
                  <c:v>2.2650500171360388E-2</c:v>
                </c:pt>
                <c:pt idx="89">
                  <c:v>1.6117537049293293E-2</c:v>
                </c:pt>
                <c:pt idx="90">
                  <c:v>1.5574980246372081E-2</c:v>
                </c:pt>
                <c:pt idx="91">
                  <c:v>3.4190463972924412E-2</c:v>
                </c:pt>
                <c:pt idx="92">
                  <c:v>6.5151108534478299E-3</c:v>
                </c:pt>
                <c:pt idx="93">
                  <c:v>4.7384015449547295E-3</c:v>
                </c:pt>
                <c:pt idx="94">
                  <c:v>1.9754315290022532E-2</c:v>
                </c:pt>
                <c:pt idx="95">
                  <c:v>9.4536740501384338E-3</c:v>
                </c:pt>
                <c:pt idx="96">
                  <c:v>6.1800186249715431E-3</c:v>
                </c:pt>
                <c:pt idx="97">
                  <c:v>1.0285451600149534E-2</c:v>
                </c:pt>
                <c:pt idx="98">
                  <c:v>4.7856716466032531E-4</c:v>
                </c:pt>
                <c:pt idx="99">
                  <c:v>7.1263498226433776E-4</c:v>
                </c:pt>
                <c:pt idx="100">
                  <c:v>5.9645409614485344E-3</c:v>
                </c:pt>
                <c:pt idx="101">
                  <c:v>1.8256171309661548E-2</c:v>
                </c:pt>
                <c:pt idx="102">
                  <c:v>2.0687150974647975E-2</c:v>
                </c:pt>
                <c:pt idx="103">
                  <c:v>6.8128392017552464E-3</c:v>
                </c:pt>
                <c:pt idx="104">
                  <c:v>1.5335617979172109E-2</c:v>
                </c:pt>
                <c:pt idx="105">
                  <c:v>1.0802462099117449E-2</c:v>
                </c:pt>
                <c:pt idx="106">
                  <c:v>1.2801012746482203E-2</c:v>
                </c:pt>
                <c:pt idx="107">
                  <c:v>1.464205359411974E-2</c:v>
                </c:pt>
                <c:pt idx="108">
                  <c:v>3.0060170354367253E-3</c:v>
                </c:pt>
                <c:pt idx="109">
                  <c:v>3.379017130633401E-3</c:v>
                </c:pt>
                <c:pt idx="110">
                  <c:v>1.369232464190191E-3</c:v>
                </c:pt>
                <c:pt idx="111">
                  <c:v>4.2132425991301278E-2</c:v>
                </c:pt>
                <c:pt idx="112">
                  <c:v>3.2377369192781814E-2</c:v>
                </c:pt>
                <c:pt idx="113">
                  <c:v>3.9947992723118634E-3</c:v>
                </c:pt>
                <c:pt idx="114">
                  <c:v>9.5094669832597331E-2</c:v>
                </c:pt>
                <c:pt idx="115">
                  <c:v>0.10453544763212153</c:v>
                </c:pt>
                <c:pt idx="116">
                  <c:v>5.2652144727785488E-3</c:v>
                </c:pt>
                <c:pt idx="117">
                  <c:v>6.4168326531494776E-2</c:v>
                </c:pt>
                <c:pt idx="118">
                  <c:v>1.0049324397988012E-2</c:v>
                </c:pt>
                <c:pt idx="119">
                  <c:v>7.3345981036017985E-2</c:v>
                </c:pt>
                <c:pt idx="120">
                  <c:v>3.1931275415293385E-2</c:v>
                </c:pt>
                <c:pt idx="121">
                  <c:v>1.1133825182679611E-2</c:v>
                </c:pt>
                <c:pt idx="122">
                  <c:v>2.9167492506892257E-2</c:v>
                </c:pt>
                <c:pt idx="123">
                  <c:v>2.0672543222979376E-2</c:v>
                </c:pt>
                <c:pt idx="124">
                  <c:v>9.7633853423000887E-3</c:v>
                </c:pt>
                <c:pt idx="125">
                  <c:v>2.3874229863687212E-2</c:v>
                </c:pt>
                <c:pt idx="126">
                  <c:v>4.2064524190109996E-2</c:v>
                </c:pt>
                <c:pt idx="127">
                  <c:v>3.743151031669373E-4</c:v>
                </c:pt>
                <c:pt idx="128">
                  <c:v>8.3957901659780312E-4</c:v>
                </c:pt>
                <c:pt idx="129">
                  <c:v>1.0867568129315906E-2</c:v>
                </c:pt>
                <c:pt idx="130">
                  <c:v>1.2250570290496341E-2</c:v>
                </c:pt>
                <c:pt idx="131">
                  <c:v>1.4410506297572921E-2</c:v>
                </c:pt>
                <c:pt idx="132">
                  <c:v>1.9369021940930431E-2</c:v>
                </c:pt>
                <c:pt idx="133">
                  <c:v>4.2679897578554782E-2</c:v>
                </c:pt>
                <c:pt idx="134">
                  <c:v>3.5227844818489767E-3</c:v>
                </c:pt>
                <c:pt idx="135">
                  <c:v>2.4267111185634301E-2</c:v>
                </c:pt>
                <c:pt idx="136">
                  <c:v>1.0091474642730709E-2</c:v>
                </c:pt>
                <c:pt idx="137">
                  <c:v>5.9986912406260716E-3</c:v>
                </c:pt>
                <c:pt idx="138">
                  <c:v>1.910839052904532E-3</c:v>
                </c:pt>
                <c:pt idx="139">
                  <c:v>3.8827117869640647E-3</c:v>
                </c:pt>
                <c:pt idx="140">
                  <c:v>5.1337156210767426E-3</c:v>
                </c:pt>
                <c:pt idx="141">
                  <c:v>4.848999837471786E-3</c:v>
                </c:pt>
                <c:pt idx="142">
                  <c:v>4.3383598066539068E-3</c:v>
                </c:pt>
                <c:pt idx="143">
                  <c:v>3.4357271903265102E-3</c:v>
                </c:pt>
                <c:pt idx="144">
                  <c:v>1.1435744225768562E-3</c:v>
                </c:pt>
                <c:pt idx="145">
                  <c:v>9.9001340966902102E-4</c:v>
                </c:pt>
                <c:pt idx="146">
                  <c:v>1.3016762215577434E-2</c:v>
                </c:pt>
                <c:pt idx="147">
                  <c:v>1.2616069877849675E-2</c:v>
                </c:pt>
                <c:pt idx="148">
                  <c:v>2.5024454409766257E-2</c:v>
                </c:pt>
                <c:pt idx="149">
                  <c:v>2.5352220078163352E-2</c:v>
                </c:pt>
                <c:pt idx="150">
                  <c:v>1.8291949952728603E-2</c:v>
                </c:pt>
                <c:pt idx="151">
                  <c:v>1.8147698407026801E-2</c:v>
                </c:pt>
                <c:pt idx="152">
                  <c:v>1.3110649280433918E-2</c:v>
                </c:pt>
                <c:pt idx="153">
                  <c:v>3.5936981234194976E-2</c:v>
                </c:pt>
                <c:pt idx="154">
                  <c:v>2.8959990036272077E-2</c:v>
                </c:pt>
                <c:pt idx="155">
                  <c:v>1.3788293560447911E-3</c:v>
                </c:pt>
                <c:pt idx="156">
                  <c:v>9.2712933355523514E-3</c:v>
                </c:pt>
                <c:pt idx="157">
                  <c:v>1.1987835415844085E-3</c:v>
                </c:pt>
                <c:pt idx="158">
                  <c:v>3.865390495907822E-3</c:v>
                </c:pt>
                <c:pt idx="159">
                  <c:v>5.638101549085099E-3</c:v>
                </c:pt>
                <c:pt idx="160">
                  <c:v>1.1875484739554151E-3</c:v>
                </c:pt>
                <c:pt idx="161">
                  <c:v>1.9545675692506783E-2</c:v>
                </c:pt>
                <c:pt idx="162">
                  <c:v>1.9747762051970659E-2</c:v>
                </c:pt>
                <c:pt idx="163">
                  <c:v>1.4570507503188128E-3</c:v>
                </c:pt>
                <c:pt idx="164">
                  <c:v>7.7382480183256965E-3</c:v>
                </c:pt>
                <c:pt idx="165">
                  <c:v>8.3446905770882714E-3</c:v>
                </c:pt>
                <c:pt idx="166">
                  <c:v>3.2067830176950541E-3</c:v>
                </c:pt>
                <c:pt idx="167">
                  <c:v>2.4811591972998736E-3</c:v>
                </c:pt>
                <c:pt idx="168">
                  <c:v>5.6247146209432589E-3</c:v>
                </c:pt>
                <c:pt idx="169">
                  <c:v>3.3323961663846787E-3</c:v>
                </c:pt>
                <c:pt idx="170">
                  <c:v>6.5984698992223459E-3</c:v>
                </c:pt>
                <c:pt idx="171">
                  <c:v>5.8259128398284411E-3</c:v>
                </c:pt>
                <c:pt idx="172">
                  <c:v>1.3308766586360541E-2</c:v>
                </c:pt>
                <c:pt idx="173">
                  <c:v>4.0579743651188351E-3</c:v>
                </c:pt>
                <c:pt idx="174">
                  <c:v>1.6923148261929588E-2</c:v>
                </c:pt>
                <c:pt idx="175">
                  <c:v>1.3384437757693947E-2</c:v>
                </c:pt>
                <c:pt idx="176">
                  <c:v>1.177342798872673E-2</c:v>
                </c:pt>
                <c:pt idx="177">
                  <c:v>7.0426151409636517E-3</c:v>
                </c:pt>
                <c:pt idx="178">
                  <c:v>5.794480588481493E-3</c:v>
                </c:pt>
                <c:pt idx="179">
                  <c:v>3.4190362357384031E-4</c:v>
                </c:pt>
                <c:pt idx="180">
                  <c:v>8.3094895014058784E-3</c:v>
                </c:pt>
                <c:pt idx="181">
                  <c:v>6.0221870716654757E-3</c:v>
                </c:pt>
                <c:pt idx="182">
                  <c:v>5.110269215558399E-3</c:v>
                </c:pt>
                <c:pt idx="183">
                  <c:v>4.4067381716466148E-3</c:v>
                </c:pt>
                <c:pt idx="184">
                  <c:v>3.5410364537903798E-3</c:v>
                </c:pt>
                <c:pt idx="185">
                  <c:v>9.510357370462022E-2</c:v>
                </c:pt>
                <c:pt idx="186">
                  <c:v>7.16690797401109E-2</c:v>
                </c:pt>
                <c:pt idx="187">
                  <c:v>0.2846793744154722</c:v>
                </c:pt>
                <c:pt idx="188">
                  <c:v>0.49471520333009456</c:v>
                </c:pt>
                <c:pt idx="189">
                  <c:v>3.4912848095570596E-2</c:v>
                </c:pt>
                <c:pt idx="190">
                  <c:v>1.7790514494052421E-2</c:v>
                </c:pt>
                <c:pt idx="191">
                  <c:v>4.5874263290917809E-2</c:v>
                </c:pt>
                <c:pt idx="192">
                  <c:v>1.8261605354268434E-2</c:v>
                </c:pt>
                <c:pt idx="193">
                  <c:v>1.4582180689743846E-2</c:v>
                </c:pt>
                <c:pt idx="194">
                  <c:v>3.3942939214474742E-2</c:v>
                </c:pt>
                <c:pt idx="195">
                  <c:v>2.5958789511167261E-2</c:v>
                </c:pt>
                <c:pt idx="196">
                  <c:v>4.1867671093972242E-2</c:v>
                </c:pt>
                <c:pt idx="197">
                  <c:v>0.12151144397231595</c:v>
                </c:pt>
                <c:pt idx="198">
                  <c:v>9.4643482112897082E-2</c:v>
                </c:pt>
                <c:pt idx="199">
                  <c:v>8.5162347495983878E-2</c:v>
                </c:pt>
                <c:pt idx="200">
                  <c:v>3.4777965024949703E-2</c:v>
                </c:pt>
                <c:pt idx="201">
                  <c:v>2.4300945445505921E-2</c:v>
                </c:pt>
                <c:pt idx="202">
                  <c:v>6.3187839594770288E-3</c:v>
                </c:pt>
                <c:pt idx="203">
                  <c:v>9.6492589138875741E-3</c:v>
                </c:pt>
                <c:pt idx="204">
                  <c:v>4.9704306188839082E-3</c:v>
                </c:pt>
                <c:pt idx="205">
                  <c:v>8.9142257806911138E-3</c:v>
                </c:pt>
                <c:pt idx="206">
                  <c:v>6.6287196892192901E-4</c:v>
                </c:pt>
                <c:pt idx="207">
                  <c:v>2.1362111191951532E-3</c:v>
                </c:pt>
                <c:pt idx="208">
                  <c:v>1.8044157596799448E-2</c:v>
                </c:pt>
                <c:pt idx="209">
                  <c:v>2.0943984670264666E-2</c:v>
                </c:pt>
                <c:pt idx="210">
                  <c:v>6.7527896417902923E-3</c:v>
                </c:pt>
                <c:pt idx="211">
                  <c:v>0.12905223298297097</c:v>
                </c:pt>
                <c:pt idx="212">
                  <c:v>0.13955339397992228</c:v>
                </c:pt>
                <c:pt idx="213">
                  <c:v>4.6311494430889263E-2</c:v>
                </c:pt>
                <c:pt idx="214">
                  <c:v>8.2195852390436697E-2</c:v>
                </c:pt>
                <c:pt idx="215">
                  <c:v>2.1945443833173994E-2</c:v>
                </c:pt>
                <c:pt idx="216">
                  <c:v>1.4537793989450688E-2</c:v>
                </c:pt>
                <c:pt idx="217">
                  <c:v>2.6072970102173687E-2</c:v>
                </c:pt>
                <c:pt idx="218">
                  <c:v>4.9314294833094335E-3</c:v>
                </c:pt>
                <c:pt idx="219">
                  <c:v>1.0730228244209526E-2</c:v>
                </c:pt>
                <c:pt idx="220">
                  <c:v>7.4989131371036152E-3</c:v>
                </c:pt>
                <c:pt idx="221">
                  <c:v>2.8372350751524299E-3</c:v>
                </c:pt>
                <c:pt idx="222">
                  <c:v>2.1973185586491709E-2</c:v>
                </c:pt>
                <c:pt idx="223">
                  <c:v>1.7406738250176662E-2</c:v>
                </c:pt>
                <c:pt idx="224">
                  <c:v>1.3042225959502753E-2</c:v>
                </c:pt>
                <c:pt idx="225">
                  <c:v>9.8951687534747802E-3</c:v>
                </c:pt>
                <c:pt idx="226">
                  <c:v>1.6659913881704187E-2</c:v>
                </c:pt>
                <c:pt idx="227">
                  <c:v>4.3715675453284565E-2</c:v>
                </c:pt>
                <c:pt idx="228">
                  <c:v>3.5576640384363166E-2</c:v>
                </c:pt>
                <c:pt idx="229">
                  <c:v>2.8360251377889591E-2</c:v>
                </c:pt>
                <c:pt idx="230">
                  <c:v>2.5169633491612515E-2</c:v>
                </c:pt>
                <c:pt idx="231">
                  <c:v>1.7555689793954721E-2</c:v>
                </c:pt>
                <c:pt idx="232">
                  <c:v>2.3954359391295647E-2</c:v>
                </c:pt>
                <c:pt idx="233">
                  <c:v>8.71888673651839E-3</c:v>
                </c:pt>
                <c:pt idx="234">
                  <c:v>4.0341613872701939E-3</c:v>
                </c:pt>
                <c:pt idx="235">
                  <c:v>7.8495460530048546E-3</c:v>
                </c:pt>
                <c:pt idx="236">
                  <c:v>1.5730984366936523E-2</c:v>
                </c:pt>
                <c:pt idx="237">
                  <c:v>1.9305555457716114E-2</c:v>
                </c:pt>
                <c:pt idx="238">
                  <c:v>3.7384900036625118E-3</c:v>
                </c:pt>
                <c:pt idx="239">
                  <c:v>1.3633689243139416E-2</c:v>
                </c:pt>
                <c:pt idx="240">
                  <c:v>5.2439152345882091E-3</c:v>
                </c:pt>
                <c:pt idx="241">
                  <c:v>1.9020281556783539E-2</c:v>
                </c:pt>
                <c:pt idx="242">
                  <c:v>1.484754589418947E-3</c:v>
                </c:pt>
                <c:pt idx="243">
                  <c:v>3.3285905910914299E-3</c:v>
                </c:pt>
                <c:pt idx="244">
                  <c:v>2.7206980408858449E-2</c:v>
                </c:pt>
                <c:pt idx="245">
                  <c:v>9.3734681429359288E-4</c:v>
                </c:pt>
                <c:pt idx="246">
                  <c:v>2.0140429340943844E-2</c:v>
                </c:pt>
                <c:pt idx="247">
                  <c:v>2.1146100523245122E-2</c:v>
                </c:pt>
                <c:pt idx="248">
                  <c:v>3.8343276415747599E-2</c:v>
                </c:pt>
                <c:pt idx="249">
                  <c:v>5.0969288518127598E-3</c:v>
                </c:pt>
                <c:pt idx="250">
                  <c:v>6.3934070878182911E-3</c:v>
                </c:pt>
                <c:pt idx="251">
                  <c:v>1.3965017802639864E-2</c:v>
                </c:pt>
                <c:pt idx="252">
                  <c:v>1.4394536247031929E-2</c:v>
                </c:pt>
                <c:pt idx="253">
                  <c:v>7.3320924683304076E-3</c:v>
                </c:pt>
                <c:pt idx="254">
                  <c:v>2.4599814048523864E-3</c:v>
                </c:pt>
                <c:pt idx="255">
                  <c:v>2.3350172040804721E-3</c:v>
                </c:pt>
                <c:pt idx="256">
                  <c:v>1.2245984393527993E-2</c:v>
                </c:pt>
                <c:pt idx="257">
                  <c:v>1.7646817214598189E-2</c:v>
                </c:pt>
                <c:pt idx="258">
                  <c:v>4.2373661299383424E-3</c:v>
                </c:pt>
                <c:pt idx="259">
                  <c:v>8.602760527140171E-3</c:v>
                </c:pt>
                <c:pt idx="260">
                  <c:v>5.5754456902080843E-3</c:v>
                </c:pt>
                <c:pt idx="261">
                  <c:v>1.8973498392511284E-3</c:v>
                </c:pt>
                <c:pt idx="262">
                  <c:v>5.8002380131787754E-4</c:v>
                </c:pt>
                <c:pt idx="263">
                  <c:v>3.3316992886270422E-2</c:v>
                </c:pt>
                <c:pt idx="264">
                  <c:v>3.3071817943326427E-2</c:v>
                </c:pt>
                <c:pt idx="265">
                  <c:v>8.0245290824350302E-4</c:v>
                </c:pt>
                <c:pt idx="266">
                  <c:v>1.6388579001216746E-2</c:v>
                </c:pt>
                <c:pt idx="267">
                  <c:v>7.2917776563357411E-3</c:v>
                </c:pt>
                <c:pt idx="268">
                  <c:v>8.9226532771327291E-3</c:v>
                </c:pt>
                <c:pt idx="269">
                  <c:v>2.9612955666932701E-3</c:v>
                </c:pt>
                <c:pt idx="270">
                  <c:v>9.3922224894999774E-3</c:v>
                </c:pt>
                <c:pt idx="271">
                  <c:v>1.0171144919696696E-3</c:v>
                </c:pt>
                <c:pt idx="272">
                  <c:v>7.0154221559770476E-3</c:v>
                </c:pt>
                <c:pt idx="273">
                  <c:v>1.8502797229312772E-2</c:v>
                </c:pt>
                <c:pt idx="274">
                  <c:v>2.3529203741883119E-2</c:v>
                </c:pt>
                <c:pt idx="275">
                  <c:v>5.3413902144034096E-3</c:v>
                </c:pt>
                <c:pt idx="276">
                  <c:v>1.5709780470010353E-2</c:v>
                </c:pt>
                <c:pt idx="277">
                  <c:v>1.4104740901081472E-3</c:v>
                </c:pt>
                <c:pt idx="278">
                  <c:v>3.5116146154711677E-3</c:v>
                </c:pt>
                <c:pt idx="279">
                  <c:v>5.8531475015968677E-3</c:v>
                </c:pt>
                <c:pt idx="280">
                  <c:v>6.0188971455136922E-2</c:v>
                </c:pt>
                <c:pt idx="281">
                  <c:v>5.769529701668237E-2</c:v>
                </c:pt>
                <c:pt idx="282">
                  <c:v>4.9369174918760597E-2</c:v>
                </c:pt>
                <c:pt idx="283">
                  <c:v>4.4880033956569719E-2</c:v>
                </c:pt>
                <c:pt idx="284">
                  <c:v>8.5703524733166895E-3</c:v>
                </c:pt>
                <c:pt idx="285">
                  <c:v>3.1004780679128176E-3</c:v>
                </c:pt>
                <c:pt idx="286">
                  <c:v>1.5552644219693403E-3</c:v>
                </c:pt>
                <c:pt idx="287">
                  <c:v>5.7464155636386786E-3</c:v>
                </c:pt>
                <c:pt idx="288">
                  <c:v>6.7946063027091528E-3</c:v>
                </c:pt>
                <c:pt idx="289">
                  <c:v>6.2793122748757519E-4</c:v>
                </c:pt>
                <c:pt idx="290">
                  <c:v>5.9919693519061628E-3</c:v>
                </c:pt>
                <c:pt idx="291">
                  <c:v>3.5355347909902459E-3</c:v>
                </c:pt>
                <c:pt idx="292">
                  <c:v>1.0360330753378883E-2</c:v>
                </c:pt>
                <c:pt idx="293">
                  <c:v>5.8533305849689478E-3</c:v>
                </c:pt>
                <c:pt idx="294">
                  <c:v>3.7634181308638559E-3</c:v>
                </c:pt>
                <c:pt idx="295">
                  <c:v>1.0473756834640633E-2</c:v>
                </c:pt>
                <c:pt idx="296">
                  <c:v>1.4055705203188646E-2</c:v>
                </c:pt>
                <c:pt idx="297">
                  <c:v>4.6434527885785684E-2</c:v>
                </c:pt>
                <c:pt idx="298">
                  <c:v>9.2681493003185761E-2</c:v>
                </c:pt>
                <c:pt idx="299">
                  <c:v>3.9328243513304419E-2</c:v>
                </c:pt>
                <c:pt idx="300">
                  <c:v>1.7939178408365369E-2</c:v>
                </c:pt>
                <c:pt idx="301">
                  <c:v>1.5092445511895855E-2</c:v>
                </c:pt>
                <c:pt idx="302">
                  <c:v>5.7368066911973048E-3</c:v>
                </c:pt>
                <c:pt idx="303">
                  <c:v>8.031940510280694E-3</c:v>
                </c:pt>
                <c:pt idx="304">
                  <c:v>7.94316416559393E-3</c:v>
                </c:pt>
                <c:pt idx="305">
                  <c:v>1.6042965740010653E-2</c:v>
                </c:pt>
                <c:pt idx="306">
                  <c:v>2.2985681141189766E-2</c:v>
                </c:pt>
                <c:pt idx="307">
                  <c:v>2.1031793141842791E-2</c:v>
                </c:pt>
                <c:pt idx="308">
                  <c:v>9.9754280439784977E-3</c:v>
                </c:pt>
                <c:pt idx="309">
                  <c:v>3.4088645770265505E-2</c:v>
                </c:pt>
                <c:pt idx="310">
                  <c:v>2.6474032219173996E-2</c:v>
                </c:pt>
                <c:pt idx="311">
                  <c:v>3.4056860723930438E-2</c:v>
                </c:pt>
                <c:pt idx="312">
                  <c:v>1.5817217007700181E-3</c:v>
                </c:pt>
                <c:pt idx="313">
                  <c:v>1.759995278778893E-2</c:v>
                </c:pt>
                <c:pt idx="314">
                  <c:v>8.8175149357019884E-3</c:v>
                </c:pt>
                <c:pt idx="315">
                  <c:v>3.8651116597118347E-2</c:v>
                </c:pt>
                <c:pt idx="316">
                  <c:v>3.1114973953692032E-2</c:v>
                </c:pt>
                <c:pt idx="317">
                  <c:v>1.0497838178473521E-2</c:v>
                </c:pt>
                <c:pt idx="318">
                  <c:v>6.0799328774434128E-2</c:v>
                </c:pt>
                <c:pt idx="319">
                  <c:v>5.064978018587267E-2</c:v>
                </c:pt>
                <c:pt idx="320">
                  <c:v>1.1701322496831798E-2</c:v>
                </c:pt>
                <c:pt idx="321">
                  <c:v>1.819798114873758E-2</c:v>
                </c:pt>
                <c:pt idx="322">
                  <c:v>2.4916885428284699E-2</c:v>
                </c:pt>
                <c:pt idx="323">
                  <c:v>0.11817714467678167</c:v>
                </c:pt>
                <c:pt idx="324">
                  <c:v>0.11512536672157275</c:v>
                </c:pt>
                <c:pt idx="325">
                  <c:v>2.8706871302528629E-2</c:v>
                </c:pt>
                <c:pt idx="326">
                  <c:v>0.13690293865351999</c:v>
                </c:pt>
                <c:pt idx="327">
                  <c:v>0.12074631144777764</c:v>
                </c:pt>
                <c:pt idx="328">
                  <c:v>8.0728961839563504E-2</c:v>
                </c:pt>
                <c:pt idx="329">
                  <c:v>6.425469363119561E-3</c:v>
                </c:pt>
                <c:pt idx="330">
                  <c:v>0.11150713970196556</c:v>
                </c:pt>
                <c:pt idx="331">
                  <c:v>1.7012885791254092E-2</c:v>
                </c:pt>
                <c:pt idx="332">
                  <c:v>7.9756753141009529E-4</c:v>
                </c:pt>
                <c:pt idx="333">
                  <c:v>1.3885545789914957E-2</c:v>
                </c:pt>
                <c:pt idx="334">
                  <c:v>2.8123874008044721E-2</c:v>
                </c:pt>
                <c:pt idx="335">
                  <c:v>4.4393893877308313E-2</c:v>
                </c:pt>
                <c:pt idx="336">
                  <c:v>2.6473313090495273E-2</c:v>
                </c:pt>
                <c:pt idx="337">
                  <c:v>5.215867182097318E-3</c:v>
                </c:pt>
                <c:pt idx="338">
                  <c:v>1.2263199806319536E-2</c:v>
                </c:pt>
                <c:pt idx="339">
                  <c:v>1.1841249822037886E-2</c:v>
                </c:pt>
                <c:pt idx="340">
                  <c:v>1.444322079047174E-3</c:v>
                </c:pt>
                <c:pt idx="341">
                  <c:v>3.0507380017300158E-2</c:v>
                </c:pt>
                <c:pt idx="342">
                  <c:v>3.5377705074599433E-2</c:v>
                </c:pt>
                <c:pt idx="343">
                  <c:v>1.104016747704665E-2</c:v>
                </c:pt>
                <c:pt idx="344">
                  <c:v>3.1470433205355447E-2</c:v>
                </c:pt>
                <c:pt idx="345">
                  <c:v>2.5712734727830126E-3</c:v>
                </c:pt>
                <c:pt idx="346">
                  <c:v>1.8314908930360817E-2</c:v>
                </c:pt>
                <c:pt idx="347">
                  <c:v>8.1629961742585421E-3</c:v>
                </c:pt>
                <c:pt idx="348">
                  <c:v>4.5533400730892473E-2</c:v>
                </c:pt>
                <c:pt idx="349">
                  <c:v>8.7782538581333058E-2</c:v>
                </c:pt>
                <c:pt idx="350">
                  <c:v>0.14719522205293031</c:v>
                </c:pt>
                <c:pt idx="351">
                  <c:v>3.6027692930238664E-2</c:v>
                </c:pt>
                <c:pt idx="352">
                  <c:v>9.9956109336104229E-2</c:v>
                </c:pt>
                <c:pt idx="353">
                  <c:v>1.1044191304456732E-2</c:v>
                </c:pt>
                <c:pt idx="354">
                  <c:v>0.17695864345188508</c:v>
                </c:pt>
                <c:pt idx="355">
                  <c:v>5.8819812348010092E-2</c:v>
                </c:pt>
                <c:pt idx="356">
                  <c:v>1.0614449570631353E-2</c:v>
                </c:pt>
                <c:pt idx="357">
                  <c:v>3.0472408646146823E-2</c:v>
                </c:pt>
                <c:pt idx="358">
                  <c:v>2.3862363563987008E-3</c:v>
                </c:pt>
                <c:pt idx="359">
                  <c:v>2.2739584606316584E-2</c:v>
                </c:pt>
                <c:pt idx="360">
                  <c:v>4.2715844343974338E-2</c:v>
                </c:pt>
                <c:pt idx="361">
                  <c:v>2.5144804619934165E-3</c:v>
                </c:pt>
                <c:pt idx="362">
                  <c:v>2.7229345689400861E-2</c:v>
                </c:pt>
                <c:pt idx="363">
                  <c:v>8.6246095561813216E-3</c:v>
                </c:pt>
                <c:pt idx="364">
                  <c:v>0.12684883449486806</c:v>
                </c:pt>
                <c:pt idx="365">
                  <c:v>0.88380658813135404</c:v>
                </c:pt>
                <c:pt idx="366">
                  <c:v>1.0146476371921849</c:v>
                </c:pt>
                <c:pt idx="367">
                  <c:v>0.11725571194792088</c:v>
                </c:pt>
                <c:pt idx="368">
                  <c:v>3.7599154450966246E-2</c:v>
                </c:pt>
                <c:pt idx="369">
                  <c:v>0.12180887983146096</c:v>
                </c:pt>
                <c:pt idx="370">
                  <c:v>6.5247054526447773E-2</c:v>
                </c:pt>
                <c:pt idx="371">
                  <c:v>3.1278307169708931E-3</c:v>
                </c:pt>
                <c:pt idx="372">
                  <c:v>5.4464446560426337E-2</c:v>
                </c:pt>
                <c:pt idx="373">
                  <c:v>2.5705046673209487E-2</c:v>
                </c:pt>
                <c:pt idx="374">
                  <c:v>7.7096587559618249E-2</c:v>
                </c:pt>
                <c:pt idx="375">
                  <c:v>1.6683972597649224E-2</c:v>
                </c:pt>
                <c:pt idx="376">
                  <c:v>1.05972468823927E-2</c:v>
                </c:pt>
                <c:pt idx="377">
                  <c:v>0.14591193385819862</c:v>
                </c:pt>
                <c:pt idx="378">
                  <c:v>0.11541107275830717</c:v>
                </c:pt>
                <c:pt idx="379">
                  <c:v>1.0168205826804538E-2</c:v>
                </c:pt>
                <c:pt idx="380">
                  <c:v>8.5144996597943182E-3</c:v>
                </c:pt>
                <c:pt idx="381">
                  <c:v>7.422671201114105E-3</c:v>
                </c:pt>
                <c:pt idx="382">
                  <c:v>2.9356733744805002E-2</c:v>
                </c:pt>
                <c:pt idx="383">
                  <c:v>6.2744327001977768E-2</c:v>
                </c:pt>
                <c:pt idx="384">
                  <c:v>3.4332985088547853E-2</c:v>
                </c:pt>
                <c:pt idx="385">
                  <c:v>2.5493620238092509E-2</c:v>
                </c:pt>
                <c:pt idx="386">
                  <c:v>3.2470588345147523E-2</c:v>
                </c:pt>
                <c:pt idx="387">
                  <c:v>6.7687854835710212E-3</c:v>
                </c:pt>
                <c:pt idx="388">
                  <c:v>1.617178882562274E-2</c:v>
                </c:pt>
                <c:pt idx="389">
                  <c:v>2.9470275427413182E-2</c:v>
                </c:pt>
                <c:pt idx="390">
                  <c:v>1.9639074769686685E-2</c:v>
                </c:pt>
                <c:pt idx="391">
                  <c:v>2.120512495839233</c:v>
                </c:pt>
                <c:pt idx="392">
                  <c:v>1.1309920686948096</c:v>
                </c:pt>
                <c:pt idx="393">
                  <c:v>1.2312902888828479</c:v>
                </c:pt>
                <c:pt idx="394">
                  <c:v>0.18408971573079766</c:v>
                </c:pt>
                <c:pt idx="395">
                  <c:v>4.8731046469535889E-2</c:v>
                </c:pt>
                <c:pt idx="396">
                  <c:v>0.10840549366627225</c:v>
                </c:pt>
                <c:pt idx="397">
                  <c:v>0.20729613613662073</c:v>
                </c:pt>
                <c:pt idx="398">
                  <c:v>0.27732015765993373</c:v>
                </c:pt>
                <c:pt idx="399">
                  <c:v>0.40550144688029843</c:v>
                </c:pt>
                <c:pt idx="400">
                  <c:v>0.12069599678956748</c:v>
                </c:pt>
                <c:pt idx="401">
                  <c:v>0.25329025371408775</c:v>
                </c:pt>
                <c:pt idx="402">
                  <c:v>0.34176226282106503</c:v>
                </c:pt>
                <c:pt idx="403">
                  <c:v>1.6072833986394603E-3</c:v>
                </c:pt>
                <c:pt idx="404">
                  <c:v>4.9569176240499844E-3</c:v>
                </c:pt>
                <c:pt idx="405">
                  <c:v>1.9912151557680141E-2</c:v>
                </c:pt>
                <c:pt idx="406">
                  <c:v>3.3772240483571185E-2</c:v>
                </c:pt>
                <c:pt idx="407">
                  <c:v>3.5385518489604107E-3</c:v>
                </c:pt>
                <c:pt idx="408">
                  <c:v>6.9864236736485365E-3</c:v>
                </c:pt>
                <c:pt idx="409">
                  <c:v>4.9445086841321392E-3</c:v>
                </c:pt>
                <c:pt idx="410">
                  <c:v>5.6512744226917544E-2</c:v>
                </c:pt>
                <c:pt idx="411">
                  <c:v>5.5720130852376079E-2</c:v>
                </c:pt>
                <c:pt idx="412">
                  <c:v>0.20500532883669184</c:v>
                </c:pt>
                <c:pt idx="413">
                  <c:v>0.11683014313338369</c:v>
                </c:pt>
                <c:pt idx="414">
                  <c:v>3.9789109970486007E-2</c:v>
                </c:pt>
                <c:pt idx="415">
                  <c:v>3.4665180621274348E-2</c:v>
                </c:pt>
                <c:pt idx="416">
                  <c:v>5.4755863226899536E-2</c:v>
                </c:pt>
                <c:pt idx="417">
                  <c:v>0.10749923982766776</c:v>
                </c:pt>
                <c:pt idx="418">
                  <c:v>0.16294770897900776</c:v>
                </c:pt>
                <c:pt idx="419">
                  <c:v>0.10859236723541718</c:v>
                </c:pt>
                <c:pt idx="420">
                  <c:v>5.3454756632908829E-2</c:v>
                </c:pt>
                <c:pt idx="421">
                  <c:v>6.7608231380210757E-2</c:v>
                </c:pt>
                <c:pt idx="422">
                  <c:v>4.1635038556653015E-3</c:v>
                </c:pt>
                <c:pt idx="423">
                  <c:v>2.2241209362352514E-2</c:v>
                </c:pt>
                <c:pt idx="424">
                  <c:v>5.808400754134504E-3</c:v>
                </c:pt>
                <c:pt idx="425">
                  <c:v>1.7832640072971168E-2</c:v>
                </c:pt>
                <c:pt idx="426">
                  <c:v>5.4663127809549111E-3</c:v>
                </c:pt>
                <c:pt idx="427">
                  <c:v>6.3742578885903197E-3</c:v>
                </c:pt>
                <c:pt idx="428">
                  <c:v>1.1767282999580174E-2</c:v>
                </c:pt>
                <c:pt idx="429">
                  <c:v>9.7066138052906131E-3</c:v>
                </c:pt>
                <c:pt idx="430">
                  <c:v>0.12358343945663194</c:v>
                </c:pt>
                <c:pt idx="431">
                  <c:v>0.10849967403741038</c:v>
                </c:pt>
                <c:pt idx="432">
                  <c:v>5.7267080525367095E-2</c:v>
                </c:pt>
                <c:pt idx="433">
                  <c:v>2.1385068286347304E-2</c:v>
                </c:pt>
                <c:pt idx="434">
                  <c:v>2.9355568783536602E-2</c:v>
                </c:pt>
                <c:pt idx="435">
                  <c:v>4.7342926650350309E-2</c:v>
                </c:pt>
                <c:pt idx="436">
                  <c:v>3.9235963294332425E-2</c:v>
                </c:pt>
                <c:pt idx="437">
                  <c:v>5.3804795205353681E-2</c:v>
                </c:pt>
                <c:pt idx="438">
                  <c:v>2.4186266275662172E-2</c:v>
                </c:pt>
                <c:pt idx="439">
                  <c:v>1.336740967234985E-2</c:v>
                </c:pt>
                <c:pt idx="440">
                  <c:v>2.2157678179412633E-3</c:v>
                </c:pt>
                <c:pt idx="441">
                  <c:v>6.5166339735421627E-3</c:v>
                </c:pt>
                <c:pt idx="442">
                  <c:v>1.8625876711712022E-4</c:v>
                </c:pt>
                <c:pt idx="443">
                  <c:v>2.0200049935915104E-2</c:v>
                </c:pt>
                <c:pt idx="444">
                  <c:v>1.0335854352808566E-2</c:v>
                </c:pt>
                <c:pt idx="445">
                  <c:v>2.3615590766273478E-3</c:v>
                </c:pt>
                <c:pt idx="446">
                  <c:v>2.1953730296688536E-2</c:v>
                </c:pt>
                <c:pt idx="447">
                  <c:v>5.343768432493573E-2</c:v>
                </c:pt>
                <c:pt idx="448">
                  <c:v>6.9234879603430638E-2</c:v>
                </c:pt>
                <c:pt idx="449">
                  <c:v>7.3381323687300958E-3</c:v>
                </c:pt>
                <c:pt idx="450">
                  <c:v>2.4050967964368137E-2</c:v>
                </c:pt>
                <c:pt idx="451">
                  <c:v>3.6335109932239579E-3</c:v>
                </c:pt>
                <c:pt idx="452">
                  <c:v>2.4868257333924816E-4</c:v>
                </c:pt>
                <c:pt idx="453">
                  <c:v>1.8955125859620083E-2</c:v>
                </c:pt>
                <c:pt idx="454">
                  <c:v>0.20094941168823618</c:v>
                </c:pt>
                <c:pt idx="455">
                  <c:v>0.26071835390521103</c:v>
                </c:pt>
                <c:pt idx="456">
                  <c:v>4.1615287331465897E-2</c:v>
                </c:pt>
                <c:pt idx="457">
                  <c:v>1.6387652130282173E-2</c:v>
                </c:pt>
                <c:pt idx="458">
                  <c:v>4.5451441177390646E-2</c:v>
                </c:pt>
                <c:pt idx="459">
                  <c:v>2.4786460860613105E-2</c:v>
                </c:pt>
                <c:pt idx="460">
                  <c:v>4.2034402709794312E-2</c:v>
                </c:pt>
                <c:pt idx="461">
                  <c:v>6.1970970074761662E-2</c:v>
                </c:pt>
                <c:pt idx="462">
                  <c:v>6.7408056449508688E-2</c:v>
                </c:pt>
                <c:pt idx="463">
                  <c:v>8.721751018644185E-3</c:v>
                </c:pt>
                <c:pt idx="464">
                  <c:v>0.1630661460220299</c:v>
                </c:pt>
                <c:pt idx="465">
                  <c:v>0.20796952616180084</c:v>
                </c:pt>
                <c:pt idx="466">
                  <c:v>0.21073969802383111</c:v>
                </c:pt>
                <c:pt idx="467">
                  <c:v>0.1796142597205671</c:v>
                </c:pt>
                <c:pt idx="468">
                  <c:v>0.13289596135253831</c:v>
                </c:pt>
                <c:pt idx="469">
                  <c:v>0.71770909146249284</c:v>
                </c:pt>
                <c:pt idx="470">
                  <c:v>1.0365858853754621</c:v>
                </c:pt>
                <c:pt idx="471">
                  <c:v>6.340778984986703E-2</c:v>
                </c:pt>
                <c:pt idx="472">
                  <c:v>0.19007373719339724</c:v>
                </c:pt>
                <c:pt idx="473">
                  <c:v>0.1810804703327101</c:v>
                </c:pt>
                <c:pt idx="474">
                  <c:v>0.11122174943320752</c:v>
                </c:pt>
                <c:pt idx="475">
                  <c:v>6.0981480922073457E-2</c:v>
                </c:pt>
                <c:pt idx="476">
                  <c:v>2.5894882360376435E-2</c:v>
                </c:pt>
                <c:pt idx="477">
                  <c:v>0.15846251272952633</c:v>
                </c:pt>
                <c:pt idx="478">
                  <c:v>5.397756394937607E-2</c:v>
                </c:pt>
                <c:pt idx="479">
                  <c:v>3.5987034201043648E-2</c:v>
                </c:pt>
                <c:pt idx="480">
                  <c:v>3.7861502780129265E-2</c:v>
                </c:pt>
                <c:pt idx="481">
                  <c:v>0.14142590590478551</c:v>
                </c:pt>
                <c:pt idx="482">
                  <c:v>0.17520110133886002</c:v>
                </c:pt>
                <c:pt idx="483">
                  <c:v>5.7245029140977864E-2</c:v>
                </c:pt>
                <c:pt idx="484">
                  <c:v>8.7183084954248855E-2</c:v>
                </c:pt>
                <c:pt idx="485">
                  <c:v>0.10825712681081599</c:v>
                </c:pt>
                <c:pt idx="486">
                  <c:v>6.5451257242567021E-2</c:v>
                </c:pt>
                <c:pt idx="487">
                  <c:v>0.17535387044873127</c:v>
                </c:pt>
                <c:pt idx="488">
                  <c:v>0.15064351559145037</c:v>
                </c:pt>
                <c:pt idx="489">
                  <c:v>0.1288887425235716</c:v>
                </c:pt>
                <c:pt idx="490">
                  <c:v>9.9750381892710113E-2</c:v>
                </c:pt>
                <c:pt idx="491">
                  <c:v>5.7722524332052841E-2</c:v>
                </c:pt>
                <c:pt idx="492">
                  <c:v>5.1024791847559016E-2</c:v>
                </c:pt>
                <c:pt idx="493">
                  <c:v>9.0080403122352895E-2</c:v>
                </c:pt>
                <c:pt idx="494">
                  <c:v>9.929594120008646E-2</c:v>
                </c:pt>
                <c:pt idx="495">
                  <c:v>1.356955594986779E-3</c:v>
                </c:pt>
                <c:pt idx="496">
                  <c:v>1.7840804308044817E-2</c:v>
                </c:pt>
                <c:pt idx="497">
                  <c:v>0.11534561788133836</c:v>
                </c:pt>
                <c:pt idx="498">
                  <c:v>0.12870415689755818</c:v>
                </c:pt>
                <c:pt idx="499">
                  <c:v>1.0608091182829045E-2</c:v>
                </c:pt>
                <c:pt idx="500">
                  <c:v>2.1366788378250526E-2</c:v>
                </c:pt>
                <c:pt idx="501">
                  <c:v>1.9260972936717712E-2</c:v>
                </c:pt>
                <c:pt idx="502">
                  <c:v>2.6890426656070006E-2</c:v>
                </c:pt>
                <c:pt idx="503">
                  <c:v>1.847455120764355E-2</c:v>
                </c:pt>
                <c:pt idx="504">
                  <c:v>2.4690275050693173E-2</c:v>
                </c:pt>
                <c:pt idx="505">
                  <c:v>4.9230723440297407E-2</c:v>
                </c:pt>
                <c:pt idx="506">
                  <c:v>6.9941348151751778E-2</c:v>
                </c:pt>
                <c:pt idx="507">
                  <c:v>5.9842773245227E-2</c:v>
                </c:pt>
                <c:pt idx="508">
                  <c:v>1.8340378698083512E-2</c:v>
                </c:pt>
                <c:pt idx="509">
                  <c:v>5.6080906121549659E-2</c:v>
                </c:pt>
                <c:pt idx="510">
                  <c:v>9.5122538109918778E-3</c:v>
                </c:pt>
                <c:pt idx="511">
                  <c:v>8.6015937649677708E-3</c:v>
                </c:pt>
                <c:pt idx="512">
                  <c:v>4.3620889324973655E-2</c:v>
                </c:pt>
                <c:pt idx="513">
                  <c:v>4.1395708936033261E-2</c:v>
                </c:pt>
                <c:pt idx="514">
                  <c:v>6.2855657764403119E-2</c:v>
                </c:pt>
                <c:pt idx="515">
                  <c:v>6.7930080956322123E-2</c:v>
                </c:pt>
                <c:pt idx="516">
                  <c:v>6.6429717806914482E-3</c:v>
                </c:pt>
                <c:pt idx="517">
                  <c:v>0.11200458721066908</c:v>
                </c:pt>
                <c:pt idx="518">
                  <c:v>5.1371779071782364E-2</c:v>
                </c:pt>
                <c:pt idx="519">
                  <c:v>5.9496679959277453E-2</c:v>
                </c:pt>
                <c:pt idx="520">
                  <c:v>2.6030912928701983E-2</c:v>
                </c:pt>
                <c:pt idx="521">
                  <c:v>2.7993260664685138E-3</c:v>
                </c:pt>
                <c:pt idx="522">
                  <c:v>4.2517332507234912E-2</c:v>
                </c:pt>
                <c:pt idx="523">
                  <c:v>9.4581381487694502E-2</c:v>
                </c:pt>
                <c:pt idx="524">
                  <c:v>4.1404199537271293E-2</c:v>
                </c:pt>
                <c:pt idx="525">
                  <c:v>2.4557800650289657E-2</c:v>
                </c:pt>
                <c:pt idx="526">
                  <c:v>2.0650165097196544E-2</c:v>
                </c:pt>
                <c:pt idx="527">
                  <c:v>4.1949074184862614E-2</c:v>
                </c:pt>
                <c:pt idx="528">
                  <c:v>1.0678597323636015E-2</c:v>
                </c:pt>
                <c:pt idx="529">
                  <c:v>2.4724357306111201E-2</c:v>
                </c:pt>
                <c:pt idx="530">
                  <c:v>6.3552106539789145E-3</c:v>
                </c:pt>
                <c:pt idx="531">
                  <c:v>3.7821731476325349E-3</c:v>
                </c:pt>
                <c:pt idx="532">
                  <c:v>2.3950856317684652E-3</c:v>
                </c:pt>
                <c:pt idx="533">
                  <c:v>1.8349441392233889E-2</c:v>
                </c:pt>
                <c:pt idx="534">
                  <c:v>1.1529971081603241E-2</c:v>
                </c:pt>
                <c:pt idx="535">
                  <c:v>7.9161851836218232E-5</c:v>
                </c:pt>
                <c:pt idx="536">
                  <c:v>0.14393786309021586</c:v>
                </c:pt>
                <c:pt idx="537">
                  <c:v>0.26255177054566065</c:v>
                </c:pt>
                <c:pt idx="538">
                  <c:v>3.472883192858111E-2</c:v>
                </c:pt>
                <c:pt idx="539">
                  <c:v>1.4663320418894057E-2</c:v>
                </c:pt>
                <c:pt idx="540">
                  <c:v>0.12846789852892759</c:v>
                </c:pt>
                <c:pt idx="541">
                  <c:v>0.10542037726445433</c:v>
                </c:pt>
                <c:pt idx="542">
                  <c:v>2.6185463541867085E-2</c:v>
                </c:pt>
                <c:pt idx="543">
                  <c:v>2.3751965873371476E-2</c:v>
                </c:pt>
                <c:pt idx="544">
                  <c:v>5.3910893851370441E-2</c:v>
                </c:pt>
                <c:pt idx="545">
                  <c:v>7.623844073942323E-3</c:v>
                </c:pt>
                <c:pt idx="546">
                  <c:v>2.2395130333200128E-3</c:v>
                </c:pt>
                <c:pt idx="547">
                  <c:v>3.3698649300952774E-2</c:v>
                </c:pt>
                <c:pt idx="548">
                  <c:v>2.6371271169832729E-3</c:v>
                </c:pt>
                <c:pt idx="549">
                  <c:v>2.2339390590983381E-2</c:v>
                </c:pt>
                <c:pt idx="550">
                  <c:v>9.1344104567813479E-3</c:v>
                </c:pt>
                <c:pt idx="551">
                  <c:v>2.1572148786748315E-2</c:v>
                </c:pt>
                <c:pt idx="552">
                  <c:v>3.3935027633125864E-2</c:v>
                </c:pt>
                <c:pt idx="553">
                  <c:v>4.225146815269628E-2</c:v>
                </c:pt>
                <c:pt idx="554">
                  <c:v>1.1458936375678104E-2</c:v>
                </c:pt>
                <c:pt idx="555">
                  <c:v>1.5422757475062217E-2</c:v>
                </c:pt>
                <c:pt idx="556">
                  <c:v>1.6420264080267175E-2</c:v>
                </c:pt>
                <c:pt idx="557">
                  <c:v>2.5412516387023919E-2</c:v>
                </c:pt>
                <c:pt idx="558">
                  <c:v>2.9415485358666952E-2</c:v>
                </c:pt>
                <c:pt idx="559">
                  <c:v>2.4225651571548781E-2</c:v>
                </c:pt>
                <c:pt idx="560">
                  <c:v>2.2457077542340134E-2</c:v>
                </c:pt>
                <c:pt idx="561">
                  <c:v>0.12394587895802053</c:v>
                </c:pt>
                <c:pt idx="562">
                  <c:v>0.10604691920690683</c:v>
                </c:pt>
                <c:pt idx="563">
                  <c:v>2.1274941646859689E-2</c:v>
                </c:pt>
                <c:pt idx="564">
                  <c:v>3.3381724966749744E-2</c:v>
                </c:pt>
                <c:pt idx="565">
                  <c:v>0.14448207984756617</c:v>
                </c:pt>
                <c:pt idx="566">
                  <c:v>0.17432732840000031</c:v>
                </c:pt>
                <c:pt idx="567">
                  <c:v>5.0809861091920053E-2</c:v>
                </c:pt>
                <c:pt idx="568">
                  <c:v>1.9877268952025476E-2</c:v>
                </c:pt>
                <c:pt idx="569">
                  <c:v>3.2626310643183956E-2</c:v>
                </c:pt>
                <c:pt idx="570">
                  <c:v>0.12139239128581179</c:v>
                </c:pt>
                <c:pt idx="571">
                  <c:v>0.1904941398077889</c:v>
                </c:pt>
                <c:pt idx="572">
                  <c:v>9.7468766368508958E-2</c:v>
                </c:pt>
                <c:pt idx="573">
                  <c:v>2.8030893464067782E-2</c:v>
                </c:pt>
                <c:pt idx="574">
                  <c:v>2.2249276554808618E-2</c:v>
                </c:pt>
                <c:pt idx="575">
                  <c:v>1.3101126678547582E-2</c:v>
                </c:pt>
                <c:pt idx="576">
                  <c:v>2.6923259071168864E-2</c:v>
                </c:pt>
                <c:pt idx="577">
                  <c:v>6.7649193097054611E-2</c:v>
                </c:pt>
                <c:pt idx="578">
                  <c:v>2.536233191570636E-2</c:v>
                </c:pt>
                <c:pt idx="579">
                  <c:v>8.1815514027598849E-3</c:v>
                </c:pt>
                <c:pt idx="580">
                  <c:v>4.2065079481448681E-3</c:v>
                </c:pt>
                <c:pt idx="581">
                  <c:v>3.2280074229406909E-2</c:v>
                </c:pt>
                <c:pt idx="582">
                  <c:v>0.13560852651737015</c:v>
                </c:pt>
                <c:pt idx="583">
                  <c:v>0.11333433670772736</c:v>
                </c:pt>
                <c:pt idx="584">
                  <c:v>8.4573098276106373E-2</c:v>
                </c:pt>
                <c:pt idx="585">
                  <c:v>2.2542629749128847E-2</c:v>
                </c:pt>
                <c:pt idx="586">
                  <c:v>6.5498802168766787E-2</c:v>
                </c:pt>
                <c:pt idx="587">
                  <c:v>2.8772262681696397E-2</c:v>
                </c:pt>
                <c:pt idx="588">
                  <c:v>4.1203560443468637E-2</c:v>
                </c:pt>
                <c:pt idx="589">
                  <c:v>4.1444217136046041E-2</c:v>
                </c:pt>
                <c:pt idx="590">
                  <c:v>8.8266736627134926E-2</c:v>
                </c:pt>
                <c:pt idx="591">
                  <c:v>0.10518614049028785</c:v>
                </c:pt>
                <c:pt idx="592">
                  <c:v>3.248978740070891E-2</c:v>
                </c:pt>
                <c:pt idx="593">
                  <c:v>9.3929343167306681E-3</c:v>
                </c:pt>
                <c:pt idx="594">
                  <c:v>2.0801720810778541E-2</c:v>
                </c:pt>
                <c:pt idx="595">
                  <c:v>4.1221670133403832E-2</c:v>
                </c:pt>
                <c:pt idx="596">
                  <c:v>3.717467790670221E-2</c:v>
                </c:pt>
                <c:pt idx="597">
                  <c:v>7.809408465664823E-3</c:v>
                </c:pt>
                <c:pt idx="598">
                  <c:v>2.8585622792436108E-2</c:v>
                </c:pt>
                <c:pt idx="599">
                  <c:v>3.142228245855614E-2</c:v>
                </c:pt>
                <c:pt idx="600">
                  <c:v>3.2925522465894363E-2</c:v>
                </c:pt>
                <c:pt idx="601">
                  <c:v>5.043746487569193E-2</c:v>
                </c:pt>
                <c:pt idx="602">
                  <c:v>2.9550970055043793E-3</c:v>
                </c:pt>
                <c:pt idx="603">
                  <c:v>1.3105104793390041E-2</c:v>
                </c:pt>
                <c:pt idx="604">
                  <c:v>2.7052271634844867E-2</c:v>
                </c:pt>
                <c:pt idx="605">
                  <c:v>1.0708657975546333E-2</c:v>
                </c:pt>
                <c:pt idx="606">
                  <c:v>5.028562266861953E-4</c:v>
                </c:pt>
                <c:pt idx="607">
                  <c:v>2.9727884604491089E-2</c:v>
                </c:pt>
                <c:pt idx="608">
                  <c:v>1.0649527727418539E-2</c:v>
                </c:pt>
                <c:pt idx="609">
                  <c:v>4.3530765841906245E-2</c:v>
                </c:pt>
                <c:pt idx="610">
                  <c:v>1.9413837996228599E-2</c:v>
                </c:pt>
                <c:pt idx="611">
                  <c:v>5.8946008653570341E-3</c:v>
                </c:pt>
                <c:pt idx="612">
                  <c:v>5.5628092147308548E-3</c:v>
                </c:pt>
                <c:pt idx="613">
                  <c:v>2.6627790626005333E-2</c:v>
                </c:pt>
                <c:pt idx="614">
                  <c:v>9.2023231888143639E-2</c:v>
                </c:pt>
                <c:pt idx="615">
                  <c:v>9.8987860357342305E-2</c:v>
                </c:pt>
                <c:pt idx="616">
                  <c:v>1.7065627586040744E-2</c:v>
                </c:pt>
                <c:pt idx="617">
                  <c:v>4.2611687691072986E-2</c:v>
                </c:pt>
                <c:pt idx="618">
                  <c:v>5.5504821076175201E-2</c:v>
                </c:pt>
                <c:pt idx="619">
                  <c:v>2.7832328512458329E-2</c:v>
                </c:pt>
                <c:pt idx="620">
                  <c:v>2.2098577864532485E-2</c:v>
                </c:pt>
                <c:pt idx="621">
                  <c:v>4.9666775969319003E-2</c:v>
                </c:pt>
                <c:pt idx="622">
                  <c:v>2.023385761383201E-2</c:v>
                </c:pt>
                <c:pt idx="623">
                  <c:v>3.0560273520518707E-2</c:v>
                </c:pt>
                <c:pt idx="624">
                  <c:v>5.8995325255515381E-2</c:v>
                </c:pt>
                <c:pt idx="625">
                  <c:v>1.3755696304712151E-2</c:v>
                </c:pt>
                <c:pt idx="626">
                  <c:v>8.5028078780645198E-3</c:v>
                </c:pt>
                <c:pt idx="627">
                  <c:v>2.498146612640937E-2</c:v>
                </c:pt>
                <c:pt idx="628">
                  <c:v>8.3030397636099429E-2</c:v>
                </c:pt>
                <c:pt idx="629">
                  <c:v>3.8659190222601551E-2</c:v>
                </c:pt>
                <c:pt idx="630">
                  <c:v>7.8641662974668434E-3</c:v>
                </c:pt>
                <c:pt idx="631">
                  <c:v>4.967762457066828E-2</c:v>
                </c:pt>
                <c:pt idx="632">
                  <c:v>3.5869856856766323E-2</c:v>
                </c:pt>
                <c:pt idx="633">
                  <c:v>9.8737865798583097E-3</c:v>
                </c:pt>
                <c:pt idx="634">
                  <c:v>2.155982474392408E-2</c:v>
                </c:pt>
                <c:pt idx="635">
                  <c:v>2.6040315410741713E-2</c:v>
                </c:pt>
                <c:pt idx="636">
                  <c:v>2.5266083579452052E-3</c:v>
                </c:pt>
                <c:pt idx="637">
                  <c:v>5.717843100111622E-2</c:v>
                </c:pt>
                <c:pt idx="638">
                  <c:v>6.1544475557069135E-2</c:v>
                </c:pt>
                <c:pt idx="639">
                  <c:v>6.4041743167529098E-6</c:v>
                </c:pt>
                <c:pt idx="640">
                  <c:v>6.9315809061057679E-2</c:v>
                </c:pt>
                <c:pt idx="641">
                  <c:v>2.1728984341511232E-2</c:v>
                </c:pt>
                <c:pt idx="642">
                  <c:v>3.9954667883896844E-2</c:v>
                </c:pt>
                <c:pt idx="643">
                  <c:v>4.6411181153986132E-2</c:v>
                </c:pt>
                <c:pt idx="644">
                  <c:v>3.5849517083949185E-2</c:v>
                </c:pt>
                <c:pt idx="645">
                  <c:v>7.8273219658039159E-3</c:v>
                </c:pt>
                <c:pt idx="646">
                  <c:v>2.9839725059057601E-4</c:v>
                </c:pt>
                <c:pt idx="647">
                  <c:v>1.8375794254036043E-2</c:v>
                </c:pt>
                <c:pt idx="648">
                  <c:v>5.5304148869160467E-3</c:v>
                </c:pt>
                <c:pt idx="649">
                  <c:v>2.5871023664468584E-2</c:v>
                </c:pt>
                <c:pt idx="650">
                  <c:v>1.3283250642182883E-2</c:v>
                </c:pt>
                <c:pt idx="651">
                  <c:v>1.0458389829873769E-2</c:v>
                </c:pt>
                <c:pt idx="652">
                  <c:v>3.1367605270149731E-3</c:v>
                </c:pt>
                <c:pt idx="653">
                  <c:v>9.6795329905872453E-3</c:v>
                </c:pt>
                <c:pt idx="654">
                  <c:v>9.3556598070208219E-2</c:v>
                </c:pt>
                <c:pt idx="655">
                  <c:v>0.13405140012850664</c:v>
                </c:pt>
                <c:pt idx="656">
                  <c:v>6.4012309494055383E-2</c:v>
                </c:pt>
                <c:pt idx="657">
                  <c:v>2.5663285421127342E-2</c:v>
                </c:pt>
                <c:pt idx="658">
                  <c:v>8.0422808635147013E-3</c:v>
                </c:pt>
                <c:pt idx="659">
                  <c:v>1.6387130967273872E-2</c:v>
                </c:pt>
                <c:pt idx="660">
                  <c:v>8.2219897038113818E-2</c:v>
                </c:pt>
                <c:pt idx="661">
                  <c:v>9.0346132001729265E-2</c:v>
                </c:pt>
                <c:pt idx="662">
                  <c:v>6.6412421699038162E-3</c:v>
                </c:pt>
                <c:pt idx="663">
                  <c:v>1.2283448944640318E-2</c:v>
                </c:pt>
                <c:pt idx="664">
                  <c:v>0.22460135075091087</c:v>
                </c:pt>
                <c:pt idx="665">
                  <c:v>0.26585761625348087</c:v>
                </c:pt>
                <c:pt idx="666">
                  <c:v>3.9116590517477415E-2</c:v>
                </c:pt>
                <c:pt idx="667">
                  <c:v>8.8917378933513879E-3</c:v>
                </c:pt>
                <c:pt idx="668">
                  <c:v>1.8107324354904877E-2</c:v>
                </c:pt>
                <c:pt idx="669">
                  <c:v>9.6352519748102751E-3</c:v>
                </c:pt>
                <c:pt idx="670">
                  <c:v>4.9494497937646476E-3</c:v>
                </c:pt>
                <c:pt idx="671">
                  <c:v>1.0696387194235669E-2</c:v>
                </c:pt>
                <c:pt idx="672">
                  <c:v>1.405119267545114E-2</c:v>
                </c:pt>
                <c:pt idx="673">
                  <c:v>4.0311812910620156E-3</c:v>
                </c:pt>
                <c:pt idx="674">
                  <c:v>1.4287582515803384E-2</c:v>
                </c:pt>
                <c:pt idx="675">
                  <c:v>5.8608307770128772E-2</c:v>
                </c:pt>
                <c:pt idx="676">
                  <c:v>7.8382228356273065E-2</c:v>
                </c:pt>
                <c:pt idx="677">
                  <c:v>1.9297886012631146E-2</c:v>
                </c:pt>
                <c:pt idx="678">
                  <c:v>1.258390381716545E-2</c:v>
                </c:pt>
                <c:pt idx="679">
                  <c:v>1.1525941324131315E-2</c:v>
                </c:pt>
                <c:pt idx="680">
                  <c:v>3.8629065179734932E-3</c:v>
                </c:pt>
                <c:pt idx="681">
                  <c:v>3.2213454942757638E-2</c:v>
                </c:pt>
                <c:pt idx="682">
                  <c:v>3.3609137216418228E-2</c:v>
                </c:pt>
                <c:pt idx="683">
                  <c:v>8.3275238347265187E-3</c:v>
                </c:pt>
                <c:pt idx="684">
                  <c:v>2.3830453857607636E-2</c:v>
                </c:pt>
                <c:pt idx="685">
                  <c:v>4.6538568055087465E-2</c:v>
                </c:pt>
                <c:pt idx="686">
                  <c:v>1.4328130809139238E-2</c:v>
                </c:pt>
                <c:pt idx="687">
                  <c:v>9.6778629878651878E-3</c:v>
                </c:pt>
                <c:pt idx="688">
                  <c:v>4.0028630756002012E-3</c:v>
                </c:pt>
                <c:pt idx="689">
                  <c:v>1.3503159678645677E-2</c:v>
                </c:pt>
                <c:pt idx="690">
                  <c:v>4.6751302713628387E-2</c:v>
                </c:pt>
                <c:pt idx="691">
                  <c:v>4.2062368086230151E-2</c:v>
                </c:pt>
                <c:pt idx="692">
                  <c:v>1.1764397351422946E-2</c:v>
                </c:pt>
                <c:pt idx="693">
                  <c:v>1.6512746493968482E-2</c:v>
                </c:pt>
                <c:pt idx="694">
                  <c:v>1.987469568817497E-2</c:v>
                </c:pt>
                <c:pt idx="695">
                  <c:v>3.4695390020621122E-2</c:v>
                </c:pt>
                <c:pt idx="696">
                  <c:v>6.0404365471701998E-2</c:v>
                </c:pt>
                <c:pt idx="697">
                  <c:v>4.8657657073523153E-2</c:v>
                </c:pt>
                <c:pt idx="698">
                  <c:v>2.8224444084360513E-2</c:v>
                </c:pt>
                <c:pt idx="699">
                  <c:v>3.3330555181517507E-2</c:v>
                </c:pt>
                <c:pt idx="700">
                  <c:v>3.3860667846652641E-2</c:v>
                </c:pt>
                <c:pt idx="701">
                  <c:v>2.5425030956184379E-2</c:v>
                </c:pt>
                <c:pt idx="702">
                  <c:v>1.9008049195839427E-2</c:v>
                </c:pt>
                <c:pt idx="703">
                  <c:v>6.4807746688525555E-2</c:v>
                </c:pt>
                <c:pt idx="704">
                  <c:v>1.1309655576244545E-2</c:v>
                </c:pt>
                <c:pt idx="705">
                  <c:v>1.1263079948954632E-2</c:v>
                </c:pt>
                <c:pt idx="706">
                  <c:v>9.9664089435093622E-4</c:v>
                </c:pt>
                <c:pt idx="707">
                  <c:v>2.7122836178573202E-2</c:v>
                </c:pt>
                <c:pt idx="708">
                  <c:v>9.6472987689478536E-3</c:v>
                </c:pt>
                <c:pt idx="709">
                  <c:v>2.9965599691801313E-2</c:v>
                </c:pt>
                <c:pt idx="710">
                  <c:v>1.964964791998406E-2</c:v>
                </c:pt>
                <c:pt idx="711">
                  <c:v>0.20499263803238438</c:v>
                </c:pt>
                <c:pt idx="712">
                  <c:v>0.28266101491873424</c:v>
                </c:pt>
                <c:pt idx="713">
                  <c:v>6.0982435137379741E-2</c:v>
                </c:pt>
                <c:pt idx="714">
                  <c:v>5.2704863492140748E-3</c:v>
                </c:pt>
                <c:pt idx="715">
                  <c:v>2.2862874815706685E-2</c:v>
                </c:pt>
                <c:pt idx="716">
                  <c:v>6.0578265261802379E-3</c:v>
                </c:pt>
                <c:pt idx="717">
                  <c:v>1.2034637878912926E-2</c:v>
                </c:pt>
                <c:pt idx="718">
                  <c:v>1.7621975952797565E-2</c:v>
                </c:pt>
                <c:pt idx="719">
                  <c:v>2.4041544459907482E-2</c:v>
                </c:pt>
                <c:pt idx="720">
                  <c:v>5.2302133273020128E-3</c:v>
                </c:pt>
                <c:pt idx="721">
                  <c:v>1.7030563384633667E-2</c:v>
                </c:pt>
                <c:pt idx="722">
                  <c:v>4.4094511228828313E-2</c:v>
                </c:pt>
                <c:pt idx="723">
                  <c:v>4.5837416337076612E-5</c:v>
                </c:pt>
                <c:pt idx="724">
                  <c:v>7.583361101486494E-3</c:v>
                </c:pt>
                <c:pt idx="725">
                  <c:v>2.3102870143751654E-2</c:v>
                </c:pt>
                <c:pt idx="726">
                  <c:v>2.0106489580741658E-2</c:v>
                </c:pt>
                <c:pt idx="727">
                  <c:v>3.3293117600745228E-2</c:v>
                </c:pt>
                <c:pt idx="728">
                  <c:v>5.828497454389717E-3</c:v>
                </c:pt>
                <c:pt idx="729">
                  <c:v>6.3712386677730491E-3</c:v>
                </c:pt>
                <c:pt idx="730">
                  <c:v>1.6785880193066701E-2</c:v>
                </c:pt>
                <c:pt idx="731">
                  <c:v>1.6305777195631331E-2</c:v>
                </c:pt>
                <c:pt idx="732">
                  <c:v>1.0435928726223128E-3</c:v>
                </c:pt>
                <c:pt idx="733">
                  <c:v>1.2990808006523671E-3</c:v>
                </c:pt>
                <c:pt idx="734">
                  <c:v>3.0985040614700352E-2</c:v>
                </c:pt>
                <c:pt idx="735">
                  <c:v>2.99059645707376E-2</c:v>
                </c:pt>
                <c:pt idx="736">
                  <c:v>3.4191184845912136E-3</c:v>
                </c:pt>
                <c:pt idx="737">
                  <c:v>6.8625472226765153E-3</c:v>
                </c:pt>
                <c:pt idx="738">
                  <c:v>1.0151936407276014E-2</c:v>
                </c:pt>
                <c:pt idx="739">
                  <c:v>6.0365592509501853E-2</c:v>
                </c:pt>
                <c:pt idx="740">
                  <c:v>6.1191870107939424E-2</c:v>
                </c:pt>
                <c:pt idx="741">
                  <c:v>6.9861240172729447E-2</c:v>
                </c:pt>
                <c:pt idx="742">
                  <c:v>5.7372762027485376E-2</c:v>
                </c:pt>
                <c:pt idx="743">
                  <c:v>0.15747459941286318</c:v>
                </c:pt>
                <c:pt idx="744">
                  <c:v>5.6792588257515587E-3</c:v>
                </c:pt>
                <c:pt idx="745">
                  <c:v>5.4884273124993464E-3</c:v>
                </c:pt>
                <c:pt idx="746">
                  <c:v>1.0381623591542662E-2</c:v>
                </c:pt>
                <c:pt idx="747">
                  <c:v>1.7705691224555265E-3</c:v>
                </c:pt>
                <c:pt idx="748">
                  <c:v>1.9683760760015791E-2</c:v>
                </c:pt>
                <c:pt idx="749">
                  <c:v>4.9187943003848496E-2</c:v>
                </c:pt>
                <c:pt idx="750">
                  <c:v>7.104938425645406E-3</c:v>
                </c:pt>
                <c:pt idx="751">
                  <c:v>4.6614547203577383E-2</c:v>
                </c:pt>
                <c:pt idx="752">
                  <c:v>2.3580299232298959E-3</c:v>
                </c:pt>
                <c:pt idx="753">
                  <c:v>3.2809885580282777E-2</c:v>
                </c:pt>
                <c:pt idx="754">
                  <c:v>1.9257154776245596E-3</c:v>
                </c:pt>
                <c:pt idx="755">
                  <c:v>6.3372822380771909E-2</c:v>
                </c:pt>
                <c:pt idx="756">
                  <c:v>2.1223274143845269E-2</c:v>
                </c:pt>
                <c:pt idx="757">
                  <c:v>2.1373406284070598E-2</c:v>
                </c:pt>
                <c:pt idx="758">
                  <c:v>9.2723334530698115E-3</c:v>
                </c:pt>
                <c:pt idx="759">
                  <c:v>4.9791302382266294E-3</c:v>
                </c:pt>
                <c:pt idx="760">
                  <c:v>1.5357379049366156E-2</c:v>
                </c:pt>
                <c:pt idx="761">
                  <c:v>1.4500927537350271E-3</c:v>
                </c:pt>
                <c:pt idx="762">
                  <c:v>3.7190585931863675E-2</c:v>
                </c:pt>
                <c:pt idx="763">
                  <c:v>7.4443996595265863E-2</c:v>
                </c:pt>
                <c:pt idx="764">
                  <c:v>3.2877506104989976E-2</c:v>
                </c:pt>
                <c:pt idx="765">
                  <c:v>9.8320491033737061E-3</c:v>
                </c:pt>
                <c:pt idx="766">
                  <c:v>5.3890906543216544E-2</c:v>
                </c:pt>
                <c:pt idx="767">
                  <c:v>8.204461477747374E-2</c:v>
                </c:pt>
                <c:pt idx="768">
                  <c:v>2.9883475700340303E-2</c:v>
                </c:pt>
                <c:pt idx="769">
                  <c:v>3.5691112417004005E-2</c:v>
                </c:pt>
                <c:pt idx="770">
                  <c:v>2.6897039815965286E-2</c:v>
                </c:pt>
                <c:pt idx="771">
                  <c:v>5.086772921620724E-3</c:v>
                </c:pt>
                <c:pt idx="772">
                  <c:v>8.30577197826219E-2</c:v>
                </c:pt>
                <c:pt idx="773">
                  <c:v>8.2732071605353008E-2</c:v>
                </c:pt>
                <c:pt idx="774">
                  <c:v>4.2746736228197066E-2</c:v>
                </c:pt>
                <c:pt idx="775">
                  <c:v>1.2669757957357218E-2</c:v>
                </c:pt>
                <c:pt idx="776">
                  <c:v>6.0766196123164104E-3</c:v>
                </c:pt>
                <c:pt idx="777">
                  <c:v>2.731165587733899E-2</c:v>
                </c:pt>
                <c:pt idx="778">
                  <c:v>5.4998054268473234E-2</c:v>
                </c:pt>
                <c:pt idx="779">
                  <c:v>4.2712356044098704E-2</c:v>
                </c:pt>
                <c:pt idx="780">
                  <c:v>2.4510375255563932E-2</c:v>
                </c:pt>
                <c:pt idx="781">
                  <c:v>4.8335660355863265E-2</c:v>
                </c:pt>
                <c:pt idx="782">
                  <c:v>6.7366044863205493E-2</c:v>
                </c:pt>
                <c:pt idx="783">
                  <c:v>6.0646574983166869E-2</c:v>
                </c:pt>
                <c:pt idx="784">
                  <c:v>4.4692516013952695E-2</c:v>
                </c:pt>
                <c:pt idx="785">
                  <c:v>6.838141681238287E-3</c:v>
                </c:pt>
                <c:pt idx="786">
                  <c:v>2.0526664658503516E-2</c:v>
                </c:pt>
                <c:pt idx="787">
                  <c:v>4.2651549570596456E-2</c:v>
                </c:pt>
                <c:pt idx="788">
                  <c:v>1.6611567221132596E-2</c:v>
                </c:pt>
                <c:pt idx="789">
                  <c:v>2.33486938827514E-2</c:v>
                </c:pt>
                <c:pt idx="790">
                  <c:v>4.9847169446056248E-3</c:v>
                </c:pt>
                <c:pt idx="791">
                  <c:v>7.7279456670281185E-3</c:v>
                </c:pt>
                <c:pt idx="792">
                  <c:v>4.4756270549991747E-3</c:v>
                </c:pt>
                <c:pt idx="793">
                  <c:v>2.4720364369610351E-2</c:v>
                </c:pt>
                <c:pt idx="794">
                  <c:v>1.8098904145723613E-2</c:v>
                </c:pt>
                <c:pt idx="795">
                  <c:v>2.3650081968778574E-3</c:v>
                </c:pt>
                <c:pt idx="796">
                  <c:v>3.8430043006519428E-2</c:v>
                </c:pt>
                <c:pt idx="797">
                  <c:v>3.5424065039122335E-2</c:v>
                </c:pt>
                <c:pt idx="798">
                  <c:v>6.1988617405791492E-3</c:v>
                </c:pt>
                <c:pt idx="799">
                  <c:v>1.1985702200884763E-2</c:v>
                </c:pt>
                <c:pt idx="800">
                  <c:v>1.2123163718744489E-3</c:v>
                </c:pt>
                <c:pt idx="801">
                  <c:v>2.0685493043133156E-2</c:v>
                </c:pt>
                <c:pt idx="802">
                  <c:v>4.4268197717870286E-2</c:v>
                </c:pt>
                <c:pt idx="803">
                  <c:v>4.6857922241622482E-2</c:v>
                </c:pt>
                <c:pt idx="804">
                  <c:v>7.7180260143608929E-3</c:v>
                </c:pt>
                <c:pt idx="805">
                  <c:v>5.6880843424244485E-3</c:v>
                </c:pt>
                <c:pt idx="806">
                  <c:v>2.446405093049166E-2</c:v>
                </c:pt>
                <c:pt idx="807">
                  <c:v>3.089038876711829E-2</c:v>
                </c:pt>
                <c:pt idx="808">
                  <c:v>1.2379612093778955E-2</c:v>
                </c:pt>
                <c:pt idx="809">
                  <c:v>3.6861238617032846E-2</c:v>
                </c:pt>
                <c:pt idx="810">
                  <c:v>7.5183133864261372E-3</c:v>
                </c:pt>
                <c:pt idx="811">
                  <c:v>2.4763717838306207E-2</c:v>
                </c:pt>
                <c:pt idx="812">
                  <c:v>7.2525205570093995E-2</c:v>
                </c:pt>
                <c:pt idx="813">
                  <c:v>1.278926498615883E-2</c:v>
                </c:pt>
                <c:pt idx="814">
                  <c:v>4.845941527696989E-2</c:v>
                </c:pt>
                <c:pt idx="815">
                  <c:v>6.7543392542147801E-3</c:v>
                </c:pt>
                <c:pt idx="816">
                  <c:v>5.4187523538290872E-2</c:v>
                </c:pt>
                <c:pt idx="817">
                  <c:v>1.3402221012492926E-4</c:v>
                </c:pt>
                <c:pt idx="818">
                  <c:v>2.7437848512839178E-2</c:v>
                </c:pt>
                <c:pt idx="819">
                  <c:v>3.346353771364708E-2</c:v>
                </c:pt>
                <c:pt idx="820">
                  <c:v>3.2805942439583749E-2</c:v>
                </c:pt>
                <c:pt idx="821">
                  <c:v>1.4089082295318493E-2</c:v>
                </c:pt>
                <c:pt idx="822">
                  <c:v>2.9539568363703473E-3</c:v>
                </c:pt>
                <c:pt idx="823">
                  <c:v>8.1725698850044423E-2</c:v>
                </c:pt>
                <c:pt idx="824">
                  <c:v>0.13142999687038601</c:v>
                </c:pt>
                <c:pt idx="825">
                  <c:v>7.6823374089473595E-2</c:v>
                </c:pt>
                <c:pt idx="826">
                  <c:v>0.12217813293987442</c:v>
                </c:pt>
                <c:pt idx="827">
                  <c:v>6.0187037844420803E-2</c:v>
                </c:pt>
                <c:pt idx="828">
                  <c:v>3.6616814107774162E-2</c:v>
                </c:pt>
                <c:pt idx="829">
                  <c:v>3.5467230933775344E-2</c:v>
                </c:pt>
                <c:pt idx="830">
                  <c:v>6.6900874255452367E-2</c:v>
                </c:pt>
                <c:pt idx="831">
                  <c:v>2.2888627805470237E-2</c:v>
                </c:pt>
                <c:pt idx="832">
                  <c:v>3.1388919076111153E-2</c:v>
                </c:pt>
                <c:pt idx="833">
                  <c:v>9.2335395818234009E-3</c:v>
                </c:pt>
                <c:pt idx="834">
                  <c:v>1.6133547606365938E-2</c:v>
                </c:pt>
                <c:pt idx="835">
                  <c:v>1.2749547800975406E-2</c:v>
                </c:pt>
                <c:pt idx="836">
                  <c:v>5.0368911357486241E-3</c:v>
                </c:pt>
                <c:pt idx="837">
                  <c:v>3.835361434780845E-2</c:v>
                </c:pt>
                <c:pt idx="838">
                  <c:v>4.3009516481986899E-3</c:v>
                </c:pt>
                <c:pt idx="839">
                  <c:v>3.0215273133199848E-2</c:v>
                </c:pt>
                <c:pt idx="840">
                  <c:v>5.7166929905810787E-3</c:v>
                </c:pt>
                <c:pt idx="841">
                  <c:v>1.6788371954407445E-2</c:v>
                </c:pt>
                <c:pt idx="842">
                  <c:v>2.8116081024074091E-3</c:v>
                </c:pt>
                <c:pt idx="843">
                  <c:v>0.18077118805273715</c:v>
                </c:pt>
                <c:pt idx="844">
                  <c:v>0.17966648371143723</c:v>
                </c:pt>
                <c:pt idx="845">
                  <c:v>7.6869804684424697E-2</c:v>
                </c:pt>
                <c:pt idx="846">
                  <c:v>7.0153346804987013E-2</c:v>
                </c:pt>
                <c:pt idx="847">
                  <c:v>2.7044928260557835E-2</c:v>
                </c:pt>
                <c:pt idx="848">
                  <c:v>5.2046283480860329E-2</c:v>
                </c:pt>
                <c:pt idx="849">
                  <c:v>2.911957621705704E-2</c:v>
                </c:pt>
                <c:pt idx="850">
                  <c:v>8.1741305444144804E-3</c:v>
                </c:pt>
                <c:pt idx="851">
                  <c:v>7.419536524539961E-3</c:v>
                </c:pt>
                <c:pt idx="852">
                  <c:v>3.1546120147853761E-2</c:v>
                </c:pt>
                <c:pt idx="853">
                  <c:v>1.283461131165289E-2</c:v>
                </c:pt>
                <c:pt idx="854">
                  <c:v>4.9649444015221131E-2</c:v>
                </c:pt>
                <c:pt idx="855">
                  <c:v>5.4899433209965133E-2</c:v>
                </c:pt>
                <c:pt idx="856">
                  <c:v>3.4084698272985166E-2</c:v>
                </c:pt>
                <c:pt idx="857">
                  <c:v>3.7438166194327669E-3</c:v>
                </c:pt>
                <c:pt idx="858">
                  <c:v>2.5011308484300991E-2</c:v>
                </c:pt>
                <c:pt idx="859">
                  <c:v>1.2516101195997793E-3</c:v>
                </c:pt>
                <c:pt idx="860">
                  <c:v>9.6888190543528235E-2</c:v>
                </c:pt>
                <c:pt idx="861">
                  <c:v>0.18289599552949654</c:v>
                </c:pt>
                <c:pt idx="862">
                  <c:v>6.0939359650700124E-2</c:v>
                </c:pt>
                <c:pt idx="863">
                  <c:v>2.6220946216653603E-2</c:v>
                </c:pt>
                <c:pt idx="864">
                  <c:v>7.2600028021861888E-3</c:v>
                </c:pt>
                <c:pt idx="865">
                  <c:v>1.5430180360987811E-2</c:v>
                </c:pt>
                <c:pt idx="866">
                  <c:v>1.1639874530017224E-2</c:v>
                </c:pt>
                <c:pt idx="867">
                  <c:v>2.5918487256588078E-2</c:v>
                </c:pt>
                <c:pt idx="868">
                  <c:v>3.42763963962038E-2</c:v>
                </c:pt>
                <c:pt idx="869">
                  <c:v>2.6306654042444526E-2</c:v>
                </c:pt>
                <c:pt idx="870">
                  <c:v>3.0790977635622704E-2</c:v>
                </c:pt>
                <c:pt idx="871">
                  <c:v>4.2006777072651985E-3</c:v>
                </c:pt>
                <c:pt idx="872">
                  <c:v>4.6593631695085076E-2</c:v>
                </c:pt>
                <c:pt idx="873">
                  <c:v>3.2683796353601788E-2</c:v>
                </c:pt>
                <c:pt idx="874">
                  <c:v>6.3547488790029914E-3</c:v>
                </c:pt>
                <c:pt idx="875">
                  <c:v>2.3164782282491539E-2</c:v>
                </c:pt>
                <c:pt idx="876">
                  <c:v>3.7647093720064827E-2</c:v>
                </c:pt>
                <c:pt idx="877">
                  <c:v>1.8892125020316584E-2</c:v>
                </c:pt>
                <c:pt idx="878">
                  <c:v>4.6428854264508643E-2</c:v>
                </c:pt>
                <c:pt idx="879">
                  <c:v>4.5675289424275289E-2</c:v>
                </c:pt>
                <c:pt idx="880">
                  <c:v>1.182230477561794E-3</c:v>
                </c:pt>
                <c:pt idx="881">
                  <c:v>4.1519683453466356E-2</c:v>
                </c:pt>
                <c:pt idx="882">
                  <c:v>3.9174571282768064E-2</c:v>
                </c:pt>
                <c:pt idx="883">
                  <c:v>2.0135583721458106E-3</c:v>
                </c:pt>
                <c:pt idx="884">
                  <c:v>1.5865275012536106E-3</c:v>
                </c:pt>
                <c:pt idx="885">
                  <c:v>2.3102837170428339E-2</c:v>
                </c:pt>
                <c:pt idx="886">
                  <c:v>3.757299247171203E-2</c:v>
                </c:pt>
                <c:pt idx="887">
                  <c:v>7.7646171482230681E-3</c:v>
                </c:pt>
                <c:pt idx="888">
                  <c:v>4.4145177163065485E-3</c:v>
                </c:pt>
                <c:pt idx="889">
                  <c:v>6.9405620826706203E-3</c:v>
                </c:pt>
                <c:pt idx="890">
                  <c:v>1.7217670616064985E-2</c:v>
                </c:pt>
                <c:pt idx="891">
                  <c:v>2.7683863188145776E-2</c:v>
                </c:pt>
                <c:pt idx="892">
                  <c:v>8.5964358165064227E-3</c:v>
                </c:pt>
                <c:pt idx="893">
                  <c:v>3.220154619662096E-2</c:v>
                </c:pt>
                <c:pt idx="894">
                  <c:v>0.14020032072083619</c:v>
                </c:pt>
                <c:pt idx="895">
                  <c:v>6.4767514453963143E-2</c:v>
                </c:pt>
                <c:pt idx="896">
                  <c:v>4.8564652185816938E-2</c:v>
                </c:pt>
                <c:pt idx="897">
                  <c:v>5.0197070489050234E-2</c:v>
                </c:pt>
                <c:pt idx="898">
                  <c:v>6.0619575890294757E-2</c:v>
                </c:pt>
                <c:pt idx="899">
                  <c:v>7.2283507883236023E-2</c:v>
                </c:pt>
                <c:pt idx="900">
                  <c:v>0.11200165076291953</c:v>
                </c:pt>
                <c:pt idx="901">
                  <c:v>0.13588231581902532</c:v>
                </c:pt>
                <c:pt idx="902">
                  <c:v>2.6575177592251149E-2</c:v>
                </c:pt>
                <c:pt idx="903">
                  <c:v>5.0295496820095667E-2</c:v>
                </c:pt>
                <c:pt idx="904">
                  <c:v>2.7727871344814539E-2</c:v>
                </c:pt>
                <c:pt idx="905">
                  <c:v>7.0432305252978694E-2</c:v>
                </c:pt>
                <c:pt idx="906">
                  <c:v>6.9556756688798418E-2</c:v>
                </c:pt>
                <c:pt idx="907">
                  <c:v>6.0337630233082855E-2</c:v>
                </c:pt>
                <c:pt idx="908">
                  <c:v>3.2641729229457191E-2</c:v>
                </c:pt>
                <c:pt idx="909">
                  <c:v>6.2783336622073229E-4</c:v>
                </c:pt>
                <c:pt idx="910">
                  <c:v>1.7089195278342751E-4</c:v>
                </c:pt>
                <c:pt idx="911">
                  <c:v>1.5498468170720292E-2</c:v>
                </c:pt>
                <c:pt idx="912">
                  <c:v>2.5514181412308575E-3</c:v>
                </c:pt>
                <c:pt idx="913">
                  <c:v>2.7813296514339766E-2</c:v>
                </c:pt>
                <c:pt idx="914">
                  <c:v>2.0983762987233937E-2</c:v>
                </c:pt>
                <c:pt idx="915">
                  <c:v>1.2032055402973441E-2</c:v>
                </c:pt>
                <c:pt idx="916">
                  <c:v>3.1277102026164759E-2</c:v>
                </c:pt>
                <c:pt idx="917">
                  <c:v>4.7529472750578216E-3</c:v>
                </c:pt>
                <c:pt idx="918">
                  <c:v>4.4440580802748417E-2</c:v>
                </c:pt>
                <c:pt idx="919">
                  <c:v>2.1712811740447431E-2</c:v>
                </c:pt>
                <c:pt idx="920">
                  <c:v>1.734880636478461E-2</c:v>
                </c:pt>
                <c:pt idx="921">
                  <c:v>2.3367132291763088E-2</c:v>
                </c:pt>
                <c:pt idx="922">
                  <c:v>3.5525533761578611E-2</c:v>
                </c:pt>
                <c:pt idx="923">
                  <c:v>1.8778199790439203E-2</c:v>
                </c:pt>
                <c:pt idx="924">
                  <c:v>1.0502120205721251E-2</c:v>
                </c:pt>
                <c:pt idx="925">
                  <c:v>1.3149318474314048E-2</c:v>
                </c:pt>
                <c:pt idx="926">
                  <c:v>1.2996123054254325E-3</c:v>
                </c:pt>
                <c:pt idx="927">
                  <c:v>2.8041145101043104E-2</c:v>
                </c:pt>
                <c:pt idx="928">
                  <c:v>1.972615948306532E-2</c:v>
                </c:pt>
                <c:pt idx="929">
                  <c:v>5.2897549724489491E-2</c:v>
                </c:pt>
                <c:pt idx="930">
                  <c:v>0.1239681089698025</c:v>
                </c:pt>
                <c:pt idx="931">
                  <c:v>6.385955292063078E-2</c:v>
                </c:pt>
                <c:pt idx="932">
                  <c:v>2.8496116474737331E-2</c:v>
                </c:pt>
                <c:pt idx="933">
                  <c:v>1.5990183316769661E-2</c:v>
                </c:pt>
                <c:pt idx="934">
                  <c:v>7.0704231737926922E-3</c:v>
                </c:pt>
                <c:pt idx="935">
                  <c:v>4.4232743020666265E-2</c:v>
                </c:pt>
                <c:pt idx="936">
                  <c:v>0.10621266810140274</c:v>
                </c:pt>
                <c:pt idx="937">
                  <c:v>1.0688406463110475E-2</c:v>
                </c:pt>
                <c:pt idx="938">
                  <c:v>2.5793145307834039E-2</c:v>
                </c:pt>
                <c:pt idx="939">
                  <c:v>6.4700354552402204E-3</c:v>
                </c:pt>
                <c:pt idx="940">
                  <c:v>3.9769869964656861E-2</c:v>
                </c:pt>
                <c:pt idx="941">
                  <c:v>3.5382570931675903E-3</c:v>
                </c:pt>
                <c:pt idx="942">
                  <c:v>2.3133823550939626E-4</c:v>
                </c:pt>
                <c:pt idx="943">
                  <c:v>1.2000842001242637E-2</c:v>
                </c:pt>
                <c:pt idx="944">
                  <c:v>4.9965219668330245E-3</c:v>
                </c:pt>
                <c:pt idx="945">
                  <c:v>3.4542410178349012E-2</c:v>
                </c:pt>
                <c:pt idx="946">
                  <c:v>1.6938113843521181E-2</c:v>
                </c:pt>
                <c:pt idx="947">
                  <c:v>1.9799344933938989E-2</c:v>
                </c:pt>
                <c:pt idx="948">
                  <c:v>3.2273381762181898E-2</c:v>
                </c:pt>
                <c:pt idx="949">
                  <c:v>6.6467018403497478E-4</c:v>
                </c:pt>
                <c:pt idx="950">
                  <c:v>5.0146861175588399E-2</c:v>
                </c:pt>
                <c:pt idx="951">
                  <c:v>5.9070571910468911E-2</c:v>
                </c:pt>
                <c:pt idx="952">
                  <c:v>4.9078726512067815E-2</c:v>
                </c:pt>
                <c:pt idx="953">
                  <c:v>4.1565257347177045E-2</c:v>
                </c:pt>
                <c:pt idx="954">
                  <c:v>6.2588029312502028E-2</c:v>
                </c:pt>
                <c:pt idx="955">
                  <c:v>0.10494156042048283</c:v>
                </c:pt>
                <c:pt idx="956">
                  <c:v>7.9958462395491828E-2</c:v>
                </c:pt>
                <c:pt idx="957">
                  <c:v>6.4720442414737081E-2</c:v>
                </c:pt>
                <c:pt idx="958">
                  <c:v>4.8488703724098997E-2</c:v>
                </c:pt>
                <c:pt idx="959">
                  <c:v>6.9297994644290633E-3</c:v>
                </c:pt>
                <c:pt idx="960">
                  <c:v>2.0634862670926041E-2</c:v>
                </c:pt>
                <c:pt idx="961">
                  <c:v>3.5208928427012169E-2</c:v>
                </c:pt>
                <c:pt idx="962">
                  <c:v>9.7762259237977843E-3</c:v>
                </c:pt>
                <c:pt idx="963">
                  <c:v>1.1203331480524636E-2</c:v>
                </c:pt>
                <c:pt idx="964">
                  <c:v>4.641602636173723E-3</c:v>
                </c:pt>
                <c:pt idx="965">
                  <c:v>1.7987683914920886E-2</c:v>
                </c:pt>
                <c:pt idx="966">
                  <c:v>4.213993479102416E-2</c:v>
                </c:pt>
                <c:pt idx="967">
                  <c:v>3.1850762648753528E-2</c:v>
                </c:pt>
                <c:pt idx="968">
                  <c:v>5.5286881000980885E-2</c:v>
                </c:pt>
                <c:pt idx="969">
                  <c:v>5.4409624464523418E-3</c:v>
                </c:pt>
                <c:pt idx="970">
                  <c:v>8.946034999765021E-3</c:v>
                </c:pt>
                <c:pt idx="971">
                  <c:v>1.7207486601855899E-2</c:v>
                </c:pt>
                <c:pt idx="972">
                  <c:v>1.5419724090878079E-3</c:v>
                </c:pt>
                <c:pt idx="973">
                  <c:v>1.3358505769238145E-2</c:v>
                </c:pt>
                <c:pt idx="974">
                  <c:v>3.1298528472137291E-3</c:v>
                </c:pt>
                <c:pt idx="975">
                  <c:v>3.3130714596960567E-3</c:v>
                </c:pt>
                <c:pt idx="976">
                  <c:v>1.8942847827236014E-3</c:v>
                </c:pt>
                <c:pt idx="977">
                  <c:v>8.5144343581299783E-3</c:v>
                </c:pt>
                <c:pt idx="978">
                  <c:v>4.4200308718721291E-2</c:v>
                </c:pt>
                <c:pt idx="979">
                  <c:v>3.3173829674891207E-2</c:v>
                </c:pt>
                <c:pt idx="980">
                  <c:v>3.7025857977636502E-2</c:v>
                </c:pt>
                <c:pt idx="981">
                  <c:v>2.6327003697869094E-2</c:v>
                </c:pt>
                <c:pt idx="982">
                  <c:v>1.0000023264363927E-2</c:v>
                </c:pt>
                <c:pt idx="983">
                  <c:v>1.3875157879997186E-3</c:v>
                </c:pt>
                <c:pt idx="984">
                  <c:v>1.447099437303751E-2</c:v>
                </c:pt>
                <c:pt idx="985">
                  <c:v>1.5275020744265153E-2</c:v>
                </c:pt>
                <c:pt idx="986">
                  <c:v>2.6388495723264863E-2</c:v>
                </c:pt>
                <c:pt idx="987">
                  <c:v>5.9644442997054854E-3</c:v>
                </c:pt>
                <c:pt idx="988">
                  <c:v>3.0799756088720143E-2</c:v>
                </c:pt>
                <c:pt idx="989">
                  <c:v>2.386529105643017E-2</c:v>
                </c:pt>
                <c:pt idx="990">
                  <c:v>3.7593664606995161E-2</c:v>
                </c:pt>
                <c:pt idx="991">
                  <c:v>5.6552722016683064E-2</c:v>
                </c:pt>
                <c:pt idx="992">
                  <c:v>1.3334701335783581E-2</c:v>
                </c:pt>
                <c:pt idx="993">
                  <c:v>1.0405666966965267E-2</c:v>
                </c:pt>
                <c:pt idx="994">
                  <c:v>5.3115929150498432E-2</c:v>
                </c:pt>
                <c:pt idx="995">
                  <c:v>2.2812981174268302E-3</c:v>
                </c:pt>
                <c:pt idx="996">
                  <c:v>8.8898692419804859E-2</c:v>
                </c:pt>
                <c:pt idx="997">
                  <c:v>2.3633244999331185E-2</c:v>
                </c:pt>
                <c:pt idx="998">
                  <c:v>3.392863062964506E-2</c:v>
                </c:pt>
                <c:pt idx="999">
                  <c:v>3.5304181560804469E-2</c:v>
                </c:pt>
                <c:pt idx="1000">
                  <c:v>2.1684860099017975E-2</c:v>
                </c:pt>
                <c:pt idx="1001">
                  <c:v>1.3507730089180776E-2</c:v>
                </c:pt>
                <c:pt idx="1002">
                  <c:v>6.0724303691708781E-3</c:v>
                </c:pt>
                <c:pt idx="1003">
                  <c:v>2.7112170005092074E-2</c:v>
                </c:pt>
                <c:pt idx="1004">
                  <c:v>1.475425623441905E-2</c:v>
                </c:pt>
                <c:pt idx="1005">
                  <c:v>7.2605237794856087E-2</c:v>
                </c:pt>
                <c:pt idx="1006">
                  <c:v>6.3263800691664873E-2</c:v>
                </c:pt>
                <c:pt idx="1007">
                  <c:v>2.4802068136015082E-3</c:v>
                </c:pt>
                <c:pt idx="1008">
                  <c:v>3.371860897065565E-2</c:v>
                </c:pt>
                <c:pt idx="1009">
                  <c:v>2.0388098177343956E-2</c:v>
                </c:pt>
                <c:pt idx="1010">
                  <c:v>9.0709074570335946E-3</c:v>
                </c:pt>
                <c:pt idx="1011">
                  <c:v>4.3326697298369764E-3</c:v>
                </c:pt>
                <c:pt idx="1012">
                  <c:v>2.2486353611872335E-2</c:v>
                </c:pt>
                <c:pt idx="1013">
                  <c:v>2.3545699045068931E-2</c:v>
                </c:pt>
                <c:pt idx="1014">
                  <c:v>1.0313898349290437E-2</c:v>
                </c:pt>
                <c:pt idx="1015">
                  <c:v>1.6774625393242475E-2</c:v>
                </c:pt>
                <c:pt idx="1016">
                  <c:v>2.4209641800630764E-2</c:v>
                </c:pt>
                <c:pt idx="1017">
                  <c:v>1.2136091005679342E-2</c:v>
                </c:pt>
                <c:pt idx="1018">
                  <c:v>1.0869278710140515E-2</c:v>
                </c:pt>
                <c:pt idx="1019">
                  <c:v>4.1931902790716825E-4</c:v>
                </c:pt>
                <c:pt idx="1020">
                  <c:v>7.8461006535408395E-3</c:v>
                </c:pt>
                <c:pt idx="1021">
                  <c:v>4.1051748649669276E-3</c:v>
                </c:pt>
                <c:pt idx="1022">
                  <c:v>4.6578550287396181E-3</c:v>
                </c:pt>
                <c:pt idx="1023">
                  <c:v>1.3971443426999963E-2</c:v>
                </c:pt>
                <c:pt idx="1024">
                  <c:v>2.0525746537430069E-3</c:v>
                </c:pt>
                <c:pt idx="1025">
                  <c:v>2.0302228780628619E-3</c:v>
                </c:pt>
                <c:pt idx="1026">
                  <c:v>3.2005216767638699E-2</c:v>
                </c:pt>
                <c:pt idx="1027">
                  <c:v>6.3093284165525135E-2</c:v>
                </c:pt>
                <c:pt idx="1028">
                  <c:v>1.1501866840600958E-2</c:v>
                </c:pt>
                <c:pt idx="1029">
                  <c:v>8.378955039462635E-2</c:v>
                </c:pt>
                <c:pt idx="1030">
                  <c:v>0.46151593177019967</c:v>
                </c:pt>
                <c:pt idx="1031">
                  <c:v>0.5195374617597871</c:v>
                </c:pt>
                <c:pt idx="1032">
                  <c:v>2.8679138440104713E-2</c:v>
                </c:pt>
                <c:pt idx="1033">
                  <c:v>0.20323589947201262</c:v>
                </c:pt>
                <c:pt idx="1034">
                  <c:v>0.18722137132571476</c:v>
                </c:pt>
                <c:pt idx="1035">
                  <c:v>1.2006970560826388E-2</c:v>
                </c:pt>
                <c:pt idx="1036">
                  <c:v>1.5948123184715616E-2</c:v>
                </c:pt>
                <c:pt idx="1037">
                  <c:v>7.4376387394484295E-2</c:v>
                </c:pt>
                <c:pt idx="1038">
                  <c:v>7.4325917505427858E-2</c:v>
                </c:pt>
                <c:pt idx="1039">
                  <c:v>9.1423319605814634E-3</c:v>
                </c:pt>
                <c:pt idx="1040">
                  <c:v>1.0327444677040915E-2</c:v>
                </c:pt>
                <c:pt idx="1041">
                  <c:v>9.1554993196076587E-2</c:v>
                </c:pt>
                <c:pt idx="1042">
                  <c:v>0.13878868975497419</c:v>
                </c:pt>
                <c:pt idx="1043">
                  <c:v>1.3807133006884457E-2</c:v>
                </c:pt>
                <c:pt idx="1044">
                  <c:v>1.4435832348549976E-2</c:v>
                </c:pt>
                <c:pt idx="1045">
                  <c:v>2.9491161765363084E-2</c:v>
                </c:pt>
                <c:pt idx="1046">
                  <c:v>1.7660475263300564E-2</c:v>
                </c:pt>
                <c:pt idx="1047">
                  <c:v>1.3082671504368345E-2</c:v>
                </c:pt>
                <c:pt idx="1048">
                  <c:v>3.0936002832642653E-2</c:v>
                </c:pt>
                <c:pt idx="1049">
                  <c:v>4.5414318703568449E-2</c:v>
                </c:pt>
                <c:pt idx="1050">
                  <c:v>2.5363164111440271E-2</c:v>
                </c:pt>
                <c:pt idx="1051">
                  <c:v>8.5782196572748159E-3</c:v>
                </c:pt>
                <c:pt idx="1052">
                  <c:v>1.9108323158383934E-2</c:v>
                </c:pt>
                <c:pt idx="1053">
                  <c:v>7.708638795360731E-2</c:v>
                </c:pt>
                <c:pt idx="1054">
                  <c:v>8.4559102899869371E-2</c:v>
                </c:pt>
                <c:pt idx="1055">
                  <c:v>2.5547820141044592E-2</c:v>
                </c:pt>
                <c:pt idx="1056">
                  <c:v>3.3828171003871248E-2</c:v>
                </c:pt>
                <c:pt idx="1057">
                  <c:v>5.4071630649363947E-2</c:v>
                </c:pt>
                <c:pt idx="1058">
                  <c:v>2.83460044410218E-2</c:v>
                </c:pt>
                <c:pt idx="1059">
                  <c:v>5.1628298056490531E-2</c:v>
                </c:pt>
                <c:pt idx="1060">
                  <c:v>0.12679288084732535</c:v>
                </c:pt>
                <c:pt idx="1061">
                  <c:v>8.0860779487860385E-2</c:v>
                </c:pt>
                <c:pt idx="1062">
                  <c:v>7.9902975796159962E-3</c:v>
                </c:pt>
                <c:pt idx="1063">
                  <c:v>3.9551529284164069E-2</c:v>
                </c:pt>
                <c:pt idx="1064">
                  <c:v>1.6330786034882014E-2</c:v>
                </c:pt>
                <c:pt idx="1065">
                  <c:v>2.3818387072095725E-2</c:v>
                </c:pt>
                <c:pt idx="1066">
                  <c:v>1.9392219694387321E-2</c:v>
                </c:pt>
                <c:pt idx="1067">
                  <c:v>1.6194666980795705E-2</c:v>
                </c:pt>
                <c:pt idx="1068">
                  <c:v>7.9960816169088761E-2</c:v>
                </c:pt>
                <c:pt idx="1069">
                  <c:v>3.641853946541633E-2</c:v>
                </c:pt>
                <c:pt idx="1070">
                  <c:v>2.8807459939821927E-3</c:v>
                </c:pt>
                <c:pt idx="1071">
                  <c:v>1.3167044190993951E-2</c:v>
                </c:pt>
                <c:pt idx="1072">
                  <c:v>8.9627799167059825E-3</c:v>
                </c:pt>
                <c:pt idx="1073">
                  <c:v>8.8493799432462113E-3</c:v>
                </c:pt>
                <c:pt idx="1074">
                  <c:v>2.9418504487224603E-2</c:v>
                </c:pt>
                <c:pt idx="1075">
                  <c:v>3.8245618043825189E-2</c:v>
                </c:pt>
                <c:pt idx="1076">
                  <c:v>2.2657684893780405E-2</c:v>
                </c:pt>
                <c:pt idx="1077">
                  <c:v>1.448689276640445E-2</c:v>
                </c:pt>
                <c:pt idx="1078">
                  <c:v>1.2701904782037634E-2</c:v>
                </c:pt>
                <c:pt idx="1079">
                  <c:v>4.3633180044701105E-2</c:v>
                </c:pt>
                <c:pt idx="1080">
                  <c:v>6.4127874851027042E-2</c:v>
                </c:pt>
                <c:pt idx="1081">
                  <c:v>8.5314074317645767E-3</c:v>
                </c:pt>
                <c:pt idx="1082">
                  <c:v>3.2421041125724928E-2</c:v>
                </c:pt>
                <c:pt idx="1083">
                  <c:v>3.5182841115262785E-2</c:v>
                </c:pt>
                <c:pt idx="1084">
                  <c:v>2.4188370914226019E-2</c:v>
                </c:pt>
                <c:pt idx="1085">
                  <c:v>1.0728688048109921E-2</c:v>
                </c:pt>
                <c:pt idx="1086">
                  <c:v>1.8165721912069298E-2</c:v>
                </c:pt>
                <c:pt idx="1087">
                  <c:v>3.1664315125131699E-3</c:v>
                </c:pt>
                <c:pt idx="1088">
                  <c:v>7.9023522896291432E-3</c:v>
                </c:pt>
                <c:pt idx="1089">
                  <c:v>7.8062646506045739E-3</c:v>
                </c:pt>
                <c:pt idx="1090">
                  <c:v>1.7141128384652288E-2</c:v>
                </c:pt>
                <c:pt idx="1091">
                  <c:v>3.3793431319408852E-3</c:v>
                </c:pt>
                <c:pt idx="1092">
                  <c:v>2.3073122821574057E-2</c:v>
                </c:pt>
                <c:pt idx="1093">
                  <c:v>1.1800561946193073E-3</c:v>
                </c:pt>
                <c:pt idx="1094">
                  <c:v>1.559901238190068E-3</c:v>
                </c:pt>
                <c:pt idx="1095">
                  <c:v>2.1115186915050689E-2</c:v>
                </c:pt>
                <c:pt idx="1096">
                  <c:v>2.0197005864140308E-2</c:v>
                </c:pt>
                <c:pt idx="1097">
                  <c:v>1.2324649683560257E-2</c:v>
                </c:pt>
                <c:pt idx="1098">
                  <c:v>5.8912742624831777E-3</c:v>
                </c:pt>
                <c:pt idx="1099">
                  <c:v>3.7128452400177106E-2</c:v>
                </c:pt>
                <c:pt idx="1100">
                  <c:v>2.3884711257270992E-2</c:v>
                </c:pt>
                <c:pt idx="1101">
                  <c:v>4.6249539636034143E-3</c:v>
                </c:pt>
                <c:pt idx="1102">
                  <c:v>4.7688400806896979E-2</c:v>
                </c:pt>
                <c:pt idx="1103">
                  <c:v>6.7933823449040712E-2</c:v>
                </c:pt>
                <c:pt idx="1104">
                  <c:v>1.7113307755811071E-2</c:v>
                </c:pt>
                <c:pt idx="1105">
                  <c:v>1.8796858014821262E-2</c:v>
                </c:pt>
                <c:pt idx="1106">
                  <c:v>1.2686552649152125E-2</c:v>
                </c:pt>
                <c:pt idx="1107">
                  <c:v>2.4462600291343086E-2</c:v>
                </c:pt>
                <c:pt idx="1108">
                  <c:v>9.2522042050563996E-2</c:v>
                </c:pt>
                <c:pt idx="1109">
                  <c:v>3.519985611609848E-2</c:v>
                </c:pt>
                <c:pt idx="1110">
                  <c:v>2.8543775984489893E-2</c:v>
                </c:pt>
                <c:pt idx="1111">
                  <c:v>6.2667120267097906E-2</c:v>
                </c:pt>
                <c:pt idx="1112">
                  <c:v>9.2696732852970143E-2</c:v>
                </c:pt>
                <c:pt idx="1113">
                  <c:v>9.7798990221516599E-2</c:v>
                </c:pt>
                <c:pt idx="1114">
                  <c:v>2.4806299988257063E-2</c:v>
                </c:pt>
                <c:pt idx="1115">
                  <c:v>1.6059401124231102E-2</c:v>
                </c:pt>
                <c:pt idx="1116">
                  <c:v>4.6071309260812085E-2</c:v>
                </c:pt>
                <c:pt idx="1117">
                  <c:v>9.9862312489144948E-3</c:v>
                </c:pt>
                <c:pt idx="1118">
                  <c:v>2.1530457281928109E-2</c:v>
                </c:pt>
                <c:pt idx="1119">
                  <c:v>2.1371455492801911E-2</c:v>
                </c:pt>
                <c:pt idx="1120">
                  <c:v>5.0730512240878094E-3</c:v>
                </c:pt>
                <c:pt idx="1121">
                  <c:v>3.9436805541892807E-2</c:v>
                </c:pt>
                <c:pt idx="1122">
                  <c:v>5.5084999157222134E-2</c:v>
                </c:pt>
                <c:pt idx="1123">
                  <c:v>1.7571387934943901E-2</c:v>
                </c:pt>
                <c:pt idx="1124">
                  <c:v>4.4127357018027454E-2</c:v>
                </c:pt>
                <c:pt idx="1125">
                  <c:v>5.6416082674309288E-2</c:v>
                </c:pt>
                <c:pt idx="1126">
                  <c:v>4.1752611334359398E-3</c:v>
                </c:pt>
                <c:pt idx="1127">
                  <c:v>1.4673672157705087E-2</c:v>
                </c:pt>
                <c:pt idx="1128">
                  <c:v>6.6053874584481129E-2</c:v>
                </c:pt>
                <c:pt idx="1129">
                  <c:v>6.6045248498895356E-2</c:v>
                </c:pt>
                <c:pt idx="1130">
                  <c:v>7.6258094572362479E-3</c:v>
                </c:pt>
                <c:pt idx="1131">
                  <c:v>2.3669751824479834E-2</c:v>
                </c:pt>
                <c:pt idx="1132">
                  <c:v>7.2549551229210297E-3</c:v>
                </c:pt>
                <c:pt idx="1133">
                  <c:v>2.2385845204220739E-2</c:v>
                </c:pt>
                <c:pt idx="1134">
                  <c:v>4.4561914307498986E-2</c:v>
                </c:pt>
                <c:pt idx="1135">
                  <c:v>5.9311778731885749E-2</c:v>
                </c:pt>
                <c:pt idx="1136">
                  <c:v>2.5827739023257724E-2</c:v>
                </c:pt>
                <c:pt idx="1137">
                  <c:v>1.9458059481350543E-2</c:v>
                </c:pt>
                <c:pt idx="1138">
                  <c:v>1.8514596428538699E-2</c:v>
                </c:pt>
                <c:pt idx="1139">
                  <c:v>6.4098023548222027E-2</c:v>
                </c:pt>
                <c:pt idx="1140">
                  <c:v>3.2298880997811023E-2</c:v>
                </c:pt>
                <c:pt idx="1141">
                  <c:v>3.9302936858881851E-2</c:v>
                </c:pt>
                <c:pt idx="1142">
                  <c:v>3.3353971303686766E-2</c:v>
                </c:pt>
                <c:pt idx="1143">
                  <c:v>1.0024116682800017E-2</c:v>
                </c:pt>
                <c:pt idx="1144">
                  <c:v>9.2453019459456196E-3</c:v>
                </c:pt>
                <c:pt idx="1145">
                  <c:v>1.0069752466124491E-2</c:v>
                </c:pt>
                <c:pt idx="1146">
                  <c:v>1.3806430452621555E-2</c:v>
                </c:pt>
                <c:pt idx="1147">
                  <c:v>5.9723622810651487E-3</c:v>
                </c:pt>
                <c:pt idx="1148">
                  <c:v>4.994055244545762E-3</c:v>
                </c:pt>
                <c:pt idx="1149">
                  <c:v>1.459535873976063E-2</c:v>
                </c:pt>
                <c:pt idx="1150">
                  <c:v>3.1985374051007515E-2</c:v>
                </c:pt>
                <c:pt idx="1151">
                  <c:v>7.4717385166021069E-3</c:v>
                </c:pt>
                <c:pt idx="1152">
                  <c:v>5.9100267081356513E-3</c:v>
                </c:pt>
                <c:pt idx="1153">
                  <c:v>5.3553768048318949E-3</c:v>
                </c:pt>
                <c:pt idx="1154">
                  <c:v>2.0500437396488531E-3</c:v>
                </c:pt>
                <c:pt idx="1155">
                  <c:v>1.0330297108876426E-2</c:v>
                </c:pt>
                <c:pt idx="1156">
                  <c:v>1.7067599022965042E-2</c:v>
                </c:pt>
                <c:pt idx="1157">
                  <c:v>2.0155174385243422E-2</c:v>
                </c:pt>
                <c:pt idx="1158">
                  <c:v>2.7159954442914449E-3</c:v>
                </c:pt>
                <c:pt idx="1159">
                  <c:v>1.4611076169484632E-2</c:v>
                </c:pt>
                <c:pt idx="1160">
                  <c:v>2.1746157682804874E-2</c:v>
                </c:pt>
                <c:pt idx="1161">
                  <c:v>4.4697874728619556E-3</c:v>
                </c:pt>
                <c:pt idx="1162">
                  <c:v>4.0479816426402755E-2</c:v>
                </c:pt>
                <c:pt idx="1163">
                  <c:v>8.3583439187404671E-2</c:v>
                </c:pt>
                <c:pt idx="1164">
                  <c:v>4.7294842988812244E-3</c:v>
                </c:pt>
                <c:pt idx="1165">
                  <c:v>3.514765233213877E-3</c:v>
                </c:pt>
                <c:pt idx="1166">
                  <c:v>1.3209015448366715E-2</c:v>
                </c:pt>
                <c:pt idx="1167">
                  <c:v>5.1308799939104151E-2</c:v>
                </c:pt>
                <c:pt idx="1168">
                  <c:v>1.0962929958309418E-2</c:v>
                </c:pt>
                <c:pt idx="1169">
                  <c:v>6.0622386889031321E-2</c:v>
                </c:pt>
                <c:pt idx="1170">
                  <c:v>2.3228667154068582E-2</c:v>
                </c:pt>
                <c:pt idx="1171">
                  <c:v>3.2572632505047869E-2</c:v>
                </c:pt>
                <c:pt idx="1172">
                  <c:v>9.9803889998272347E-3</c:v>
                </c:pt>
                <c:pt idx="1173">
                  <c:v>2.6492167168839158E-2</c:v>
                </c:pt>
                <c:pt idx="1174">
                  <c:v>1.3644708393492114E-2</c:v>
                </c:pt>
                <c:pt idx="1175">
                  <c:v>4.3786576514477709E-3</c:v>
                </c:pt>
                <c:pt idx="1176">
                  <c:v>1.8542377738483398E-2</c:v>
                </c:pt>
                <c:pt idx="1177">
                  <c:v>2.9167322797914617E-3</c:v>
                </c:pt>
                <c:pt idx="1178">
                  <c:v>9.9936189558932648E-3</c:v>
                </c:pt>
                <c:pt idx="1179">
                  <c:v>5.7999147039660406E-3</c:v>
                </c:pt>
                <c:pt idx="1180">
                  <c:v>1.9599448960232146E-2</c:v>
                </c:pt>
                <c:pt idx="1181">
                  <c:v>4.2723211583514213E-2</c:v>
                </c:pt>
                <c:pt idx="1182">
                  <c:v>2.4559228092397925E-2</c:v>
                </c:pt>
                <c:pt idx="1183">
                  <c:v>8.6665341385748929E-3</c:v>
                </c:pt>
                <c:pt idx="1184">
                  <c:v>4.0040971490891884E-2</c:v>
                </c:pt>
                <c:pt idx="1185">
                  <c:v>3.0779517712094698E-2</c:v>
                </c:pt>
                <c:pt idx="1186">
                  <c:v>0.12015136447566023</c:v>
                </c:pt>
                <c:pt idx="1187">
                  <c:v>0.13805542187626621</c:v>
                </c:pt>
                <c:pt idx="1188">
                  <c:v>2.3347024566953024E-2</c:v>
                </c:pt>
                <c:pt idx="1189">
                  <c:v>2.1887442616485335E-2</c:v>
                </c:pt>
                <c:pt idx="1190">
                  <c:v>6.7933336901418893E-3</c:v>
                </c:pt>
                <c:pt idx="1191">
                  <c:v>3.2427487005637294E-2</c:v>
                </c:pt>
                <c:pt idx="1192">
                  <c:v>1.92874163345963E-2</c:v>
                </c:pt>
                <c:pt idx="1193">
                  <c:v>1.2037392033417207E-2</c:v>
                </c:pt>
                <c:pt idx="1194">
                  <c:v>1.0788210092787765E-2</c:v>
                </c:pt>
                <c:pt idx="1195">
                  <c:v>1.0906881527303441E-2</c:v>
                </c:pt>
                <c:pt idx="1196">
                  <c:v>4.0915227718747567E-2</c:v>
                </c:pt>
                <c:pt idx="1197">
                  <c:v>7.9512325206305325E-3</c:v>
                </c:pt>
                <c:pt idx="1198">
                  <c:v>2.9317718413741204E-2</c:v>
                </c:pt>
                <c:pt idx="1199">
                  <c:v>1.4788179826282803E-2</c:v>
                </c:pt>
                <c:pt idx="1200">
                  <c:v>1.3475691825112204E-2</c:v>
                </c:pt>
                <c:pt idx="1201">
                  <c:v>2.2537652562868632E-2</c:v>
                </c:pt>
                <c:pt idx="1202">
                  <c:v>4.7152990504254972E-3</c:v>
                </c:pt>
                <c:pt idx="1203">
                  <c:v>1.8721589616192264E-3</c:v>
                </c:pt>
                <c:pt idx="1204">
                  <c:v>5.9001465168609851E-2</c:v>
                </c:pt>
                <c:pt idx="1205">
                  <c:v>3.4827337144481454E-2</c:v>
                </c:pt>
                <c:pt idx="1206">
                  <c:v>2.755855049943829E-2</c:v>
                </c:pt>
                <c:pt idx="1207">
                  <c:v>2.1047090847934125E-3</c:v>
                </c:pt>
                <c:pt idx="1208">
                  <c:v>5.1349323864415247E-3</c:v>
                </c:pt>
                <c:pt idx="1209">
                  <c:v>2.8940937839265747E-2</c:v>
                </c:pt>
                <c:pt idx="1210">
                  <c:v>4.8624502512414694E-2</c:v>
                </c:pt>
                <c:pt idx="1211">
                  <c:v>1.6974597123056562E-2</c:v>
                </c:pt>
                <c:pt idx="1212">
                  <c:v>1.3725595985530923E-2</c:v>
                </c:pt>
                <c:pt idx="1213">
                  <c:v>1.255521081847562E-2</c:v>
                </c:pt>
                <c:pt idx="1214">
                  <c:v>1.3036355293099997E-2</c:v>
                </c:pt>
                <c:pt idx="1215">
                  <c:v>5.9397841087951968E-3</c:v>
                </c:pt>
                <c:pt idx="1216">
                  <c:v>1.5451814200468782E-2</c:v>
                </c:pt>
                <c:pt idx="1217">
                  <c:v>7.5374029114189927E-3</c:v>
                </c:pt>
                <c:pt idx="1218">
                  <c:v>1.5427150452430474E-2</c:v>
                </c:pt>
                <c:pt idx="1219">
                  <c:v>2.4098471748248567E-2</c:v>
                </c:pt>
                <c:pt idx="1220">
                  <c:v>1.2402241236844528E-2</c:v>
                </c:pt>
                <c:pt idx="1221">
                  <c:v>1.9780922081407588E-2</c:v>
                </c:pt>
                <c:pt idx="1222">
                  <c:v>3.226685217839189E-2</c:v>
                </c:pt>
                <c:pt idx="1223">
                  <c:v>4.1133787292998394E-2</c:v>
                </c:pt>
                <c:pt idx="1224">
                  <c:v>1.9620329742740483E-2</c:v>
                </c:pt>
                <c:pt idx="1225">
                  <c:v>6.3326674632707691E-3</c:v>
                </c:pt>
                <c:pt idx="1226">
                  <c:v>4.5631392169386128E-3</c:v>
                </c:pt>
                <c:pt idx="1227">
                  <c:v>4.5753841416612852E-3</c:v>
                </c:pt>
                <c:pt idx="1228">
                  <c:v>3.0754905215293494E-3</c:v>
                </c:pt>
                <c:pt idx="1229">
                  <c:v>8.7186535971795209E-3</c:v>
                </c:pt>
                <c:pt idx="1230">
                  <c:v>2.5522316714950911E-2</c:v>
                </c:pt>
                <c:pt idx="1231">
                  <c:v>2.689982508263709E-2</c:v>
                </c:pt>
                <c:pt idx="1232">
                  <c:v>4.5903212996297859E-3</c:v>
                </c:pt>
                <c:pt idx="1233">
                  <c:v>8.0531494092445054E-3</c:v>
                </c:pt>
                <c:pt idx="1234">
                  <c:v>2.2372062465555319E-3</c:v>
                </c:pt>
                <c:pt idx="1235">
                  <c:v>2.6846173552122843E-3</c:v>
                </c:pt>
                <c:pt idx="1236">
                  <c:v>1.4237751111015446E-3</c:v>
                </c:pt>
                <c:pt idx="1237">
                  <c:v>9.4905626594360068E-3</c:v>
                </c:pt>
                <c:pt idx="1238">
                  <c:v>8.8856486379776389E-3</c:v>
                </c:pt>
                <c:pt idx="1239">
                  <c:v>2.1858391944811727E-2</c:v>
                </c:pt>
                <c:pt idx="1240">
                  <c:v>1.5537738494915201E-2</c:v>
                </c:pt>
                <c:pt idx="1241">
                  <c:v>1.3639603322917793E-2</c:v>
                </c:pt>
                <c:pt idx="1242">
                  <c:v>4.8424241853182665E-3</c:v>
                </c:pt>
                <c:pt idx="1243">
                  <c:v>6.3947426931447752E-3</c:v>
                </c:pt>
                <c:pt idx="1244">
                  <c:v>1.1258981424821248E-3</c:v>
                </c:pt>
                <c:pt idx="1245">
                  <c:v>1.7444391466403353E-3</c:v>
                </c:pt>
                <c:pt idx="1246">
                  <c:v>1.4653814749949414E-2</c:v>
                </c:pt>
                <c:pt idx="1247">
                  <c:v>1.0691090399412826E-2</c:v>
                </c:pt>
                <c:pt idx="1248">
                  <c:v>3.6294583033751261E-3</c:v>
                </c:pt>
                <c:pt idx="1249">
                  <c:v>7.8903858950930845E-3</c:v>
                </c:pt>
                <c:pt idx="1250">
                  <c:v>3.0686669464025178E-3</c:v>
                </c:pt>
                <c:pt idx="1251">
                  <c:v>4.8368761307250206E-3</c:v>
                </c:pt>
                <c:pt idx="1252">
                  <c:v>8.0843531304952716E-3</c:v>
                </c:pt>
                <c:pt idx="1253">
                  <c:v>4.8313800781545298E-2</c:v>
                </c:pt>
                <c:pt idx="1254">
                  <c:v>3.133308002544568E-2</c:v>
                </c:pt>
                <c:pt idx="1255">
                  <c:v>7.6803426883076273E-2</c:v>
                </c:pt>
                <c:pt idx="1256">
                  <c:v>7.1661866618019515E-2</c:v>
                </c:pt>
                <c:pt idx="1257">
                  <c:v>1.9260017942979209E-2</c:v>
                </c:pt>
                <c:pt idx="1258">
                  <c:v>1.2464370877467795E-2</c:v>
                </c:pt>
                <c:pt idx="1259">
                  <c:v>1.0085386970704955E-3</c:v>
                </c:pt>
                <c:pt idx="1260">
                  <c:v>1.1856182846358089E-2</c:v>
                </c:pt>
                <c:pt idx="1261">
                  <c:v>5.3312485954717399E-3</c:v>
                </c:pt>
                <c:pt idx="1262">
                  <c:v>7.551448678002338E-3</c:v>
                </c:pt>
                <c:pt idx="1263">
                  <c:v>2.1885429879433822E-2</c:v>
                </c:pt>
                <c:pt idx="1264">
                  <c:v>1.5615790028992518E-2</c:v>
                </c:pt>
                <c:pt idx="1265">
                  <c:v>3.4387741972327239E-2</c:v>
                </c:pt>
                <c:pt idx="1266">
                  <c:v>1.0188838148680554E-2</c:v>
                </c:pt>
                <c:pt idx="1267">
                  <c:v>2.185905281199009E-2</c:v>
                </c:pt>
                <c:pt idx="1268">
                  <c:v>2.1452881987821412E-2</c:v>
                </c:pt>
                <c:pt idx="1269">
                  <c:v>2.4118181392315474E-2</c:v>
                </c:pt>
                <c:pt idx="1270">
                  <c:v>3.388197740067888E-2</c:v>
                </c:pt>
                <c:pt idx="1271">
                  <c:v>1.3453876832627087E-2</c:v>
                </c:pt>
                <c:pt idx="1272">
                  <c:v>9.0394274123742485E-3</c:v>
                </c:pt>
                <c:pt idx="1273">
                  <c:v>1.3084308547331744E-2</c:v>
                </c:pt>
                <c:pt idx="1274">
                  <c:v>4.5313401034062062E-2</c:v>
                </c:pt>
                <c:pt idx="1275">
                  <c:v>1.0392297455907945E-2</c:v>
                </c:pt>
                <c:pt idx="1276">
                  <c:v>5.8307674825080855E-2</c:v>
                </c:pt>
                <c:pt idx="1277">
                  <c:v>1.7713891710178668E-2</c:v>
                </c:pt>
                <c:pt idx="1278">
                  <c:v>3.0068212146258898E-2</c:v>
                </c:pt>
                <c:pt idx="1279">
                  <c:v>5.4110446203095436E-2</c:v>
                </c:pt>
                <c:pt idx="1280">
                  <c:v>1.9135054383720051E-2</c:v>
                </c:pt>
                <c:pt idx="1281">
                  <c:v>2.3846071965420077E-2</c:v>
                </c:pt>
                <c:pt idx="1282">
                  <c:v>3.0445626811572153E-2</c:v>
                </c:pt>
                <c:pt idx="1283">
                  <c:v>2.3620944185033885E-3</c:v>
                </c:pt>
                <c:pt idx="1284">
                  <c:v>7.6850300073513034E-3</c:v>
                </c:pt>
                <c:pt idx="1285">
                  <c:v>2.2661098941919558E-3</c:v>
                </c:pt>
                <c:pt idx="1286">
                  <c:v>7.7181957705730045E-3</c:v>
                </c:pt>
                <c:pt idx="1287">
                  <c:v>6.1765035554463089E-2</c:v>
                </c:pt>
                <c:pt idx="1288">
                  <c:v>4.9016525800577616E-2</c:v>
                </c:pt>
                <c:pt idx="1289">
                  <c:v>3.8638776067038594E-3</c:v>
                </c:pt>
                <c:pt idx="1290">
                  <c:v>4.3370545214045798E-2</c:v>
                </c:pt>
                <c:pt idx="1291">
                  <c:v>3.2005005287981322E-2</c:v>
                </c:pt>
                <c:pt idx="1292">
                  <c:v>3.0139743301809852E-2</c:v>
                </c:pt>
                <c:pt idx="1293">
                  <c:v>3.3548559748786538E-2</c:v>
                </c:pt>
                <c:pt idx="1294">
                  <c:v>1.1446054774291468E-2</c:v>
                </c:pt>
                <c:pt idx="1295">
                  <c:v>4.9840146751358432E-3</c:v>
                </c:pt>
                <c:pt idx="1296">
                  <c:v>5.475723399383866E-2</c:v>
                </c:pt>
                <c:pt idx="1297">
                  <c:v>2.3843002500267312E-2</c:v>
                </c:pt>
                <c:pt idx="1298">
                  <c:v>4.5789282101325331E-2</c:v>
                </c:pt>
                <c:pt idx="1299">
                  <c:v>1.5386718276117001E-2</c:v>
                </c:pt>
                <c:pt idx="1300">
                  <c:v>6.591308899567154E-2</c:v>
                </c:pt>
                <c:pt idx="1301">
                  <c:v>1.1427957656898007E-2</c:v>
                </c:pt>
                <c:pt idx="1302">
                  <c:v>2.5576486844226553E-3</c:v>
                </c:pt>
                <c:pt idx="1303">
                  <c:v>4.8711554890970912E-2</c:v>
                </c:pt>
                <c:pt idx="1304">
                  <c:v>3.7345634100921378E-2</c:v>
                </c:pt>
                <c:pt idx="1305">
                  <c:v>2.8541027634829824E-4</c:v>
                </c:pt>
                <c:pt idx="1306">
                  <c:v>6.5441523048370047E-3</c:v>
                </c:pt>
                <c:pt idx="1307">
                  <c:v>1.374779167942204E-2</c:v>
                </c:pt>
                <c:pt idx="1308">
                  <c:v>3.0804817904538574E-2</c:v>
                </c:pt>
                <c:pt idx="1309">
                  <c:v>2.9922819896564447E-2</c:v>
                </c:pt>
                <c:pt idx="1310">
                  <c:v>1.9701179795320968E-2</c:v>
                </c:pt>
                <c:pt idx="1311">
                  <c:v>2.3107170847791184E-2</c:v>
                </c:pt>
                <c:pt idx="1312">
                  <c:v>4.3125019651801284E-3</c:v>
                </c:pt>
                <c:pt idx="1313">
                  <c:v>7.0183170738606125E-3</c:v>
                </c:pt>
                <c:pt idx="1314">
                  <c:v>7.8926387321501829E-3</c:v>
                </c:pt>
                <c:pt idx="1315">
                  <c:v>7.9684400983756859E-4</c:v>
                </c:pt>
                <c:pt idx="1316">
                  <c:v>1.2842028798209977E-2</c:v>
                </c:pt>
                <c:pt idx="1317">
                  <c:v>1.835526914084511E-2</c:v>
                </c:pt>
                <c:pt idx="1318">
                  <c:v>1.5317271411325157E-2</c:v>
                </c:pt>
                <c:pt idx="1319">
                  <c:v>3.1697707483514404E-3</c:v>
                </c:pt>
                <c:pt idx="1320">
                  <c:v>3.9562432077051854E-3</c:v>
                </c:pt>
                <c:pt idx="1321">
                  <c:v>2.3834515116207339E-2</c:v>
                </c:pt>
                <c:pt idx="1322">
                  <c:v>6.485404366777991E-3</c:v>
                </c:pt>
                <c:pt idx="1323">
                  <c:v>1.9169729283143495E-2</c:v>
                </c:pt>
                <c:pt idx="1324">
                  <c:v>5.4993110644029841E-2</c:v>
                </c:pt>
                <c:pt idx="1325">
                  <c:v>5.4213987330227979E-3</c:v>
                </c:pt>
                <c:pt idx="1326">
                  <c:v>7.5736004151782605E-3</c:v>
                </c:pt>
                <c:pt idx="1327">
                  <c:v>3.3447661109055758E-3</c:v>
                </c:pt>
                <c:pt idx="1328">
                  <c:v>2.3087736232910969E-2</c:v>
                </c:pt>
                <c:pt idx="1329">
                  <c:v>1.9622030847332519E-2</c:v>
                </c:pt>
                <c:pt idx="1330">
                  <c:v>4.6784305913788642E-3</c:v>
                </c:pt>
                <c:pt idx="1331">
                  <c:v>1.3024102860207902E-2</c:v>
                </c:pt>
                <c:pt idx="1332">
                  <c:v>1.1243150162513211E-3</c:v>
                </c:pt>
                <c:pt idx="1333">
                  <c:v>1.1803297517482441E-3</c:v>
                </c:pt>
                <c:pt idx="1334">
                  <c:v>5.0188987467453261E-2</c:v>
                </c:pt>
                <c:pt idx="1335">
                  <c:v>6.8514397502249566E-2</c:v>
                </c:pt>
                <c:pt idx="1336">
                  <c:v>2.2379385658357606E-2</c:v>
                </c:pt>
                <c:pt idx="1337">
                  <c:v>3.3355585980316939E-2</c:v>
                </c:pt>
                <c:pt idx="1338">
                  <c:v>3.1509268618542946E-2</c:v>
                </c:pt>
                <c:pt idx="1339">
                  <c:v>1.0565408542336875E-2</c:v>
                </c:pt>
                <c:pt idx="1340">
                  <c:v>7.8496405626725524E-3</c:v>
                </c:pt>
                <c:pt idx="1341">
                  <c:v>5.9717000937573655E-3</c:v>
                </c:pt>
                <c:pt idx="1342">
                  <c:v>3.4810831025455739E-3</c:v>
                </c:pt>
                <c:pt idx="1343">
                  <c:v>1.0434790842025676E-2</c:v>
                </c:pt>
                <c:pt idx="1344">
                  <c:v>8.6530963015524973E-3</c:v>
                </c:pt>
                <c:pt idx="1345">
                  <c:v>9.1843055283194019E-4</c:v>
                </c:pt>
                <c:pt idx="1346">
                  <c:v>5.7854866288315409E-3</c:v>
                </c:pt>
                <c:pt idx="1347">
                  <c:v>9.674085154985643E-3</c:v>
                </c:pt>
                <c:pt idx="1348">
                  <c:v>1.7501823347582483E-2</c:v>
                </c:pt>
                <c:pt idx="1349">
                  <c:v>8.2586753439326636E-3</c:v>
                </c:pt>
                <c:pt idx="1350">
                  <c:v>1.611092029373519E-2</c:v>
                </c:pt>
                <c:pt idx="1351">
                  <c:v>4.4636242973015543E-3</c:v>
                </c:pt>
                <c:pt idx="1352">
                  <c:v>5.106195957540278E-3</c:v>
                </c:pt>
                <c:pt idx="1353">
                  <c:v>4.2953067861780988E-3</c:v>
                </c:pt>
                <c:pt idx="1354">
                  <c:v>7.4207864575146585E-3</c:v>
                </c:pt>
                <c:pt idx="1355">
                  <c:v>1.2373284565138274E-3</c:v>
                </c:pt>
                <c:pt idx="1356">
                  <c:v>7.2798907808876009E-3</c:v>
                </c:pt>
                <c:pt idx="1357">
                  <c:v>6.1360292777513812E-3</c:v>
                </c:pt>
                <c:pt idx="1358">
                  <c:v>1.9435653349243773E-2</c:v>
                </c:pt>
                <c:pt idx="1359">
                  <c:v>1.5603010907498714E-2</c:v>
                </c:pt>
                <c:pt idx="1360">
                  <c:v>4.0077590386008923E-4</c:v>
                </c:pt>
                <c:pt idx="1361">
                  <c:v>5.2495116438002008E-3</c:v>
                </c:pt>
                <c:pt idx="1362">
                  <c:v>4.9100658069212112E-3</c:v>
                </c:pt>
                <c:pt idx="1363">
                  <c:v>3.9536339010361509E-3</c:v>
                </c:pt>
                <c:pt idx="1364">
                  <c:v>4.9086661956121642E-4</c:v>
                </c:pt>
                <c:pt idx="1365">
                  <c:v>4.8069082369516644E-3</c:v>
                </c:pt>
                <c:pt idx="1366">
                  <c:v>6.2390082531532621E-3</c:v>
                </c:pt>
                <c:pt idx="1367">
                  <c:v>9.6247907610305782E-3</c:v>
                </c:pt>
                <c:pt idx="1368">
                  <c:v>6.5736665538400499E-3</c:v>
                </c:pt>
                <c:pt idx="1369">
                  <c:v>2.3400544529033028E-2</c:v>
                </c:pt>
                <c:pt idx="1370">
                  <c:v>1.0214345477785571E-2</c:v>
                </c:pt>
                <c:pt idx="1371">
                  <c:v>9.3036610644184892E-3</c:v>
                </c:pt>
                <c:pt idx="1372">
                  <c:v>2.3883406700055134E-3</c:v>
                </c:pt>
                <c:pt idx="1373">
                  <c:v>2.8533323756605414E-3</c:v>
                </c:pt>
                <c:pt idx="1374">
                  <c:v>2.0324264877451012E-3</c:v>
                </c:pt>
                <c:pt idx="1375">
                  <c:v>6.5107785142136032E-3</c:v>
                </c:pt>
                <c:pt idx="1376">
                  <c:v>1.3527217077349989E-2</c:v>
                </c:pt>
                <c:pt idx="1377">
                  <c:v>2.3438097032289804E-2</c:v>
                </c:pt>
                <c:pt idx="1378">
                  <c:v>1.4615870798201211E-2</c:v>
                </c:pt>
                <c:pt idx="1379">
                  <c:v>1.4964426972228767E-2</c:v>
                </c:pt>
                <c:pt idx="1380">
                  <c:v>1.1327992949357192E-2</c:v>
                </c:pt>
                <c:pt idx="1381">
                  <c:v>1.5732643305034134E-2</c:v>
                </c:pt>
                <c:pt idx="1382">
                  <c:v>1.5378155154446347E-2</c:v>
                </c:pt>
                <c:pt idx="1383">
                  <c:v>2.4705426936395009E-2</c:v>
                </c:pt>
                <c:pt idx="1384">
                  <c:v>6.6262134373515377E-5</c:v>
                </c:pt>
                <c:pt idx="1385">
                  <c:v>5.8394671654380444E-3</c:v>
                </c:pt>
                <c:pt idx="1386">
                  <c:v>2.2012015789242834E-2</c:v>
                </c:pt>
                <c:pt idx="1387">
                  <c:v>5.1960869045519697E-3</c:v>
                </c:pt>
                <c:pt idx="1388">
                  <c:v>8.4609733598162203E-3</c:v>
                </c:pt>
                <c:pt idx="1389">
                  <c:v>5.9930416658208543E-2</c:v>
                </c:pt>
                <c:pt idx="1390">
                  <c:v>3.8412165963562978E-2</c:v>
                </c:pt>
                <c:pt idx="1391">
                  <c:v>2.7108052057236695E-2</c:v>
                </c:pt>
                <c:pt idx="1392">
                  <c:v>5.633353579180455E-2</c:v>
                </c:pt>
                <c:pt idx="1393">
                  <c:v>7.876212537521575E-2</c:v>
                </c:pt>
                <c:pt idx="1394">
                  <c:v>1.0419253895459235E-3</c:v>
                </c:pt>
                <c:pt idx="1395">
                  <c:v>2.945881409918218E-2</c:v>
                </c:pt>
                <c:pt idx="1396">
                  <c:v>1.031068343804651E-3</c:v>
                </c:pt>
                <c:pt idx="1397">
                  <c:v>1.9267670767392067E-5</c:v>
                </c:pt>
                <c:pt idx="1398">
                  <c:v>1.392800341880472E-2</c:v>
                </c:pt>
                <c:pt idx="1399">
                  <c:v>1.8974353794041124E-2</c:v>
                </c:pt>
                <c:pt idx="1400">
                  <c:v>2.9869702482353593E-2</c:v>
                </c:pt>
                <c:pt idx="1401">
                  <c:v>3.2163121694884264E-2</c:v>
                </c:pt>
                <c:pt idx="1402">
                  <c:v>1.3684811250596484E-2</c:v>
                </c:pt>
                <c:pt idx="1403">
                  <c:v>2.2935687488281554E-2</c:v>
                </c:pt>
                <c:pt idx="1404">
                  <c:v>4.9828161171968553E-2</c:v>
                </c:pt>
                <c:pt idx="1405">
                  <c:v>2.6127430678368107E-3</c:v>
                </c:pt>
                <c:pt idx="1406">
                  <c:v>1.5515657674789329E-2</c:v>
                </c:pt>
                <c:pt idx="1407">
                  <c:v>3.5007951756464692E-2</c:v>
                </c:pt>
                <c:pt idx="1408">
                  <c:v>7.5618302793656986E-2</c:v>
                </c:pt>
                <c:pt idx="1409">
                  <c:v>7.0801322542620407E-2</c:v>
                </c:pt>
                <c:pt idx="1410">
                  <c:v>1.0380745409919857E-2</c:v>
                </c:pt>
                <c:pt idx="1411">
                  <c:v>2.9864149030015677E-2</c:v>
                </c:pt>
                <c:pt idx="1412">
                  <c:v>4.3522522039222356E-2</c:v>
                </c:pt>
                <c:pt idx="1413">
                  <c:v>4.7433135535490861E-2</c:v>
                </c:pt>
                <c:pt idx="1414">
                  <c:v>1.6475389504734261E-2</c:v>
                </c:pt>
                <c:pt idx="1415">
                  <c:v>4.73080976720444E-2</c:v>
                </c:pt>
                <c:pt idx="1416">
                  <c:v>4.0231467560044726E-2</c:v>
                </c:pt>
                <c:pt idx="1417">
                  <c:v>6.1291919389807825E-2</c:v>
                </c:pt>
                <c:pt idx="1418">
                  <c:v>4.3707238998304476E-2</c:v>
                </c:pt>
                <c:pt idx="1419">
                  <c:v>9.6447944731244319E-3</c:v>
                </c:pt>
                <c:pt idx="1420">
                  <c:v>1.9141946910322855E-2</c:v>
                </c:pt>
                <c:pt idx="1421">
                  <c:v>1.9484022525056974E-2</c:v>
                </c:pt>
                <c:pt idx="1422">
                  <c:v>1.1886057683114409E-2</c:v>
                </c:pt>
                <c:pt idx="1423">
                  <c:v>7.8795435767855318E-3</c:v>
                </c:pt>
                <c:pt idx="1424">
                  <c:v>2.2579732355635384E-2</c:v>
                </c:pt>
                <c:pt idx="1425">
                  <c:v>2.5756882539915968E-2</c:v>
                </c:pt>
                <c:pt idx="1426">
                  <c:v>2.0862797597323134E-2</c:v>
                </c:pt>
                <c:pt idx="1427">
                  <c:v>3.4001526216992013E-3</c:v>
                </c:pt>
                <c:pt idx="1428">
                  <c:v>7.9875037343070769E-3</c:v>
                </c:pt>
                <c:pt idx="1429">
                  <c:v>9.0013169544150493E-3</c:v>
                </c:pt>
                <c:pt idx="1430">
                  <c:v>9.0447750816747986E-3</c:v>
                </c:pt>
                <c:pt idx="1431">
                  <c:v>3.3020450141669766E-2</c:v>
                </c:pt>
                <c:pt idx="1432">
                  <c:v>1.3713793807618542E-2</c:v>
                </c:pt>
                <c:pt idx="1433">
                  <c:v>5.2336869443200561E-2</c:v>
                </c:pt>
                <c:pt idx="1434">
                  <c:v>0.12528252174255106</c:v>
                </c:pt>
                <c:pt idx="1435">
                  <c:v>8.7153393990978004E-2</c:v>
                </c:pt>
                <c:pt idx="1436">
                  <c:v>2.9432371709612975E-2</c:v>
                </c:pt>
                <c:pt idx="1437">
                  <c:v>2.2367661868837527E-2</c:v>
                </c:pt>
                <c:pt idx="1438">
                  <c:v>1.9477386683092349E-2</c:v>
                </c:pt>
                <c:pt idx="1439">
                  <c:v>4.7344400343212537E-2</c:v>
                </c:pt>
                <c:pt idx="1440">
                  <c:v>3.907134585649099E-2</c:v>
                </c:pt>
                <c:pt idx="1441">
                  <c:v>1.1854664078999462E-2</c:v>
                </c:pt>
                <c:pt idx="1442">
                  <c:v>9.0714220760164735E-3</c:v>
                </c:pt>
                <c:pt idx="1443">
                  <c:v>1.2171488874780537E-2</c:v>
                </c:pt>
                <c:pt idx="1444">
                  <c:v>1.5691221033746226E-2</c:v>
                </c:pt>
                <c:pt idx="1445">
                  <c:v>3.3034884432164971E-2</c:v>
                </c:pt>
                <c:pt idx="1446">
                  <c:v>2.6693663359840698E-2</c:v>
                </c:pt>
                <c:pt idx="1447">
                  <c:v>1.3673539933026862E-3</c:v>
                </c:pt>
                <c:pt idx="1448">
                  <c:v>3.078014829269626E-2</c:v>
                </c:pt>
                <c:pt idx="1449">
                  <c:v>4.2191387567007015E-2</c:v>
                </c:pt>
                <c:pt idx="1450">
                  <c:v>8.2728337619137008E-3</c:v>
                </c:pt>
                <c:pt idx="1451">
                  <c:v>2.5589346749315621E-3</c:v>
                </c:pt>
                <c:pt idx="1452">
                  <c:v>2.5259573280895999E-3</c:v>
                </c:pt>
                <c:pt idx="1453">
                  <c:v>5.2820437167425596E-3</c:v>
                </c:pt>
                <c:pt idx="1454">
                  <c:v>1.6998500746567363E-4</c:v>
                </c:pt>
                <c:pt idx="1455">
                  <c:v>1.2478980279765399E-2</c:v>
                </c:pt>
                <c:pt idx="1456">
                  <c:v>2.2771216945753257E-2</c:v>
                </c:pt>
                <c:pt idx="1457">
                  <c:v>2.4972445127074226E-3</c:v>
                </c:pt>
                <c:pt idx="1458">
                  <c:v>7.1237789210132907E-3</c:v>
                </c:pt>
                <c:pt idx="1459">
                  <c:v>1.4850551188555997E-2</c:v>
                </c:pt>
                <c:pt idx="1460">
                  <c:v>7.2152550981057183E-3</c:v>
                </c:pt>
                <c:pt idx="1461">
                  <c:v>3.3318426670152383E-2</c:v>
                </c:pt>
                <c:pt idx="1462">
                  <c:v>4.1569402700959046E-2</c:v>
                </c:pt>
                <c:pt idx="1463">
                  <c:v>5.8309000335912173E-2</c:v>
                </c:pt>
                <c:pt idx="1464">
                  <c:v>1.6519849826771085E-2</c:v>
                </c:pt>
                <c:pt idx="1465">
                  <c:v>4.8843097747456382E-3</c:v>
                </c:pt>
                <c:pt idx="1466">
                  <c:v>1.3885856339410446E-2</c:v>
                </c:pt>
                <c:pt idx="1467">
                  <c:v>4.8041655032730595E-3</c:v>
                </c:pt>
                <c:pt idx="1468">
                  <c:v>2.9304775402668095E-2</c:v>
                </c:pt>
                <c:pt idx="1469">
                  <c:v>1.2960458348017711E-3</c:v>
                </c:pt>
                <c:pt idx="1470">
                  <c:v>4.4920077521437875E-2</c:v>
                </c:pt>
                <c:pt idx="1471">
                  <c:v>1.5453161115911046E-2</c:v>
                </c:pt>
                <c:pt idx="1472">
                  <c:v>5.5768702176229534E-2</c:v>
                </c:pt>
                <c:pt idx="1473">
                  <c:v>3.8596358221206176E-2</c:v>
                </c:pt>
                <c:pt idx="1474">
                  <c:v>2.1597602295240156E-2</c:v>
                </c:pt>
                <c:pt idx="1475">
                  <c:v>9.7511227453870274E-3</c:v>
                </c:pt>
                <c:pt idx="1476">
                  <c:v>1.6168343443519501E-3</c:v>
                </c:pt>
                <c:pt idx="1477">
                  <c:v>1.0751335453308492E-2</c:v>
                </c:pt>
                <c:pt idx="1478">
                  <c:v>0.11329225798528136</c:v>
                </c:pt>
                <c:pt idx="1479">
                  <c:v>8.9527009294350188E-2</c:v>
                </c:pt>
                <c:pt idx="1480">
                  <c:v>4.2879655845358362E-2</c:v>
                </c:pt>
                <c:pt idx="1481">
                  <c:v>5.9545245335487097E-3</c:v>
                </c:pt>
                <c:pt idx="1482">
                  <c:v>2.1054209433565164E-2</c:v>
                </c:pt>
                <c:pt idx="1483">
                  <c:v>3.1364623457841904E-3</c:v>
                </c:pt>
                <c:pt idx="1484">
                  <c:v>2.3440583004519289E-2</c:v>
                </c:pt>
                <c:pt idx="1485">
                  <c:v>6.8731763532329862E-3</c:v>
                </c:pt>
                <c:pt idx="1486">
                  <c:v>2.6747095386174635E-3</c:v>
                </c:pt>
                <c:pt idx="1487">
                  <c:v>5.891828142289811E-3</c:v>
                </c:pt>
                <c:pt idx="1488">
                  <c:v>1.7739220966992562E-2</c:v>
                </c:pt>
                <c:pt idx="1489">
                  <c:v>1.0624044299715842E-2</c:v>
                </c:pt>
                <c:pt idx="1490">
                  <c:v>1.187621135430536E-2</c:v>
                </c:pt>
                <c:pt idx="1491">
                  <c:v>5.7503178598338877E-3</c:v>
                </c:pt>
                <c:pt idx="1492">
                  <c:v>5.0857764892498691E-3</c:v>
                </c:pt>
                <c:pt idx="1493">
                  <c:v>6.9738230784916885E-3</c:v>
                </c:pt>
                <c:pt idx="1494">
                  <c:v>1.8290049769373378E-3</c:v>
                </c:pt>
                <c:pt idx="1495">
                  <c:v>8.9744383408195925E-3</c:v>
                </c:pt>
                <c:pt idx="1496">
                  <c:v>1.724564521437353E-2</c:v>
                </c:pt>
                <c:pt idx="1497">
                  <c:v>5.8354317623765381E-3</c:v>
                </c:pt>
                <c:pt idx="1498">
                  <c:v>8.3356760003599172E-3</c:v>
                </c:pt>
                <c:pt idx="1499">
                  <c:v>1.2367968065769858E-2</c:v>
                </c:pt>
                <c:pt idx="1500">
                  <c:v>1.0458597860148064E-2</c:v>
                </c:pt>
                <c:pt idx="1501">
                  <c:v>1.5152941130046359E-2</c:v>
                </c:pt>
                <c:pt idx="1502">
                  <c:v>6.6944950873431891E-3</c:v>
                </c:pt>
                <c:pt idx="1503">
                  <c:v>3.1338995641325952E-2</c:v>
                </c:pt>
                <c:pt idx="1504">
                  <c:v>2.5204096606407468E-2</c:v>
                </c:pt>
                <c:pt idx="1505">
                  <c:v>7.2548390998138992E-3</c:v>
                </c:pt>
                <c:pt idx="1506">
                  <c:v>1.6958033435931597E-2</c:v>
                </c:pt>
                <c:pt idx="1507">
                  <c:v>1.3669644249034328E-2</c:v>
                </c:pt>
                <c:pt idx="1508">
                  <c:v>3.991182796542956E-2</c:v>
                </c:pt>
                <c:pt idx="1509">
                  <c:v>3.0053799014635722E-2</c:v>
                </c:pt>
                <c:pt idx="1510">
                  <c:v>4.5030240886762565E-2</c:v>
                </c:pt>
                <c:pt idx="1511">
                  <c:v>3.0538982879753193E-2</c:v>
                </c:pt>
                <c:pt idx="1512">
                  <c:v>8.3870895513631308E-3</c:v>
                </c:pt>
                <c:pt idx="1513">
                  <c:v>5.8919766713110729E-3</c:v>
                </c:pt>
                <c:pt idx="1514">
                  <c:v>3.5450530074241505E-3</c:v>
                </c:pt>
                <c:pt idx="1515">
                  <c:v>2.1829301470881374E-2</c:v>
                </c:pt>
                <c:pt idx="1516">
                  <c:v>5.2041484812108747E-2</c:v>
                </c:pt>
                <c:pt idx="1517">
                  <c:v>7.0030676908450107E-2</c:v>
                </c:pt>
                <c:pt idx="1518">
                  <c:v>6.9015456804129086E-2</c:v>
                </c:pt>
                <c:pt idx="1519">
                  <c:v>2.4860877976475581E-2</c:v>
                </c:pt>
                <c:pt idx="1520">
                  <c:v>2.62285406539862E-2</c:v>
                </c:pt>
                <c:pt idx="1521">
                  <c:v>7.3439428840192027E-4</c:v>
                </c:pt>
                <c:pt idx="1522">
                  <c:v>9.8359042127759311E-2</c:v>
                </c:pt>
                <c:pt idx="1523">
                  <c:v>5.0146062379451933E-2</c:v>
                </c:pt>
                <c:pt idx="1524">
                  <c:v>0.16100719930300689</c:v>
                </c:pt>
                <c:pt idx="1525">
                  <c:v>1.7104302796644082E-2</c:v>
                </c:pt>
                <c:pt idx="1526">
                  <c:v>0.11774733530364991</c:v>
                </c:pt>
                <c:pt idx="1527">
                  <c:v>5.3836600714387197E-3</c:v>
                </c:pt>
                <c:pt idx="1528">
                  <c:v>6.3391095617315957E-2</c:v>
                </c:pt>
                <c:pt idx="1529">
                  <c:v>2.9534437803967428E-2</c:v>
                </c:pt>
                <c:pt idx="1530">
                  <c:v>1.0845120005768554E-2</c:v>
                </c:pt>
                <c:pt idx="1531">
                  <c:v>3.380342586418477E-2</c:v>
                </c:pt>
                <c:pt idx="1532">
                  <c:v>0.10108586586448692</c:v>
                </c:pt>
                <c:pt idx="1533">
                  <c:v>0.10118710780043826</c:v>
                </c:pt>
                <c:pt idx="1534">
                  <c:v>3.0038120678242863E-2</c:v>
                </c:pt>
                <c:pt idx="1535">
                  <c:v>3.4086756360510985E-2</c:v>
                </c:pt>
                <c:pt idx="1536">
                  <c:v>1.11913375395383E-2</c:v>
                </c:pt>
                <c:pt idx="1537">
                  <c:v>2.1427353087566155E-2</c:v>
                </c:pt>
                <c:pt idx="1538">
                  <c:v>7.7455943115023004E-2</c:v>
                </c:pt>
                <c:pt idx="1539">
                  <c:v>8.6656608916768092E-3</c:v>
                </c:pt>
                <c:pt idx="1540">
                  <c:v>1.4226340748503604E-3</c:v>
                </c:pt>
                <c:pt idx="1541">
                  <c:v>1.3834022437654941E-2</c:v>
                </c:pt>
                <c:pt idx="1542">
                  <c:v>2.1281765450413367E-2</c:v>
                </c:pt>
                <c:pt idx="1543">
                  <c:v>6.0647679434728645E-3</c:v>
                </c:pt>
                <c:pt idx="1544">
                  <c:v>2.5841735119544563E-2</c:v>
                </c:pt>
                <c:pt idx="1545">
                  <c:v>1.826273667194599E-2</c:v>
                </c:pt>
                <c:pt idx="1546">
                  <c:v>0.11677117094694414</c:v>
                </c:pt>
                <c:pt idx="1547">
                  <c:v>0.14443562281841058</c:v>
                </c:pt>
                <c:pt idx="1548">
                  <c:v>1.612440450358325E-2</c:v>
                </c:pt>
                <c:pt idx="1549">
                  <c:v>4.9797698039266862E-2</c:v>
                </c:pt>
                <c:pt idx="1550">
                  <c:v>3.8039856825439887E-2</c:v>
                </c:pt>
                <c:pt idx="1551">
                  <c:v>3.3938244200112828E-2</c:v>
                </c:pt>
                <c:pt idx="1552">
                  <c:v>1.2448348371082697E-2</c:v>
                </c:pt>
                <c:pt idx="1553">
                  <c:v>6.037128390842518E-2</c:v>
                </c:pt>
                <c:pt idx="1554">
                  <c:v>2.7744478738070091E-2</c:v>
                </c:pt>
                <c:pt idx="1555">
                  <c:v>5.6710008269097625E-2</c:v>
                </c:pt>
                <c:pt idx="1556">
                  <c:v>3.3926714262934948E-2</c:v>
                </c:pt>
                <c:pt idx="1557">
                  <c:v>4.8584669448577644E-2</c:v>
                </c:pt>
                <c:pt idx="1558">
                  <c:v>3.3632960118144213E-2</c:v>
                </c:pt>
                <c:pt idx="1559">
                  <c:v>1.4932882395390413E-2</c:v>
                </c:pt>
                <c:pt idx="1560">
                  <c:v>8.1367286927537565E-3</c:v>
                </c:pt>
                <c:pt idx="1561">
                  <c:v>1.1855707422940625E-2</c:v>
                </c:pt>
                <c:pt idx="1562">
                  <c:v>8.2748782089487341E-2</c:v>
                </c:pt>
                <c:pt idx="1563">
                  <c:v>4.7646112084034242E-2</c:v>
                </c:pt>
                <c:pt idx="1564">
                  <c:v>5.9988198802477438E-2</c:v>
                </c:pt>
                <c:pt idx="1565">
                  <c:v>4.5813885535718385E-2</c:v>
                </c:pt>
                <c:pt idx="1566">
                  <c:v>1.5266507468928152E-2</c:v>
                </c:pt>
                <c:pt idx="1567">
                  <c:v>9.5148191300829122E-3</c:v>
                </c:pt>
                <c:pt idx="1568">
                  <c:v>3.7848519121634248E-2</c:v>
                </c:pt>
                <c:pt idx="1569">
                  <c:v>2.1159538032293708E-2</c:v>
                </c:pt>
                <c:pt idx="1570">
                  <c:v>3.3292473566393324E-2</c:v>
                </c:pt>
                <c:pt idx="1571">
                  <c:v>1.1504669090121091E-2</c:v>
                </c:pt>
                <c:pt idx="1572">
                  <c:v>7.7202550295437924E-3</c:v>
                </c:pt>
                <c:pt idx="1573">
                  <c:v>5.7755022704909795E-3</c:v>
                </c:pt>
                <c:pt idx="1574">
                  <c:v>4.8912911646372001E-2</c:v>
                </c:pt>
                <c:pt idx="1575">
                  <c:v>3.7177541040808164E-2</c:v>
                </c:pt>
                <c:pt idx="1576">
                  <c:v>7.4134809599387484E-3</c:v>
                </c:pt>
                <c:pt idx="1577">
                  <c:v>2.336383017277557E-2</c:v>
                </c:pt>
                <c:pt idx="1578">
                  <c:v>2.3738998340481494E-2</c:v>
                </c:pt>
                <c:pt idx="1579">
                  <c:v>8.9221078794174472E-3</c:v>
                </c:pt>
                <c:pt idx="1580">
                  <c:v>5.7130181516744219E-2</c:v>
                </c:pt>
                <c:pt idx="1581">
                  <c:v>6.7614856405563056E-2</c:v>
                </c:pt>
                <c:pt idx="1582">
                  <c:v>6.5064937066684717E-2</c:v>
                </c:pt>
                <c:pt idx="1583">
                  <c:v>2.8080486585379261E-2</c:v>
                </c:pt>
                <c:pt idx="1584">
                  <c:v>0.1198848444872665</c:v>
                </c:pt>
                <c:pt idx="1585">
                  <c:v>4.8817467164996221E-2</c:v>
                </c:pt>
                <c:pt idx="1586">
                  <c:v>6.7038968117318187E-2</c:v>
                </c:pt>
                <c:pt idx="1587">
                  <c:v>6.8332161985381135E-3</c:v>
                </c:pt>
                <c:pt idx="1588">
                  <c:v>4.2678636592692755E-2</c:v>
                </c:pt>
                <c:pt idx="1589">
                  <c:v>1.2297744042199705E-2</c:v>
                </c:pt>
                <c:pt idx="1590">
                  <c:v>3.0567389390050229E-2</c:v>
                </c:pt>
                <c:pt idx="1591">
                  <c:v>2.744715735738015E-2</c:v>
                </c:pt>
                <c:pt idx="1592">
                  <c:v>6.6152474485761115E-2</c:v>
                </c:pt>
                <c:pt idx="1593">
                  <c:v>6.8712291296291667E-2</c:v>
                </c:pt>
                <c:pt idx="1594">
                  <c:v>1.7386756731606539E-2</c:v>
                </c:pt>
                <c:pt idx="1595">
                  <c:v>1.3775172166634532E-3</c:v>
                </c:pt>
                <c:pt idx="1596">
                  <c:v>2.1039854634378661E-2</c:v>
                </c:pt>
                <c:pt idx="1597">
                  <c:v>1.4037716098580883E-2</c:v>
                </c:pt>
                <c:pt idx="1598">
                  <c:v>6.8512399565790793E-3</c:v>
                </c:pt>
                <c:pt idx="1599">
                  <c:v>4.9032275434878772E-2</c:v>
                </c:pt>
                <c:pt idx="1600">
                  <c:v>1.8583068691109268E-2</c:v>
                </c:pt>
                <c:pt idx="1601">
                  <c:v>1.9995013468940451E-2</c:v>
                </c:pt>
                <c:pt idx="1602">
                  <c:v>2.6808945505699296E-2</c:v>
                </c:pt>
                <c:pt idx="1603">
                  <c:v>3.3705443273848758E-2</c:v>
                </c:pt>
                <c:pt idx="1604">
                  <c:v>1.3519628503984612E-2</c:v>
                </c:pt>
                <c:pt idx="1605">
                  <c:v>9.24976370766201E-3</c:v>
                </c:pt>
                <c:pt idx="1606">
                  <c:v>1.5969008592541811E-2</c:v>
                </c:pt>
                <c:pt idx="1607">
                  <c:v>8.6527664457151272E-3</c:v>
                </c:pt>
                <c:pt idx="1608">
                  <c:v>2.1220927085096666E-2</c:v>
                </c:pt>
                <c:pt idx="1609">
                  <c:v>2.6963256092755839E-2</c:v>
                </c:pt>
                <c:pt idx="1610">
                  <c:v>5.4901484686643437E-3</c:v>
                </c:pt>
                <c:pt idx="1611">
                  <c:v>1.3965353963884257E-2</c:v>
                </c:pt>
                <c:pt idx="1612">
                  <c:v>1.9447378322505289E-3</c:v>
                </c:pt>
                <c:pt idx="1613">
                  <c:v>9.2364384566819054E-3</c:v>
                </c:pt>
                <c:pt idx="1614">
                  <c:v>1.6019636123033559E-2</c:v>
                </c:pt>
                <c:pt idx="1615">
                  <c:v>1.9261416881987237E-2</c:v>
                </c:pt>
                <c:pt idx="1616">
                  <c:v>1.5611187035309254E-2</c:v>
                </c:pt>
                <c:pt idx="1617">
                  <c:v>5.556114080651064E-3</c:v>
                </c:pt>
                <c:pt idx="1618">
                  <c:v>5.0970517933275471E-2</c:v>
                </c:pt>
                <c:pt idx="1619">
                  <c:v>6.2369341501411588E-2</c:v>
                </c:pt>
                <c:pt idx="1620">
                  <c:v>1.1207362686579812E-2</c:v>
                </c:pt>
                <c:pt idx="1621">
                  <c:v>4.0596122893402243E-3</c:v>
                </c:pt>
                <c:pt idx="1622">
                  <c:v>3.773685630050666E-2</c:v>
                </c:pt>
                <c:pt idx="1623">
                  <c:v>4.4283391619720648E-2</c:v>
                </c:pt>
                <c:pt idx="1624">
                  <c:v>6.4833943681893583E-3</c:v>
                </c:pt>
                <c:pt idx="1625">
                  <c:v>1.8469645745158293E-2</c:v>
                </c:pt>
                <c:pt idx="1626">
                  <c:v>3.0604347103078397E-2</c:v>
                </c:pt>
                <c:pt idx="1627">
                  <c:v>1.058046856207986E-3</c:v>
                </c:pt>
                <c:pt idx="1628">
                  <c:v>4.5143051050460084E-2</c:v>
                </c:pt>
                <c:pt idx="1629">
                  <c:v>3.1448486713747031E-2</c:v>
                </c:pt>
                <c:pt idx="1630">
                  <c:v>2.1224820803676592E-2</c:v>
                </c:pt>
                <c:pt idx="1631">
                  <c:v>2.2781316939230217E-2</c:v>
                </c:pt>
                <c:pt idx="1632">
                  <c:v>1.4058482715157491E-2</c:v>
                </c:pt>
                <c:pt idx="1633">
                  <c:v>5.6646050232301119E-3</c:v>
                </c:pt>
                <c:pt idx="1634">
                  <c:v>2.2172853610717375E-2</c:v>
                </c:pt>
                <c:pt idx="1635">
                  <c:v>4.8273979077836378E-2</c:v>
                </c:pt>
                <c:pt idx="1636">
                  <c:v>3.4729614084214801E-2</c:v>
                </c:pt>
                <c:pt idx="1637">
                  <c:v>1.4775149928194209E-5</c:v>
                </c:pt>
                <c:pt idx="1638">
                  <c:v>4.6081408395406845E-3</c:v>
                </c:pt>
                <c:pt idx="1639">
                  <c:v>1.8701365923476636E-2</c:v>
                </c:pt>
                <c:pt idx="1640">
                  <c:v>2.0038099138078469E-2</c:v>
                </c:pt>
                <c:pt idx="1641">
                  <c:v>1.0205427884255297E-2</c:v>
                </c:pt>
                <c:pt idx="1642">
                  <c:v>2.3454912773059548E-2</c:v>
                </c:pt>
                <c:pt idx="1643">
                  <c:v>1.2076906460132026E-2</c:v>
                </c:pt>
                <c:pt idx="1644">
                  <c:v>3.6443144206262913E-2</c:v>
                </c:pt>
                <c:pt idx="1645">
                  <c:v>4.2176936210942144E-2</c:v>
                </c:pt>
                <c:pt idx="1646">
                  <c:v>0.12594765026768723</c:v>
                </c:pt>
                <c:pt idx="1647">
                  <c:v>5.1535715482195273E-2</c:v>
                </c:pt>
                <c:pt idx="1648">
                  <c:v>1.3296207904677863E-2</c:v>
                </c:pt>
                <c:pt idx="1649">
                  <c:v>5.8787855933185194E-3</c:v>
                </c:pt>
                <c:pt idx="1650">
                  <c:v>1.7013296277171411E-2</c:v>
                </c:pt>
                <c:pt idx="1651">
                  <c:v>3.5200693262166178E-3</c:v>
                </c:pt>
                <c:pt idx="1652">
                  <c:v>3.4103910805759363E-2</c:v>
                </c:pt>
                <c:pt idx="1653">
                  <c:v>5.7781704413402434E-2</c:v>
                </c:pt>
                <c:pt idx="1654">
                  <c:v>1.631957861036917E-2</c:v>
                </c:pt>
                <c:pt idx="1655">
                  <c:v>3.630449448431286E-2</c:v>
                </c:pt>
                <c:pt idx="1656">
                  <c:v>4.0759652394051486E-2</c:v>
                </c:pt>
                <c:pt idx="1657">
                  <c:v>1.4860228430891083E-2</c:v>
                </c:pt>
                <c:pt idx="1658">
                  <c:v>1.430796219226803E-2</c:v>
                </c:pt>
                <c:pt idx="1659">
                  <c:v>2.7245912892710288E-2</c:v>
                </c:pt>
                <c:pt idx="1660">
                  <c:v>4.4319201004928602E-2</c:v>
                </c:pt>
                <c:pt idx="1661">
                  <c:v>2.2573916013941819E-2</c:v>
                </c:pt>
                <c:pt idx="1662">
                  <c:v>3.281581061571328E-2</c:v>
                </c:pt>
                <c:pt idx="1663">
                  <c:v>1.9540351640941495E-2</c:v>
                </c:pt>
                <c:pt idx="1664">
                  <c:v>1.0635858974507144E-3</c:v>
                </c:pt>
                <c:pt idx="1665">
                  <c:v>1.2081847049327403E-2</c:v>
                </c:pt>
                <c:pt idx="1666">
                  <c:v>6.9154411686909514E-2</c:v>
                </c:pt>
                <c:pt idx="1667">
                  <c:v>2.0635486033847298E-2</c:v>
                </c:pt>
                <c:pt idx="1668">
                  <c:v>4.8808558718374563E-2</c:v>
                </c:pt>
                <c:pt idx="1669">
                  <c:v>4.9752610150953294E-2</c:v>
                </c:pt>
                <c:pt idx="1670">
                  <c:v>4.1046721472671743E-2</c:v>
                </c:pt>
                <c:pt idx="1671">
                  <c:v>7.0263030934990473E-3</c:v>
                </c:pt>
                <c:pt idx="1672">
                  <c:v>7.1859083252764607E-3</c:v>
                </c:pt>
                <c:pt idx="1673">
                  <c:v>5.4146820776971383E-3</c:v>
                </c:pt>
                <c:pt idx="1674">
                  <c:v>1.288536391467701E-2</c:v>
                </c:pt>
                <c:pt idx="1675">
                  <c:v>2.9639211534723852E-4</c:v>
                </c:pt>
                <c:pt idx="1676">
                  <c:v>5.366083245194584E-3</c:v>
                </c:pt>
                <c:pt idx="1677">
                  <c:v>1.8552820186629428E-2</c:v>
                </c:pt>
                <c:pt idx="1678">
                  <c:v>2.5288328526731584E-2</c:v>
                </c:pt>
                <c:pt idx="1679">
                  <c:v>3.1715352961042019E-2</c:v>
                </c:pt>
                <c:pt idx="1680">
                  <c:v>3.7008048173961819E-2</c:v>
                </c:pt>
                <c:pt idx="1681">
                  <c:v>1.472254087541692E-2</c:v>
                </c:pt>
                <c:pt idx="1682">
                  <c:v>4.2272043790745131E-2</c:v>
                </c:pt>
                <c:pt idx="1683">
                  <c:v>4.0873049347850937E-2</c:v>
                </c:pt>
                <c:pt idx="1684">
                  <c:v>1.3926072128815725E-2</c:v>
                </c:pt>
                <c:pt idx="1685">
                  <c:v>1.7111068542363293E-2</c:v>
                </c:pt>
                <c:pt idx="1686">
                  <c:v>2.4530585642616029E-3</c:v>
                </c:pt>
                <c:pt idx="1687">
                  <c:v>4.5116585849872782E-3</c:v>
                </c:pt>
                <c:pt idx="1688">
                  <c:v>2.4180436241624328E-2</c:v>
                </c:pt>
                <c:pt idx="1689">
                  <c:v>2.9488878104035575E-4</c:v>
                </c:pt>
                <c:pt idx="1690">
                  <c:v>2.7949338949725226E-2</c:v>
                </c:pt>
                <c:pt idx="1691">
                  <c:v>5.1243009102732176E-2</c:v>
                </c:pt>
                <c:pt idx="1692">
                  <c:v>2.0136200841951658E-2</c:v>
                </c:pt>
                <c:pt idx="1693">
                  <c:v>1.6854401291608888E-2</c:v>
                </c:pt>
                <c:pt idx="1694">
                  <c:v>6.3069029473408131E-2</c:v>
                </c:pt>
                <c:pt idx="1695">
                  <c:v>5.9040458802348095E-2</c:v>
                </c:pt>
                <c:pt idx="1696">
                  <c:v>1.0200615936212305E-2</c:v>
                </c:pt>
                <c:pt idx="1697">
                  <c:v>6.9873766001906949E-3</c:v>
                </c:pt>
                <c:pt idx="1698">
                  <c:v>2.5016412568219983E-3</c:v>
                </c:pt>
                <c:pt idx="1699">
                  <c:v>1.1749136930523823E-2</c:v>
                </c:pt>
                <c:pt idx="1700">
                  <c:v>3.8547477037448659E-2</c:v>
                </c:pt>
                <c:pt idx="1701">
                  <c:v>4.4158894114472089E-3</c:v>
                </c:pt>
                <c:pt idx="1702">
                  <c:v>4.2715495569586284E-4</c:v>
                </c:pt>
                <c:pt idx="1703">
                  <c:v>8.1922749514676003E-3</c:v>
                </c:pt>
                <c:pt idx="1704">
                  <c:v>1.9029004781673424E-3</c:v>
                </c:pt>
                <c:pt idx="1705">
                  <c:v>1.6303244129744692E-2</c:v>
                </c:pt>
                <c:pt idx="1706">
                  <c:v>1.7780878575887771E-2</c:v>
                </c:pt>
                <c:pt idx="1707">
                  <c:v>1.2473258961171511E-2</c:v>
                </c:pt>
                <c:pt idx="1708">
                  <c:v>2.2252177316058812E-3</c:v>
                </c:pt>
                <c:pt idx="1709">
                  <c:v>2.4030580459247917E-2</c:v>
                </c:pt>
                <c:pt idx="1710">
                  <c:v>3.5049172308812708E-2</c:v>
                </c:pt>
                <c:pt idx="1711">
                  <c:v>4.836376252005406E-2</c:v>
                </c:pt>
                <c:pt idx="1712">
                  <c:v>6.2426990562451427E-2</c:v>
                </c:pt>
                <c:pt idx="1713">
                  <c:v>6.1400504209818546E-3</c:v>
                </c:pt>
                <c:pt idx="1714">
                  <c:v>1.2203083778149664E-2</c:v>
                </c:pt>
                <c:pt idx="1715">
                  <c:v>3.4600187208774377E-2</c:v>
                </c:pt>
                <c:pt idx="1716">
                  <c:v>4.3541941203619983E-2</c:v>
                </c:pt>
                <c:pt idx="1717">
                  <c:v>7.2518373076519284E-4</c:v>
                </c:pt>
                <c:pt idx="1718">
                  <c:v>1.9272005757120986E-2</c:v>
                </c:pt>
                <c:pt idx="1719">
                  <c:v>2.4592632467936255E-2</c:v>
                </c:pt>
                <c:pt idx="1720">
                  <c:v>5.1801946619967733E-3</c:v>
                </c:pt>
                <c:pt idx="1721">
                  <c:v>2.2122336238905652E-2</c:v>
                </c:pt>
                <c:pt idx="1722">
                  <c:v>2.4855640563889676E-2</c:v>
                </c:pt>
                <c:pt idx="1723">
                  <c:v>1.7313842192077961E-2</c:v>
                </c:pt>
                <c:pt idx="1724">
                  <c:v>2.165358964484258E-2</c:v>
                </c:pt>
                <c:pt idx="1725">
                  <c:v>2.6363548950879907E-3</c:v>
                </c:pt>
                <c:pt idx="1726">
                  <c:v>1.6726540292181923E-2</c:v>
                </c:pt>
                <c:pt idx="1727">
                  <c:v>9.8944339400388222E-3</c:v>
                </c:pt>
                <c:pt idx="1728">
                  <c:v>5.4244320465923049E-2</c:v>
                </c:pt>
                <c:pt idx="1729">
                  <c:v>4.9000583676346993E-3</c:v>
                </c:pt>
                <c:pt idx="1730">
                  <c:v>3.2940215893053106E-2</c:v>
                </c:pt>
                <c:pt idx="1731">
                  <c:v>2.5589518223939629E-2</c:v>
                </c:pt>
                <c:pt idx="1732">
                  <c:v>2.3961851166188989E-2</c:v>
                </c:pt>
                <c:pt idx="1733">
                  <c:v>1.2147064303823472E-3</c:v>
                </c:pt>
                <c:pt idx="1734">
                  <c:v>2.6794440704553005E-2</c:v>
                </c:pt>
                <c:pt idx="1735">
                  <c:v>3.890124814182807E-2</c:v>
                </c:pt>
                <c:pt idx="1736">
                  <c:v>4.6502113204522535E-2</c:v>
                </c:pt>
                <c:pt idx="1737">
                  <c:v>3.2397321485038655E-2</c:v>
                </c:pt>
                <c:pt idx="1738">
                  <c:v>2.0863335436853214E-2</c:v>
                </c:pt>
                <c:pt idx="1739">
                  <c:v>2.1512936697793607E-3</c:v>
                </c:pt>
                <c:pt idx="1740">
                  <c:v>4.6089331093426028E-2</c:v>
                </c:pt>
                <c:pt idx="1741">
                  <c:v>4.1594978563349011E-2</c:v>
                </c:pt>
                <c:pt idx="1742">
                  <c:v>2.8661564706928801E-2</c:v>
                </c:pt>
                <c:pt idx="1743">
                  <c:v>3.8731765830567373E-2</c:v>
                </c:pt>
                <c:pt idx="1744">
                  <c:v>1.5878800123349142E-2</c:v>
                </c:pt>
                <c:pt idx="1745">
                  <c:v>2.3476423564020455E-3</c:v>
                </c:pt>
                <c:pt idx="1746">
                  <c:v>2.9140932728772301E-2</c:v>
                </c:pt>
                <c:pt idx="1747">
                  <c:v>2.5054548728885923E-2</c:v>
                </c:pt>
                <c:pt idx="1748">
                  <c:v>5.7199286918654564E-2</c:v>
                </c:pt>
                <c:pt idx="1749">
                  <c:v>5.7925679709015937E-2</c:v>
                </c:pt>
                <c:pt idx="1750">
                  <c:v>5.1095866616890535E-2</c:v>
                </c:pt>
                <c:pt idx="1751">
                  <c:v>2.6811811872598072E-2</c:v>
                </c:pt>
                <c:pt idx="1752">
                  <c:v>3.4784907699229567E-2</c:v>
                </c:pt>
                <c:pt idx="1753">
                  <c:v>2.6255138223762482E-2</c:v>
                </c:pt>
                <c:pt idx="1754">
                  <c:v>2.7861225635666193E-2</c:v>
                </c:pt>
                <c:pt idx="1755">
                  <c:v>2.9347829317746574E-2</c:v>
                </c:pt>
                <c:pt idx="1756">
                  <c:v>5.0765593945075516E-2</c:v>
                </c:pt>
                <c:pt idx="1757">
                  <c:v>1.8037908214938829E-2</c:v>
                </c:pt>
                <c:pt idx="1758">
                  <c:v>1.9582279045518396E-2</c:v>
                </c:pt>
                <c:pt idx="1759">
                  <c:v>6.3975585470139845E-2</c:v>
                </c:pt>
                <c:pt idx="1760">
                  <c:v>3.7358010306707629E-2</c:v>
                </c:pt>
                <c:pt idx="1761">
                  <c:v>3.3069371557337833E-3</c:v>
                </c:pt>
                <c:pt idx="1762">
                  <c:v>8.0379941603852242E-2</c:v>
                </c:pt>
                <c:pt idx="1763">
                  <c:v>1.3024779404544832E-2</c:v>
                </c:pt>
                <c:pt idx="1764">
                  <c:v>1.7776964685270857E-3</c:v>
                </c:pt>
                <c:pt idx="1765">
                  <c:v>1.5936146027925213E-3</c:v>
                </c:pt>
                <c:pt idx="1766">
                  <c:v>1.9052185872477324E-3</c:v>
                </c:pt>
                <c:pt idx="1767">
                  <c:v>1.8489660597943644E-2</c:v>
                </c:pt>
                <c:pt idx="1768">
                  <c:v>7.5024109116781562E-2</c:v>
                </c:pt>
                <c:pt idx="1769">
                  <c:v>6.0157052829364739E-2</c:v>
                </c:pt>
                <c:pt idx="1770">
                  <c:v>0.16879160126787734</c:v>
                </c:pt>
                <c:pt idx="1771">
                  <c:v>4.4701845257314E-2</c:v>
                </c:pt>
                <c:pt idx="1772">
                  <c:v>3.1192877867349696E-2</c:v>
                </c:pt>
                <c:pt idx="1773">
                  <c:v>0.19299417128347543</c:v>
                </c:pt>
                <c:pt idx="1774">
                  <c:v>9.7916728888828561E-2</c:v>
                </c:pt>
                <c:pt idx="1775">
                  <c:v>3.5888834853735993E-2</c:v>
                </c:pt>
                <c:pt idx="1776">
                  <c:v>0.18574932452751342</c:v>
                </c:pt>
                <c:pt idx="1777">
                  <c:v>1.5773816800538899E-2</c:v>
                </c:pt>
                <c:pt idx="1778">
                  <c:v>2.2153163181772642E-2</c:v>
                </c:pt>
                <c:pt idx="1779">
                  <c:v>5.7359429208098743E-2</c:v>
                </c:pt>
                <c:pt idx="1780">
                  <c:v>3.6163678826735976E-2</c:v>
                </c:pt>
                <c:pt idx="1781">
                  <c:v>3.6929290395874455E-2</c:v>
                </c:pt>
                <c:pt idx="1782">
                  <c:v>6.2410611489845662E-2</c:v>
                </c:pt>
                <c:pt idx="1783">
                  <c:v>0.10957756508186403</c:v>
                </c:pt>
                <c:pt idx="1784">
                  <c:v>3.6058475010199376E-2</c:v>
                </c:pt>
                <c:pt idx="1785">
                  <c:v>4.492894978951837E-2</c:v>
                </c:pt>
                <c:pt idx="1786">
                  <c:v>5.3514466975002194E-2</c:v>
                </c:pt>
                <c:pt idx="1787">
                  <c:v>0.13240084545715966</c:v>
                </c:pt>
                <c:pt idx="1788">
                  <c:v>1.1070524025155478E-2</c:v>
                </c:pt>
                <c:pt idx="1789">
                  <c:v>1.9759923630686588E-2</c:v>
                </c:pt>
                <c:pt idx="1790">
                  <c:v>4.304828497420525E-2</c:v>
                </c:pt>
                <c:pt idx="1791">
                  <c:v>3.2059297326675576E-2</c:v>
                </c:pt>
                <c:pt idx="1792">
                  <c:v>1.2231458632545447E-2</c:v>
                </c:pt>
                <c:pt idx="1793">
                  <c:v>2.2432372468073999E-2</c:v>
                </c:pt>
                <c:pt idx="1794">
                  <c:v>2.772141046851145E-2</c:v>
                </c:pt>
                <c:pt idx="1795">
                  <c:v>6.3108748745995041E-3</c:v>
                </c:pt>
                <c:pt idx="1796">
                  <c:v>6.8119611549346037E-2</c:v>
                </c:pt>
                <c:pt idx="1797">
                  <c:v>6.3518987613830069E-2</c:v>
                </c:pt>
                <c:pt idx="1798">
                  <c:v>3.3532681916163883E-2</c:v>
                </c:pt>
                <c:pt idx="1799">
                  <c:v>8.0805171427911174E-2</c:v>
                </c:pt>
                <c:pt idx="1800">
                  <c:v>7.427679264999601E-2</c:v>
                </c:pt>
                <c:pt idx="1801">
                  <c:v>1.660074495613089E-2</c:v>
                </c:pt>
                <c:pt idx="1802">
                  <c:v>4.8533725499124811E-2</c:v>
                </c:pt>
                <c:pt idx="1803">
                  <c:v>4.0465287278626152E-2</c:v>
                </c:pt>
                <c:pt idx="1804">
                  <c:v>6.2279332793578404E-2</c:v>
                </c:pt>
                <c:pt idx="1805">
                  <c:v>1.1646415594059595E-2</c:v>
                </c:pt>
                <c:pt idx="1806">
                  <c:v>2.8086805470779071E-2</c:v>
                </c:pt>
                <c:pt idx="1807">
                  <c:v>2.2004106537771857E-2</c:v>
                </c:pt>
                <c:pt idx="1808">
                  <c:v>8.5185311159961044E-3</c:v>
                </c:pt>
                <c:pt idx="1809">
                  <c:v>1.5561952399203704E-2</c:v>
                </c:pt>
                <c:pt idx="1810">
                  <c:v>1.5979287917999047E-2</c:v>
                </c:pt>
                <c:pt idx="1811">
                  <c:v>1.7152957975597558E-2</c:v>
                </c:pt>
                <c:pt idx="1812">
                  <c:v>2.722781553964751E-2</c:v>
                </c:pt>
                <c:pt idx="1813">
                  <c:v>2.3960021744377235E-2</c:v>
                </c:pt>
                <c:pt idx="1814">
                  <c:v>0.12028744409698056</c:v>
                </c:pt>
                <c:pt idx="1815">
                  <c:v>9.6023970317980017E-2</c:v>
                </c:pt>
                <c:pt idx="1816">
                  <c:v>5.8322368291117442E-2</c:v>
                </c:pt>
                <c:pt idx="1817">
                  <c:v>2.0056517515661725E-2</c:v>
                </c:pt>
                <c:pt idx="1818">
                  <c:v>2.4514176055234777E-2</c:v>
                </c:pt>
                <c:pt idx="1819">
                  <c:v>1.2266861133369899E-2</c:v>
                </c:pt>
                <c:pt idx="1820">
                  <c:v>1.8406462812342393E-2</c:v>
                </c:pt>
                <c:pt idx="1821">
                  <c:v>3.2047346634223497E-2</c:v>
                </c:pt>
                <c:pt idx="1822">
                  <c:v>2.4860325955609135E-3</c:v>
                </c:pt>
                <c:pt idx="1823">
                  <c:v>2.1616309084096848E-2</c:v>
                </c:pt>
                <c:pt idx="1824">
                  <c:v>2.7155713137545882E-2</c:v>
                </c:pt>
                <c:pt idx="1825">
                  <c:v>1.4980389238646755E-2</c:v>
                </c:pt>
                <c:pt idx="1826">
                  <c:v>4.1349499377732961E-2</c:v>
                </c:pt>
                <c:pt idx="1827">
                  <c:v>5.1167079789246644E-2</c:v>
                </c:pt>
                <c:pt idx="1828">
                  <c:v>7.2039640811961597E-2</c:v>
                </c:pt>
                <c:pt idx="1829">
                  <c:v>2.130590617007715E-2</c:v>
                </c:pt>
                <c:pt idx="1830">
                  <c:v>1.7736811848044337E-3</c:v>
                </c:pt>
                <c:pt idx="1831">
                  <c:v>1.1241355055819543E-2</c:v>
                </c:pt>
                <c:pt idx="1832">
                  <c:v>8.0241884066978214E-2</c:v>
                </c:pt>
                <c:pt idx="1833">
                  <c:v>5.8126462677375298E-2</c:v>
                </c:pt>
                <c:pt idx="1834">
                  <c:v>1.261618263597365E-3</c:v>
                </c:pt>
                <c:pt idx="1835">
                  <c:v>3.7092304916569535E-2</c:v>
                </c:pt>
                <c:pt idx="1836">
                  <c:v>2.9071650941990823E-2</c:v>
                </c:pt>
                <c:pt idx="1837">
                  <c:v>1.2639589042990559E-2</c:v>
                </c:pt>
                <c:pt idx="1838">
                  <c:v>3.0084827307339509E-2</c:v>
                </c:pt>
                <c:pt idx="1839">
                  <c:v>1.7919269308131536E-2</c:v>
                </c:pt>
                <c:pt idx="1840">
                  <c:v>4.8509836749986233E-2</c:v>
                </c:pt>
                <c:pt idx="1841">
                  <c:v>5.2285395080959057E-2</c:v>
                </c:pt>
                <c:pt idx="1842">
                  <c:v>3.1676151899163799E-2</c:v>
                </c:pt>
                <c:pt idx="1843">
                  <c:v>6.2195444490471971E-2</c:v>
                </c:pt>
                <c:pt idx="1844">
                  <c:v>4.6243357919610543E-3</c:v>
                </c:pt>
                <c:pt idx="1845">
                  <c:v>6.7080985491031739E-2</c:v>
                </c:pt>
                <c:pt idx="1846">
                  <c:v>6.3597350892306892E-2</c:v>
                </c:pt>
                <c:pt idx="1847">
                  <c:v>2.0922603223379042E-2</c:v>
                </c:pt>
                <c:pt idx="1848">
                  <c:v>1.9207129044851189E-2</c:v>
                </c:pt>
                <c:pt idx="1849">
                  <c:v>8.4094102981469819E-3</c:v>
                </c:pt>
                <c:pt idx="1850">
                  <c:v>2.4239241079136724E-3</c:v>
                </c:pt>
                <c:pt idx="1851">
                  <c:v>3.3787535453643387E-2</c:v>
                </c:pt>
                <c:pt idx="1852">
                  <c:v>4.3559465383582817E-2</c:v>
                </c:pt>
                <c:pt idx="1853">
                  <c:v>1.5669025268012709E-2</c:v>
                </c:pt>
                <c:pt idx="1854">
                  <c:v>2.1839075227451835E-2</c:v>
                </c:pt>
                <c:pt idx="1855">
                  <c:v>5.4333969924571669E-3</c:v>
                </c:pt>
                <c:pt idx="1856">
                  <c:v>2.138873656549976E-2</c:v>
                </c:pt>
                <c:pt idx="1857">
                  <c:v>2.0650904954441801E-2</c:v>
                </c:pt>
                <c:pt idx="1858">
                  <c:v>1.1627645685508607E-2</c:v>
                </c:pt>
                <c:pt idx="1859">
                  <c:v>3.8084805309735251E-2</c:v>
                </c:pt>
                <c:pt idx="1860">
                  <c:v>3.6230704690409544E-2</c:v>
                </c:pt>
                <c:pt idx="1861">
                  <c:v>3.8137745508689765E-2</c:v>
                </c:pt>
                <c:pt idx="1862">
                  <c:v>3.5915514438267246E-3</c:v>
                </c:pt>
                <c:pt idx="1863">
                  <c:v>7.6686614324209439E-3</c:v>
                </c:pt>
                <c:pt idx="1864">
                  <c:v>3.5353690245380084E-2</c:v>
                </c:pt>
                <c:pt idx="1865">
                  <c:v>2.4194310536420533E-2</c:v>
                </c:pt>
                <c:pt idx="1866">
                  <c:v>4.5810559723413857E-2</c:v>
                </c:pt>
                <c:pt idx="1867">
                  <c:v>4.2740591504967264E-2</c:v>
                </c:pt>
                <c:pt idx="1868">
                  <c:v>5.7867569300154081E-3</c:v>
                </c:pt>
                <c:pt idx="1869">
                  <c:v>4.8891117118030444E-2</c:v>
                </c:pt>
                <c:pt idx="1870">
                  <c:v>5.5232019522207056E-2</c:v>
                </c:pt>
                <c:pt idx="1871">
                  <c:v>1.5107413579868672E-2</c:v>
                </c:pt>
                <c:pt idx="1872">
                  <c:v>7.7515378058789063E-3</c:v>
                </c:pt>
                <c:pt idx="1873">
                  <c:v>1.0096506794491665E-2</c:v>
                </c:pt>
                <c:pt idx="1874">
                  <c:v>1.2442064569612221E-2</c:v>
                </c:pt>
                <c:pt idx="1875">
                  <c:v>1.5658445572826613E-2</c:v>
                </c:pt>
                <c:pt idx="1876">
                  <c:v>6.7573296912803909E-3</c:v>
                </c:pt>
                <c:pt idx="1877">
                  <c:v>4.6615431523796512E-2</c:v>
                </c:pt>
                <c:pt idx="1878">
                  <c:v>3.4535499333360649E-2</c:v>
                </c:pt>
                <c:pt idx="1879">
                  <c:v>8.9040839092420464E-3</c:v>
                </c:pt>
                <c:pt idx="1880">
                  <c:v>7.6504146736197223E-2</c:v>
                </c:pt>
                <c:pt idx="1881">
                  <c:v>8.5751569859053273E-2</c:v>
                </c:pt>
                <c:pt idx="1882">
                  <c:v>7.1821156102077881E-3</c:v>
                </c:pt>
                <c:pt idx="1883">
                  <c:v>6.3659286412551357E-3</c:v>
                </c:pt>
                <c:pt idx="1884">
                  <c:v>2.0702835437900569E-2</c:v>
                </c:pt>
                <c:pt idx="1885">
                  <c:v>0.10340574379175146</c:v>
                </c:pt>
                <c:pt idx="1886">
                  <c:v>0.12089218495615967</c:v>
                </c:pt>
                <c:pt idx="1887">
                  <c:v>9.4487143628097084E-2</c:v>
                </c:pt>
                <c:pt idx="1888">
                  <c:v>0.12023005238382212</c:v>
                </c:pt>
                <c:pt idx="1889">
                  <c:v>2.6069790232452681E-2</c:v>
                </c:pt>
                <c:pt idx="1890">
                  <c:v>7.2937333914600055E-2</c:v>
                </c:pt>
                <c:pt idx="1891">
                  <c:v>7.5372930077803636E-3</c:v>
                </c:pt>
                <c:pt idx="1892">
                  <c:v>1.8564775608887357E-3</c:v>
                </c:pt>
                <c:pt idx="1893">
                  <c:v>3.1157351124415578E-2</c:v>
                </c:pt>
                <c:pt idx="1894">
                  <c:v>1.0655027976690067E-2</c:v>
                </c:pt>
                <c:pt idx="1895">
                  <c:v>6.1663901111397322E-2</c:v>
                </c:pt>
                <c:pt idx="1896">
                  <c:v>1.7399856890330898E-2</c:v>
                </c:pt>
                <c:pt idx="1897">
                  <c:v>9.4362521906823336E-3</c:v>
                </c:pt>
                <c:pt idx="1898">
                  <c:v>2.0396261530502657E-3</c:v>
                </c:pt>
                <c:pt idx="1899">
                  <c:v>1.1851584956947395E-2</c:v>
                </c:pt>
                <c:pt idx="1900">
                  <c:v>9.2003650901967575E-4</c:v>
                </c:pt>
                <c:pt idx="1901">
                  <c:v>7.6971677466067335E-3</c:v>
                </c:pt>
                <c:pt idx="1902">
                  <c:v>3.1849876274349889E-2</c:v>
                </c:pt>
                <c:pt idx="1903">
                  <c:v>2.0206843248277404E-2</c:v>
                </c:pt>
                <c:pt idx="1904">
                  <c:v>3.0620882624445355E-2</c:v>
                </c:pt>
                <c:pt idx="1905">
                  <c:v>2.1870869472976472E-2</c:v>
                </c:pt>
                <c:pt idx="1906">
                  <c:v>1.8941181890129027E-2</c:v>
                </c:pt>
                <c:pt idx="1907">
                  <c:v>5.5493997508480143E-2</c:v>
                </c:pt>
                <c:pt idx="1908">
                  <c:v>4.9340460311130777E-2</c:v>
                </c:pt>
                <c:pt idx="1909">
                  <c:v>2.5871944129768079E-2</c:v>
                </c:pt>
                <c:pt idx="1910">
                  <c:v>6.1288448399816724E-2</c:v>
                </c:pt>
                <c:pt idx="1911">
                  <c:v>8.410766628674838E-3</c:v>
                </c:pt>
                <c:pt idx="1912">
                  <c:v>1.1525272338988576E-2</c:v>
                </c:pt>
                <c:pt idx="1913">
                  <c:v>1.0516263875818433E-3</c:v>
                </c:pt>
                <c:pt idx="1914">
                  <c:v>2.156246897195942E-2</c:v>
                </c:pt>
                <c:pt idx="1915">
                  <c:v>4.5834841290787708E-2</c:v>
                </c:pt>
                <c:pt idx="1916">
                  <c:v>1.6577061503027599E-2</c:v>
                </c:pt>
                <c:pt idx="1917">
                  <c:v>5.50023440173062E-2</c:v>
                </c:pt>
                <c:pt idx="1918">
                  <c:v>6.5726600470622662E-2</c:v>
                </c:pt>
                <c:pt idx="1919">
                  <c:v>2.7441078472108641E-2</c:v>
                </c:pt>
                <c:pt idx="1920">
                  <c:v>2.15730342766308E-3</c:v>
                </c:pt>
                <c:pt idx="1921">
                  <c:v>6.6143915026279504E-2</c:v>
                </c:pt>
                <c:pt idx="1922">
                  <c:v>9.209955459329873E-2</c:v>
                </c:pt>
                <c:pt idx="1923">
                  <c:v>1.5862262796744683E-2</c:v>
                </c:pt>
                <c:pt idx="1924">
                  <c:v>5.2143354390654435E-2</c:v>
                </c:pt>
                <c:pt idx="1925">
                  <c:v>2.6110706142835081E-2</c:v>
                </c:pt>
                <c:pt idx="1926">
                  <c:v>2.3110129736397297E-2</c:v>
                </c:pt>
                <c:pt idx="1927">
                  <c:v>3.6062163765739709E-2</c:v>
                </c:pt>
                <c:pt idx="1928">
                  <c:v>6.6025493226164831E-3</c:v>
                </c:pt>
                <c:pt idx="1929">
                  <c:v>3.5515040351808774E-2</c:v>
                </c:pt>
                <c:pt idx="1930">
                  <c:v>1.4473758197025174E-2</c:v>
                </c:pt>
                <c:pt idx="1931">
                  <c:v>2.918672639732731E-2</c:v>
                </c:pt>
                <c:pt idx="1932">
                  <c:v>1.3240942258758303E-2</c:v>
                </c:pt>
                <c:pt idx="1933">
                  <c:v>1.0531911194387731E-2</c:v>
                </c:pt>
                <c:pt idx="1934">
                  <c:v>1.2936142764197918E-2</c:v>
                </c:pt>
                <c:pt idx="1935">
                  <c:v>1.8120615237575782E-2</c:v>
                </c:pt>
                <c:pt idx="1936">
                  <c:v>6.1145591029404901E-2</c:v>
                </c:pt>
                <c:pt idx="1937">
                  <c:v>5.2651998436687046E-2</c:v>
                </c:pt>
                <c:pt idx="1938">
                  <c:v>2.8901225612568852E-2</c:v>
                </c:pt>
                <c:pt idx="1939">
                  <c:v>1.7847705698235943E-2</c:v>
                </c:pt>
                <c:pt idx="1940">
                  <c:v>1.1950842122070014E-2</c:v>
                </c:pt>
                <c:pt idx="1941">
                  <c:v>5.4542286222257076E-2</c:v>
                </c:pt>
                <c:pt idx="1942">
                  <c:v>2.8912178018275853E-2</c:v>
                </c:pt>
                <c:pt idx="1943">
                  <c:v>5.4656327348073354E-3</c:v>
                </c:pt>
                <c:pt idx="1944">
                  <c:v>5.8652274082406771E-3</c:v>
                </c:pt>
                <c:pt idx="1945">
                  <c:v>4.0622178840566757E-2</c:v>
                </c:pt>
                <c:pt idx="1946">
                  <c:v>2.2479297515927678E-2</c:v>
                </c:pt>
                <c:pt idx="1947">
                  <c:v>1.0928535601044093E-2</c:v>
                </c:pt>
                <c:pt idx="1948">
                  <c:v>1.0812787190896778E-2</c:v>
                </c:pt>
                <c:pt idx="1949">
                  <c:v>6.9563065078799158E-3</c:v>
                </c:pt>
                <c:pt idx="1950">
                  <c:v>1.4923227364313587E-3</c:v>
                </c:pt>
                <c:pt idx="1951">
                  <c:v>1.7034492775954632E-2</c:v>
                </c:pt>
                <c:pt idx="1952">
                  <c:v>8.670704171779807E-2</c:v>
                </c:pt>
                <c:pt idx="1953">
                  <c:v>4.1000451190647158E-2</c:v>
                </c:pt>
                <c:pt idx="1954">
                  <c:v>6.9429267322405577E-2</c:v>
                </c:pt>
                <c:pt idx="1955">
                  <c:v>9.6667826521818365E-2</c:v>
                </c:pt>
                <c:pt idx="1956">
                  <c:v>4.7708893580171698E-2</c:v>
                </c:pt>
                <c:pt idx="1957">
                  <c:v>3.4247745322353884E-3</c:v>
                </c:pt>
                <c:pt idx="1958">
                  <c:v>3.8936900481830128E-2</c:v>
                </c:pt>
                <c:pt idx="1959">
                  <c:v>4.3424385719361747E-2</c:v>
                </c:pt>
                <c:pt idx="1960">
                  <c:v>1.3244049008167251E-2</c:v>
                </c:pt>
                <c:pt idx="1961">
                  <c:v>9.0176773281303337E-3</c:v>
                </c:pt>
                <c:pt idx="1962">
                  <c:v>7.2728463972696639E-2</c:v>
                </c:pt>
                <c:pt idx="1963">
                  <c:v>6.0480850819596234E-2</c:v>
                </c:pt>
                <c:pt idx="1964">
                  <c:v>5.1341228151129247E-3</c:v>
                </c:pt>
                <c:pt idx="1965">
                  <c:v>3.1886805088489456E-2</c:v>
                </c:pt>
                <c:pt idx="1966">
                  <c:v>1.2502157649737116E-3</c:v>
                </c:pt>
                <c:pt idx="1967">
                  <c:v>6.0788678410793199E-4</c:v>
                </c:pt>
                <c:pt idx="1968">
                  <c:v>8.7044399568226308E-2</c:v>
                </c:pt>
                <c:pt idx="1969">
                  <c:v>5.2011063876439098E-2</c:v>
                </c:pt>
                <c:pt idx="1970">
                  <c:v>2.2956779078407128E-2</c:v>
                </c:pt>
                <c:pt idx="1971">
                  <c:v>5.482111477553662E-3</c:v>
                </c:pt>
                <c:pt idx="1972">
                  <c:v>1.8807580335717916E-2</c:v>
                </c:pt>
                <c:pt idx="1973">
                  <c:v>1.3456344988830506E-2</c:v>
                </c:pt>
                <c:pt idx="1974">
                  <c:v>3.5491592671424044E-2</c:v>
                </c:pt>
                <c:pt idx="1975">
                  <c:v>3.3213076753844113E-2</c:v>
                </c:pt>
                <c:pt idx="1976">
                  <c:v>6.6161344382176732E-2</c:v>
                </c:pt>
                <c:pt idx="1977">
                  <c:v>6.4861353539172996E-3</c:v>
                </c:pt>
                <c:pt idx="1978">
                  <c:v>1.2116547796622849E-2</c:v>
                </c:pt>
                <c:pt idx="1979">
                  <c:v>2.9027105249113751E-2</c:v>
                </c:pt>
                <c:pt idx="1980">
                  <c:v>3.4965067668797137E-3</c:v>
                </c:pt>
                <c:pt idx="1981">
                  <c:v>1.5108964963365317E-2</c:v>
                </c:pt>
                <c:pt idx="1982">
                  <c:v>4.9059397719993569E-2</c:v>
                </c:pt>
                <c:pt idx="1983">
                  <c:v>2.4567727919408356E-2</c:v>
                </c:pt>
                <c:pt idx="1984">
                  <c:v>3.8969751822731574E-2</c:v>
                </c:pt>
                <c:pt idx="1985">
                  <c:v>2.2007890189003614E-2</c:v>
                </c:pt>
                <c:pt idx="1986">
                  <c:v>1.0992252001762425E-2</c:v>
                </c:pt>
                <c:pt idx="1987">
                  <c:v>5.7084226585424537E-2</c:v>
                </c:pt>
                <c:pt idx="1988">
                  <c:v>1.327696210898972E-2</c:v>
                </c:pt>
                <c:pt idx="1989">
                  <c:v>4.9569704905867429E-2</c:v>
                </c:pt>
                <c:pt idx="1990">
                  <c:v>6.9542707014735956E-3</c:v>
                </c:pt>
                <c:pt idx="1991">
                  <c:v>1.6020617508943149E-2</c:v>
                </c:pt>
                <c:pt idx="1992">
                  <c:v>3.0127270785940696E-2</c:v>
                </c:pt>
                <c:pt idx="1993">
                  <c:v>5.5997612127232513E-3</c:v>
                </c:pt>
                <c:pt idx="1994">
                  <c:v>1.4936703905920803E-2</c:v>
                </c:pt>
                <c:pt idx="1995">
                  <c:v>8.8086702838796043E-5</c:v>
                </c:pt>
                <c:pt idx="1996">
                  <c:v>3.1253388058645595E-2</c:v>
                </c:pt>
                <c:pt idx="1997">
                  <c:v>1.4733568130026421E-3</c:v>
                </c:pt>
                <c:pt idx="1998">
                  <c:v>6.37817303563986E-2</c:v>
                </c:pt>
                <c:pt idx="1999">
                  <c:v>2.2762773446894272E-2</c:v>
                </c:pt>
              </c:numCache>
            </c:numRef>
          </c:val>
          <c:smooth val="1"/>
          <c:extLst>
            <c:ext xmlns:c16="http://schemas.microsoft.com/office/drawing/2014/chart" uri="{C3380CC4-5D6E-409C-BE32-E72D297353CC}">
              <c16:uniqueId val="{00000000-D0C9-41C4-BFB5-E5A5B3F01771}"/>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Diario!$J$1</c:f>
              <c:strCache>
                <c:ptCount val="1"/>
                <c:pt idx="0">
                  <c:v>Retorno diario</c:v>
                </c:pt>
              </c:strCache>
            </c:strRef>
          </c:tx>
          <c:spPr>
            <a:ln w="19050" cap="rnd">
              <a:solidFill>
                <a:schemeClr val="accent1"/>
              </a:solidFill>
              <a:round/>
            </a:ln>
            <a:effectLst/>
          </c:spPr>
          <c:marker>
            <c:symbol val="none"/>
          </c:marker>
          <c:cat>
            <c:numRef>
              <c:f>Diario!$A$2:$A$2002</c:f>
              <c:numCache>
                <c:formatCode>m/d/yyyy</c:formatCode>
                <c:ptCount val="2001"/>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numCache>
            </c:numRef>
          </c:cat>
          <c:val>
            <c:numRef>
              <c:f>Diario!$J$2:$J$2002</c:f>
              <c:numCache>
                <c:formatCode>0.00%</c:formatCode>
                <c:ptCount val="2001"/>
                <c:pt idx="0">
                  <c:v>-1.4972298571893639E-2</c:v>
                </c:pt>
                <c:pt idx="1">
                  <c:v>1.4699350222419305E-2</c:v>
                </c:pt>
                <c:pt idx="2">
                  <c:v>3.0005473117277415E-2</c:v>
                </c:pt>
                <c:pt idx="3">
                  <c:v>-1.2428422978383868E-2</c:v>
                </c:pt>
                <c:pt idx="4">
                  <c:v>3.750788927959614E-2</c:v>
                </c:pt>
                <c:pt idx="5">
                  <c:v>1.2286293419516703E-2</c:v>
                </c:pt>
                <c:pt idx="6">
                  <c:v>-2.4502656674168843E-2</c:v>
                </c:pt>
                <c:pt idx="7">
                  <c:v>8.9584558270874304E-3</c:v>
                </c:pt>
                <c:pt idx="8">
                  <c:v>3.010306556403175E-2</c:v>
                </c:pt>
                <c:pt idx="9">
                  <c:v>-8.8025235853806949E-3</c:v>
                </c:pt>
                <c:pt idx="10">
                  <c:v>1.5744857304871296E-2</c:v>
                </c:pt>
                <c:pt idx="11">
                  <c:v>-9.9932126892251505E-3</c:v>
                </c:pt>
                <c:pt idx="12">
                  <c:v>7.942973149329724E-2</c:v>
                </c:pt>
                <c:pt idx="13">
                  <c:v>8.9548327594584087E-3</c:v>
                </c:pt>
                <c:pt idx="14">
                  <c:v>-1.797712730253298E-2</c:v>
                </c:pt>
                <c:pt idx="15">
                  <c:v>6.3249780279842183E-2</c:v>
                </c:pt>
                <c:pt idx="16">
                  <c:v>6.7892525240125234E-3</c:v>
                </c:pt>
                <c:pt idx="17">
                  <c:v>-4.4439595752813532E-2</c:v>
                </c:pt>
                <c:pt idx="18">
                  <c:v>-1.3318340231754933E-3</c:v>
                </c:pt>
                <c:pt idx="19">
                  <c:v>-5.9779191478345206E-3</c:v>
                </c:pt>
                <c:pt idx="20">
                  <c:v>-9.3440556643394901E-3</c:v>
                </c:pt>
                <c:pt idx="21">
                  <c:v>-3.6005709081006976E-2</c:v>
                </c:pt>
                <c:pt idx="22">
                  <c:v>-2.3457268410391752E-3</c:v>
                </c:pt>
                <c:pt idx="23">
                  <c:v>-9.2460891403941536E-3</c:v>
                </c:pt>
                <c:pt idx="24">
                  <c:v>1.9384145530255248E-2</c:v>
                </c:pt>
                <c:pt idx="25">
                  <c:v>3.8502590612101484E-2</c:v>
                </c:pt>
                <c:pt idx="26">
                  <c:v>2.2304046226142793E-2</c:v>
                </c:pt>
                <c:pt idx="27">
                  <c:v>-2.1698640342708186E-2</c:v>
                </c:pt>
                <c:pt idx="28">
                  <c:v>1.8777090274472608E-2</c:v>
                </c:pt>
                <c:pt idx="29">
                  <c:v>-1.3142403655803325E-2</c:v>
                </c:pt>
                <c:pt idx="30">
                  <c:v>1.4696005655708833E-2</c:v>
                </c:pt>
                <c:pt idx="31">
                  <c:v>1.6299206687891754E-2</c:v>
                </c:pt>
                <c:pt idx="32">
                  <c:v>-6.5735324422535601E-3</c:v>
                </c:pt>
                <c:pt idx="33">
                  <c:v>2.2528872743046158E-2</c:v>
                </c:pt>
                <c:pt idx="34">
                  <c:v>4.2258092765821376E-2</c:v>
                </c:pt>
                <c:pt idx="35">
                  <c:v>2.1504588909839084E-2</c:v>
                </c:pt>
                <c:pt idx="36">
                  <c:v>5.1346068950424595E-2</c:v>
                </c:pt>
                <c:pt idx="37">
                  <c:v>0.13369829740456574</c:v>
                </c:pt>
                <c:pt idx="38">
                  <c:v>1.7548669185030841E-2</c:v>
                </c:pt>
                <c:pt idx="39">
                  <c:v>-7.6493514735729962E-2</c:v>
                </c:pt>
                <c:pt idx="40">
                  <c:v>2.1813813506278867E-2</c:v>
                </c:pt>
                <c:pt idx="41">
                  <c:v>8.195526895333094E-3</c:v>
                </c:pt>
                <c:pt idx="42">
                  <c:v>-1.7030841709179345E-2</c:v>
                </c:pt>
                <c:pt idx="43">
                  <c:v>3.1423308650616377E-2</c:v>
                </c:pt>
                <c:pt idx="44">
                  <c:v>-6.4325929308919005E-2</c:v>
                </c:pt>
                <c:pt idx="45">
                  <c:v>-4.2613412109816062E-2</c:v>
                </c:pt>
                <c:pt idx="46">
                  <c:v>-2.0939277284032776E-2</c:v>
                </c:pt>
                <c:pt idx="47">
                  <c:v>3.9459704955953079E-2</c:v>
                </c:pt>
                <c:pt idx="48">
                  <c:v>-7.3918577944325103E-2</c:v>
                </c:pt>
                <c:pt idx="49">
                  <c:v>1.2007467849623588E-2</c:v>
                </c:pt>
                <c:pt idx="50">
                  <c:v>5.0433136080396679E-4</c:v>
                </c:pt>
                <c:pt idx="51">
                  <c:v>-2.741070364037268E-2</c:v>
                </c:pt>
                <c:pt idx="52">
                  <c:v>3.2529670381679532E-2</c:v>
                </c:pt>
                <c:pt idx="53">
                  <c:v>-3.00816203234755E-2</c:v>
                </c:pt>
                <c:pt idx="54">
                  <c:v>-4.4622814326559568E-2</c:v>
                </c:pt>
                <c:pt idx="55">
                  <c:v>-5.5452793865546135E-2</c:v>
                </c:pt>
                <c:pt idx="56">
                  <c:v>-4.0071824506441311E-3</c:v>
                </c:pt>
                <c:pt idx="57">
                  <c:v>-5.9593178613173148E-3</c:v>
                </c:pt>
                <c:pt idx="58">
                  <c:v>-3.3616385673808535E-2</c:v>
                </c:pt>
                <c:pt idx="59">
                  <c:v>2.4553226923753391E-2</c:v>
                </c:pt>
                <c:pt idx="60">
                  <c:v>2.9532343258314331E-2</c:v>
                </c:pt>
                <c:pt idx="61">
                  <c:v>6.0648955907986135E-2</c:v>
                </c:pt>
                <c:pt idx="62">
                  <c:v>-2.6822787378700697E-2</c:v>
                </c:pt>
                <c:pt idx="63">
                  <c:v>2.1829285378738517E-2</c:v>
                </c:pt>
                <c:pt idx="64">
                  <c:v>3.0370437881142021E-3</c:v>
                </c:pt>
                <c:pt idx="65">
                  <c:v>-3.2984285826285653E-2</c:v>
                </c:pt>
                <c:pt idx="66">
                  <c:v>-9.5230552073523933E-2</c:v>
                </c:pt>
                <c:pt idx="67">
                  <c:v>1.7144451041193776E-2</c:v>
                </c:pt>
                <c:pt idx="68">
                  <c:v>-3.9860580582931071E-3</c:v>
                </c:pt>
                <c:pt idx="69">
                  <c:v>-1.3017986593741759E-2</c:v>
                </c:pt>
                <c:pt idx="70">
                  <c:v>-0.30737124427029772</c:v>
                </c:pt>
                <c:pt idx="71">
                  <c:v>0.15202770847709535</c:v>
                </c:pt>
                <c:pt idx="72">
                  <c:v>-3.3219409253538168E-2</c:v>
                </c:pt>
                <c:pt idx="73">
                  <c:v>6.5627407187200948E-3</c:v>
                </c:pt>
                <c:pt idx="74">
                  <c:v>-5.1647063210271349E-2</c:v>
                </c:pt>
                <c:pt idx="75">
                  <c:v>2.4624903499361084E-2</c:v>
                </c:pt>
                <c:pt idx="76">
                  <c:v>-1.8822885920020904E-2</c:v>
                </c:pt>
                <c:pt idx="77">
                  <c:v>9.5166912392333547E-2</c:v>
                </c:pt>
                <c:pt idx="78">
                  <c:v>5.0777217932214125E-3</c:v>
                </c:pt>
                <c:pt idx="79">
                  <c:v>3.91227966285701E-3</c:v>
                </c:pt>
                <c:pt idx="80">
                  <c:v>-2.8065718690030494E-2</c:v>
                </c:pt>
                <c:pt idx="81">
                  <c:v>4.592705794361418E-2</c:v>
                </c:pt>
                <c:pt idx="82">
                  <c:v>2.2458901883981364E-2</c:v>
                </c:pt>
                <c:pt idx="83">
                  <c:v>-1.0439338605879422E-2</c:v>
                </c:pt>
                <c:pt idx="84">
                  <c:v>7.1855450167075396E-3</c:v>
                </c:pt>
                <c:pt idx="85">
                  <c:v>-3.5684963672430348E-2</c:v>
                </c:pt>
                <c:pt idx="86">
                  <c:v>1.5830179013174295E-3</c:v>
                </c:pt>
                <c:pt idx="87">
                  <c:v>-2.9957935256678003E-2</c:v>
                </c:pt>
                <c:pt idx="88">
                  <c:v>4.5192269291031373E-2</c:v>
                </c:pt>
                <c:pt idx="89">
                  <c:v>-1.6519122420929344E-3</c:v>
                </c:pt>
                <c:pt idx="90">
                  <c:v>3.158414979340507E-2</c:v>
                </c:pt>
                <c:pt idx="91">
                  <c:v>7.9344296496881572E-3</c:v>
                </c:pt>
                <c:pt idx="92">
                  <c:v>-1.7097368416840952E-2</c:v>
                </c:pt>
                <c:pt idx="93">
                  <c:v>1.6437895193899488E-2</c:v>
                </c:pt>
                <c:pt idx="94">
                  <c:v>-7.3074902175213063E-3</c:v>
                </c:pt>
                <c:pt idx="95">
                  <c:v>6.4603929639369673E-2</c:v>
                </c:pt>
                <c:pt idx="96">
                  <c:v>1.3471419339485147E-2</c:v>
                </c:pt>
                <c:pt idx="97">
                  <c:v>1.9942018578689158E-6</c:v>
                </c:pt>
                <c:pt idx="98">
                  <c:v>8.0146812848020943E-3</c:v>
                </c:pt>
                <c:pt idx="99">
                  <c:v>-2.8454494422311849E-2</c:v>
                </c:pt>
                <c:pt idx="100">
                  <c:v>1.9138519713515212E-2</c:v>
                </c:pt>
                <c:pt idx="101">
                  <c:v>-1.0562659156685417E-2</c:v>
                </c:pt>
                <c:pt idx="102">
                  <c:v>-1.1128769413755624E-2</c:v>
                </c:pt>
                <c:pt idx="103">
                  <c:v>7.9657213105379654E-3</c:v>
                </c:pt>
                <c:pt idx="104">
                  <c:v>-4.8248277552699337E-3</c:v>
                </c:pt>
                <c:pt idx="105">
                  <c:v>1.8147487460842937E-2</c:v>
                </c:pt>
                <c:pt idx="106">
                  <c:v>-5.7870474510898218E-3</c:v>
                </c:pt>
                <c:pt idx="107">
                  <c:v>2.9238407682542045E-2</c:v>
                </c:pt>
                <c:pt idx="108">
                  <c:v>-3.6715748007647431E-3</c:v>
                </c:pt>
                <c:pt idx="109">
                  <c:v>-3.5308561347975664E-2</c:v>
                </c:pt>
                <c:pt idx="110">
                  <c:v>-7.3233283254080517E-3</c:v>
                </c:pt>
                <c:pt idx="111">
                  <c:v>2.3835989143629943E-2</c:v>
                </c:pt>
                <c:pt idx="112">
                  <c:v>2.7029635534236762E-2</c:v>
                </c:pt>
                <c:pt idx="113">
                  <c:v>1.2803439570151065E-2</c:v>
                </c:pt>
                <c:pt idx="114">
                  <c:v>2.3343781850349021E-2</c:v>
                </c:pt>
                <c:pt idx="115">
                  <c:v>0.13169948642203599</c:v>
                </c:pt>
                <c:pt idx="116">
                  <c:v>-2.3041755865983671E-2</c:v>
                </c:pt>
                <c:pt idx="117">
                  <c:v>-1.54226287219692E-2</c:v>
                </c:pt>
                <c:pt idx="118">
                  <c:v>8.0596721201107169E-2</c:v>
                </c:pt>
                <c:pt idx="119">
                  <c:v>-3.1817393950673289E-2</c:v>
                </c:pt>
                <c:pt idx="120">
                  <c:v>2.2751282373881798E-2</c:v>
                </c:pt>
                <c:pt idx="121">
                  <c:v>2.5943294443061982E-2</c:v>
                </c:pt>
                <c:pt idx="122">
                  <c:v>-1.4649572353885643E-2</c:v>
                </c:pt>
                <c:pt idx="123">
                  <c:v>-1.5890741724877144E-2</c:v>
                </c:pt>
                <c:pt idx="124">
                  <c:v>4.4117426464538312E-3</c:v>
                </c:pt>
                <c:pt idx="125">
                  <c:v>1.3691729623758864E-2</c:v>
                </c:pt>
                <c:pt idx="126">
                  <c:v>5.7607662970723172E-2</c:v>
                </c:pt>
                <c:pt idx="127">
                  <c:v>-1.617911823372653E-2</c:v>
                </c:pt>
                <c:pt idx="128">
                  <c:v>-3.6638405268827334E-3</c:v>
                </c:pt>
                <c:pt idx="129">
                  <c:v>-5.8304663935247913E-2</c:v>
                </c:pt>
                <c:pt idx="130">
                  <c:v>-1.6013162934136904E-2</c:v>
                </c:pt>
                <c:pt idx="131">
                  <c:v>2.0127479146916816E-2</c:v>
                </c:pt>
                <c:pt idx="132">
                  <c:v>2.4755082221671332E-2</c:v>
                </c:pt>
                <c:pt idx="133">
                  <c:v>2.1538069900589152E-2</c:v>
                </c:pt>
                <c:pt idx="134">
                  <c:v>-3.213132469371438E-2</c:v>
                </c:pt>
                <c:pt idx="135">
                  <c:v>6.2923803244605558E-3</c:v>
                </c:pt>
                <c:pt idx="136">
                  <c:v>1.3852721723653483E-2</c:v>
                </c:pt>
                <c:pt idx="137">
                  <c:v>-1.3093857129548025E-3</c:v>
                </c:pt>
                <c:pt idx="138">
                  <c:v>1.2796139509803073E-3</c:v>
                </c:pt>
                <c:pt idx="139">
                  <c:v>-1.6093646626132552E-2</c:v>
                </c:pt>
                <c:pt idx="140">
                  <c:v>-6.8767651875548674E-3</c:v>
                </c:pt>
                <c:pt idx="141">
                  <c:v>1.5767332378810117E-2</c:v>
                </c:pt>
                <c:pt idx="142">
                  <c:v>4.3506639069557096E-3</c:v>
                </c:pt>
                <c:pt idx="143">
                  <c:v>-3.1887461862456834E-2</c:v>
                </c:pt>
                <c:pt idx="144">
                  <c:v>3.1402544333578808E-2</c:v>
                </c:pt>
                <c:pt idx="145">
                  <c:v>-1.6789896837351215E-2</c:v>
                </c:pt>
                <c:pt idx="146">
                  <c:v>7.7875838888432636E-3</c:v>
                </c:pt>
                <c:pt idx="147">
                  <c:v>6.9541871795526511E-3</c:v>
                </c:pt>
                <c:pt idx="148">
                  <c:v>-3.7998131758643083E-5</c:v>
                </c:pt>
                <c:pt idx="149">
                  <c:v>3.2783738081591407E-2</c:v>
                </c:pt>
                <c:pt idx="150">
                  <c:v>-1.8847011325836882E-2</c:v>
                </c:pt>
                <c:pt idx="151">
                  <c:v>3.5613001915630882E-2</c:v>
                </c:pt>
                <c:pt idx="152">
                  <c:v>-3.2540837768811559E-2</c:v>
                </c:pt>
                <c:pt idx="153">
                  <c:v>7.2895913664914325E-3</c:v>
                </c:pt>
                <c:pt idx="154">
                  <c:v>1.6580436424242784E-2</c:v>
                </c:pt>
                <c:pt idx="155">
                  <c:v>-1.5337203741665473E-2</c:v>
                </c:pt>
                <c:pt idx="156">
                  <c:v>1.3054194239914274E-3</c:v>
                </c:pt>
                <c:pt idx="157">
                  <c:v>4.5012237798693899E-3</c:v>
                </c:pt>
                <c:pt idx="158">
                  <c:v>-6.3636650220246782E-3</c:v>
                </c:pt>
                <c:pt idx="159">
                  <c:v>-7.4393885989474384E-3</c:v>
                </c:pt>
                <c:pt idx="160">
                  <c:v>6.8890029714745449E-3</c:v>
                </c:pt>
                <c:pt idx="161">
                  <c:v>-5.21508161231653E-2</c:v>
                </c:pt>
                <c:pt idx="162">
                  <c:v>2.5984772645492482E-2</c:v>
                </c:pt>
                <c:pt idx="163">
                  <c:v>6.1123171111836516E-3</c:v>
                </c:pt>
                <c:pt idx="164">
                  <c:v>-9.5404994438795798E-3</c:v>
                </c:pt>
                <c:pt idx="165">
                  <c:v>-1.0257991809745737E-2</c:v>
                </c:pt>
                <c:pt idx="166">
                  <c:v>1.9935088864320161E-3</c:v>
                </c:pt>
                <c:pt idx="167">
                  <c:v>-2.0890399922657288E-3</c:v>
                </c:pt>
                <c:pt idx="168">
                  <c:v>-3.8521871041549138E-3</c:v>
                </c:pt>
                <c:pt idx="169">
                  <c:v>-9.8482383352290759E-3</c:v>
                </c:pt>
                <c:pt idx="170">
                  <c:v>4.0680219100222015E-3</c:v>
                </c:pt>
                <c:pt idx="171">
                  <c:v>-5.1752922896826092E-3</c:v>
                </c:pt>
                <c:pt idx="172">
                  <c:v>1.6559244902365933E-2</c:v>
                </c:pt>
                <c:pt idx="173">
                  <c:v>-2.7004075197080146E-3</c:v>
                </c:pt>
                <c:pt idx="174">
                  <c:v>-1.9569133129675231E-2</c:v>
                </c:pt>
                <c:pt idx="175">
                  <c:v>-5.7354023211190208E-3</c:v>
                </c:pt>
                <c:pt idx="176">
                  <c:v>-2.2097193656405612E-2</c:v>
                </c:pt>
                <c:pt idx="177">
                  <c:v>-1.9531781593041475E-2</c:v>
                </c:pt>
                <c:pt idx="178">
                  <c:v>1.318372465084261E-3</c:v>
                </c:pt>
                <c:pt idx="179">
                  <c:v>-3.3621951256376237E-3</c:v>
                </c:pt>
                <c:pt idx="180">
                  <c:v>3.6079434548992317E-3</c:v>
                </c:pt>
                <c:pt idx="181">
                  <c:v>4.3129314550423015E-3</c:v>
                </c:pt>
                <c:pt idx="182">
                  <c:v>-9.0874701239751499E-4</c:v>
                </c:pt>
                <c:pt idx="183">
                  <c:v>-2.6844037818296584E-3</c:v>
                </c:pt>
                <c:pt idx="184">
                  <c:v>-3.3586044771902746E-3</c:v>
                </c:pt>
                <c:pt idx="185">
                  <c:v>-2.3760444163172245E-3</c:v>
                </c:pt>
                <c:pt idx="186">
                  <c:v>0.13533534115547985</c:v>
                </c:pt>
                <c:pt idx="187">
                  <c:v>0.1652662242017553</c:v>
                </c:pt>
                <c:pt idx="188">
                  <c:v>0.55046963215919265</c:v>
                </c:pt>
                <c:pt idx="189">
                  <c:v>-7.0097775626703607E-2</c:v>
                </c:pt>
                <c:pt idx="190">
                  <c:v>-0.19792391998411274</c:v>
                </c:pt>
                <c:pt idx="191">
                  <c:v>7.3497379965671294E-2</c:v>
                </c:pt>
                <c:pt idx="192">
                  <c:v>-3.8757449367287644E-2</c:v>
                </c:pt>
                <c:pt idx="193">
                  <c:v>-0.12576593701437511</c:v>
                </c:pt>
                <c:pt idx="194">
                  <c:v>3.8839301012678185E-2</c:v>
                </c:pt>
                <c:pt idx="195">
                  <c:v>-6.3176842864717253E-2</c:v>
                </c:pt>
                <c:pt idx="196">
                  <c:v>-3.2423577541482174E-2</c:v>
                </c:pt>
                <c:pt idx="197">
                  <c:v>1.9805441196159013E-2</c:v>
                </c:pt>
                <c:pt idx="198">
                  <c:v>0.13825925484562496</c:v>
                </c:pt>
                <c:pt idx="199">
                  <c:v>-2.613795011651443E-2</c:v>
                </c:pt>
                <c:pt idx="200">
                  <c:v>-4.742280220145334E-2</c:v>
                </c:pt>
                <c:pt idx="201">
                  <c:v>2.2895329347852211E-2</c:v>
                </c:pt>
                <c:pt idx="202">
                  <c:v>-3.2698637859857049E-3</c:v>
                </c:pt>
                <c:pt idx="203">
                  <c:v>4.3005298573910444E-3</c:v>
                </c:pt>
                <c:pt idx="204">
                  <c:v>-2.5913121098876224E-2</c:v>
                </c:pt>
                <c:pt idx="205">
                  <c:v>1.2756007626995913E-2</c:v>
                </c:pt>
                <c:pt idx="206">
                  <c:v>-7.1168773768197635E-3</c:v>
                </c:pt>
                <c:pt idx="207">
                  <c:v>-2.7947260500741478E-2</c:v>
                </c:pt>
                <c:pt idx="208">
                  <c:v>1.3140344951943828E-2</c:v>
                </c:pt>
                <c:pt idx="209">
                  <c:v>-3.658785023465394E-3</c:v>
                </c:pt>
                <c:pt idx="210">
                  <c:v>1.6589264172753193E-2</c:v>
                </c:pt>
                <c:pt idx="211">
                  <c:v>-3.6637404056146794E-3</c:v>
                </c:pt>
                <c:pt idx="212">
                  <c:v>0.15462832063478738</c:v>
                </c:pt>
                <c:pt idx="213">
                  <c:v>-0.10146994050465319</c:v>
                </c:pt>
                <c:pt idx="214">
                  <c:v>1.6031993831011837E-2</c:v>
                </c:pt>
                <c:pt idx="215">
                  <c:v>4.6798250506216554E-2</c:v>
                </c:pt>
                <c:pt idx="216">
                  <c:v>-1.1209995661683458E-2</c:v>
                </c:pt>
                <c:pt idx="217">
                  <c:v>1.5563510137150072E-2</c:v>
                </c:pt>
                <c:pt idx="218">
                  <c:v>-2.0813051401853411E-2</c:v>
                </c:pt>
                <c:pt idx="219">
                  <c:v>2.984683536392696E-3</c:v>
                </c:pt>
                <c:pt idx="220">
                  <c:v>-1.5063942149797338E-2</c:v>
                </c:pt>
                <c:pt idx="221">
                  <c:v>1.5433052676973036E-2</c:v>
                </c:pt>
                <c:pt idx="222">
                  <c:v>-3.0492442050384816E-2</c:v>
                </c:pt>
                <c:pt idx="223">
                  <c:v>2.0445492296313761E-2</c:v>
                </c:pt>
                <c:pt idx="224">
                  <c:v>4.045994808901332E-3</c:v>
                </c:pt>
                <c:pt idx="225">
                  <c:v>2.4904040940230354E-2</c:v>
                </c:pt>
                <c:pt idx="226">
                  <c:v>-6.6505533004328488E-3</c:v>
                </c:pt>
                <c:pt idx="227">
                  <c:v>3.6701276702530983E-3</c:v>
                </c:pt>
                <c:pt idx="228">
                  <c:v>1.0481884559894183E-2</c:v>
                </c:pt>
                <c:pt idx="229">
                  <c:v>-2.2070434462044708E-2</c:v>
                </c:pt>
                <c:pt idx="230">
                  <c:v>-2.1903209418114966E-2</c:v>
                </c:pt>
                <c:pt idx="231">
                  <c:v>9.6069980942148359E-3</c:v>
                </c:pt>
                <c:pt idx="232">
                  <c:v>-2.0439255281208601E-2</c:v>
                </c:pt>
                <c:pt idx="233">
                  <c:v>2.2224264532609395E-2</c:v>
                </c:pt>
                <c:pt idx="234">
                  <c:v>-1.3291661575842495E-2</c:v>
                </c:pt>
                <c:pt idx="235">
                  <c:v>-1.0535107777943198E-2</c:v>
                </c:pt>
                <c:pt idx="236">
                  <c:v>-2.6564772662876268E-2</c:v>
                </c:pt>
                <c:pt idx="237">
                  <c:v>-2.4611199445011556E-3</c:v>
                </c:pt>
                <c:pt idx="238">
                  <c:v>-2.8688971800697627E-2</c:v>
                </c:pt>
                <c:pt idx="239">
                  <c:v>2.1281522749014403E-2</c:v>
                </c:pt>
                <c:pt idx="240">
                  <c:v>4.9960227920367029E-3</c:v>
                </c:pt>
                <c:pt idx="241">
                  <c:v>5.1245449176666735E-3</c:v>
                </c:pt>
                <c:pt idx="242">
                  <c:v>-2.5306752885984163E-2</c:v>
                </c:pt>
                <c:pt idx="243">
                  <c:v>8.8669521485833513E-3</c:v>
                </c:pt>
                <c:pt idx="244">
                  <c:v>-4.0284757842315888E-2</c:v>
                </c:pt>
                <c:pt idx="245">
                  <c:v>-0.10783857432779476</c:v>
                </c:pt>
                <c:pt idx="246">
                  <c:v>5.0327974512847762E-2</c:v>
                </c:pt>
                <c:pt idx="247">
                  <c:v>-6.1970585521479715E-2</c:v>
                </c:pt>
                <c:pt idx="248">
                  <c:v>1.4844407064760423E-2</c:v>
                </c:pt>
                <c:pt idx="249">
                  <c:v>7.9840161136024435E-3</c:v>
                </c:pt>
                <c:pt idx="250">
                  <c:v>-1.8829270768802919E-2</c:v>
                </c:pt>
                <c:pt idx="251">
                  <c:v>1.2060715999357319E-2</c:v>
                </c:pt>
                <c:pt idx="252">
                  <c:v>6.59279026510462E-3</c:v>
                </c:pt>
                <c:pt idx="253">
                  <c:v>-4.2411174892184045E-3</c:v>
                </c:pt>
                <c:pt idx="254">
                  <c:v>7.9681417988763936E-3</c:v>
                </c:pt>
                <c:pt idx="255">
                  <c:v>-1.0143508482378882E-2</c:v>
                </c:pt>
                <c:pt idx="256">
                  <c:v>4.2688124357463941E-3</c:v>
                </c:pt>
                <c:pt idx="257">
                  <c:v>1.3822643342180641E-2</c:v>
                </c:pt>
                <c:pt idx="258">
                  <c:v>-3.7125960631138044E-3</c:v>
                </c:pt>
                <c:pt idx="259">
                  <c:v>-3.9067018976017831E-3</c:v>
                </c:pt>
                <c:pt idx="260">
                  <c:v>-4.6284800437766949E-3</c:v>
                </c:pt>
                <c:pt idx="261">
                  <c:v>-8.3644210385402928E-4</c:v>
                </c:pt>
                <c:pt idx="262">
                  <c:v>-5.6472181226805418E-3</c:v>
                </c:pt>
                <c:pt idx="263">
                  <c:v>-5.6070248119962196E-2</c:v>
                </c:pt>
                <c:pt idx="264">
                  <c:v>1.1860404674244318E-2</c:v>
                </c:pt>
                <c:pt idx="265">
                  <c:v>-3.91855642573401E-2</c:v>
                </c:pt>
                <c:pt idx="266">
                  <c:v>3.6524476773513559E-2</c:v>
                </c:pt>
                <c:pt idx="267">
                  <c:v>2.2476403714809967E-2</c:v>
                </c:pt>
                <c:pt idx="268">
                  <c:v>3.394688359089626E-3</c:v>
                </c:pt>
                <c:pt idx="269">
                  <c:v>-9.9521183504736044E-4</c:v>
                </c:pt>
                <c:pt idx="270">
                  <c:v>-1.9117421548068836E-2</c:v>
                </c:pt>
                <c:pt idx="271">
                  <c:v>7.0999171983974207E-3</c:v>
                </c:pt>
                <c:pt idx="272">
                  <c:v>-1.4249350542477002E-2</c:v>
                </c:pt>
                <c:pt idx="273">
                  <c:v>-8.4051438721569616E-3</c:v>
                </c:pt>
                <c:pt idx="274">
                  <c:v>-1.1844749288308587E-2</c:v>
                </c:pt>
                <c:pt idx="275">
                  <c:v>5.4608706024228404E-3</c:v>
                </c:pt>
                <c:pt idx="276">
                  <c:v>1.6731566966710298E-2</c:v>
                </c:pt>
                <c:pt idx="277">
                  <c:v>-6.2343497251611257E-3</c:v>
                </c:pt>
                <c:pt idx="278">
                  <c:v>-7.1769122009033293E-3</c:v>
                </c:pt>
                <c:pt idx="279">
                  <c:v>-1.8065262247709546E-3</c:v>
                </c:pt>
                <c:pt idx="280">
                  <c:v>3.2503237822534281E-4</c:v>
                </c:pt>
                <c:pt idx="281">
                  <c:v>8.9864745868815765E-2</c:v>
                </c:pt>
                <c:pt idx="282">
                  <c:v>-6.129654477475277E-2</c:v>
                </c:pt>
                <c:pt idx="283">
                  <c:v>4.3400719022910206E-3</c:v>
                </c:pt>
                <c:pt idx="284">
                  <c:v>2.9763085391201205E-3</c:v>
                </c:pt>
                <c:pt idx="285">
                  <c:v>-1.2992643807683057E-2</c:v>
                </c:pt>
                <c:pt idx="286">
                  <c:v>-1.6463571842794122E-3</c:v>
                </c:pt>
                <c:pt idx="287">
                  <c:v>-1.6746696838439101E-2</c:v>
                </c:pt>
                <c:pt idx="288">
                  <c:v>2.8894888920467654E-3</c:v>
                </c:pt>
                <c:pt idx="289">
                  <c:v>-6.8851482015669374E-3</c:v>
                </c:pt>
                <c:pt idx="290">
                  <c:v>2.529554648356358E-3</c:v>
                </c:pt>
                <c:pt idx="291">
                  <c:v>2.761141760466046E-3</c:v>
                </c:pt>
                <c:pt idx="292">
                  <c:v>-1.370423092648454E-3</c:v>
                </c:pt>
                <c:pt idx="293">
                  <c:v>1.1744501156232268E-2</c:v>
                </c:pt>
                <c:pt idx="294">
                  <c:v>1.2202795964911584E-2</c:v>
                </c:pt>
                <c:pt idx="295">
                  <c:v>-1.1610011914646723E-3</c:v>
                </c:pt>
                <c:pt idx="296">
                  <c:v>-3.6444419342389622E-3</c:v>
                </c:pt>
                <c:pt idx="297">
                  <c:v>6.4781006036704891E-3</c:v>
                </c:pt>
                <c:pt idx="298">
                  <c:v>2.7199461717997142E-3</c:v>
                </c:pt>
                <c:pt idx="299">
                  <c:v>3.7610483604015865E-3</c:v>
                </c:pt>
                <c:pt idx="300">
                  <c:v>-2.7351584137140783E-2</c:v>
                </c:pt>
                <c:pt idx="301">
                  <c:v>-1.4674420406418642E-3</c:v>
                </c:pt>
                <c:pt idx="302">
                  <c:v>-2.1629141840463495E-3</c:v>
                </c:pt>
                <c:pt idx="303">
                  <c:v>-1.2581410200396381E-2</c:v>
                </c:pt>
                <c:pt idx="304">
                  <c:v>1.5519759917383968E-3</c:v>
                </c:pt>
                <c:pt idx="305">
                  <c:v>-1.5770515566163712E-2</c:v>
                </c:pt>
                <c:pt idx="306">
                  <c:v>-8.1508133807817185E-4</c:v>
                </c:pt>
                <c:pt idx="307">
                  <c:v>8.7931190755985433E-3</c:v>
                </c:pt>
                <c:pt idx="308">
                  <c:v>4.0103784737303139E-2</c:v>
                </c:pt>
                <c:pt idx="309">
                  <c:v>4.5753014672847536E-2</c:v>
                </c:pt>
                <c:pt idx="310">
                  <c:v>-3.144713300435753E-2</c:v>
                </c:pt>
                <c:pt idx="311">
                  <c:v>1.6258103633399745E-2</c:v>
                </c:pt>
                <c:pt idx="312">
                  <c:v>-2.9224744980696049E-2</c:v>
                </c:pt>
                <c:pt idx="313">
                  <c:v>4.6937129124576371E-2</c:v>
                </c:pt>
                <c:pt idx="314">
                  <c:v>-1.4834291516544473E-3</c:v>
                </c:pt>
                <c:pt idx="315">
                  <c:v>4.8580992997953043E-3</c:v>
                </c:pt>
                <c:pt idx="316">
                  <c:v>2.4346637351611244E-2</c:v>
                </c:pt>
                <c:pt idx="317">
                  <c:v>-2.0879240777844088E-2</c:v>
                </c:pt>
                <c:pt idx="318">
                  <c:v>-2.0559845525260911E-3</c:v>
                </c:pt>
                <c:pt idx="319">
                  <c:v>3.6541802761011377E-2</c:v>
                </c:pt>
                <c:pt idx="320">
                  <c:v>2.4419509697729103E-2</c:v>
                </c:pt>
                <c:pt idx="321">
                  <c:v>-1.4085973875789914E-2</c:v>
                </c:pt>
                <c:pt idx="322">
                  <c:v>1.0919995939298044E-3</c:v>
                </c:pt>
                <c:pt idx="323">
                  <c:v>2.9607021188542637E-2</c:v>
                </c:pt>
                <c:pt idx="324">
                  <c:v>0.17076906337583186</c:v>
                </c:pt>
                <c:pt idx="325">
                  <c:v>-4.4629664418505355E-2</c:v>
                </c:pt>
                <c:pt idx="326">
                  <c:v>7.180237902441311E-2</c:v>
                </c:pt>
                <c:pt idx="327">
                  <c:v>0.15361042578602357</c:v>
                </c:pt>
                <c:pt idx="328">
                  <c:v>-9.9796023345438467E-2</c:v>
                </c:pt>
                <c:pt idx="329">
                  <c:v>-0.13358429750078182</c:v>
                </c:pt>
                <c:pt idx="330">
                  <c:v>1.0650712345627644E-2</c:v>
                </c:pt>
                <c:pt idx="331">
                  <c:v>4.438873088458184E-2</c:v>
                </c:pt>
                <c:pt idx="332">
                  <c:v>8.5100674749949423E-3</c:v>
                </c:pt>
                <c:pt idx="333">
                  <c:v>3.5729654683176237E-2</c:v>
                </c:pt>
                <c:pt idx="334">
                  <c:v>-6.2133477032719653E-2</c:v>
                </c:pt>
                <c:pt idx="335">
                  <c:v>6.3552059855820353E-3</c:v>
                </c:pt>
                <c:pt idx="336">
                  <c:v>1.3941004779214117E-2</c:v>
                </c:pt>
                <c:pt idx="337">
                  <c:v>-3.3874831671045325E-2</c:v>
                </c:pt>
                <c:pt idx="338">
                  <c:v>2.9414550550594054E-2</c:v>
                </c:pt>
                <c:pt idx="339">
                  <c:v>-2.4728652135593832E-3</c:v>
                </c:pt>
                <c:pt idx="340">
                  <c:v>-1.8680875015840037E-2</c:v>
                </c:pt>
                <c:pt idx="341">
                  <c:v>-4.1294685758216487E-2</c:v>
                </c:pt>
                <c:pt idx="342">
                  <c:v>-1.0944389383325204E-2</c:v>
                </c:pt>
                <c:pt idx="343">
                  <c:v>-1.423701802042332E-2</c:v>
                </c:pt>
                <c:pt idx="344">
                  <c:v>-8.4757688304011314E-3</c:v>
                </c:pt>
                <c:pt idx="345">
                  <c:v>2.5620038501182218E-2</c:v>
                </c:pt>
                <c:pt idx="346">
                  <c:v>3.1412805359272156E-2</c:v>
                </c:pt>
                <c:pt idx="347">
                  <c:v>-9.0778935709179276E-3</c:v>
                </c:pt>
                <c:pt idx="348">
                  <c:v>-1.1411753577591055E-2</c:v>
                </c:pt>
                <c:pt idx="349">
                  <c:v>6.9274668152557783E-2</c:v>
                </c:pt>
                <c:pt idx="350">
                  <c:v>9.0424774397909413E-2</c:v>
                </c:pt>
                <c:pt idx="351">
                  <c:v>3.061376093300705E-2</c:v>
                </c:pt>
                <c:pt idx="352">
                  <c:v>2.0184491282851713E-2</c:v>
                </c:pt>
                <c:pt idx="353">
                  <c:v>0.18745569839479947</c:v>
                </c:pt>
                <c:pt idx="354">
                  <c:v>2.9372772259576019E-2</c:v>
                </c:pt>
                <c:pt idx="355">
                  <c:v>-6.0419882364160293E-2</c:v>
                </c:pt>
                <c:pt idx="356">
                  <c:v>-0.15334821329424575</c:v>
                </c:pt>
                <c:pt idx="357">
                  <c:v>0.2011870251945127</c:v>
                </c:pt>
                <c:pt idx="358">
                  <c:v>4.7945181547472959E-3</c:v>
                </c:pt>
                <c:pt idx="359">
                  <c:v>-1.9835506090551958E-2</c:v>
                </c:pt>
                <c:pt idx="360">
                  <c:v>1.0239525379517112E-2</c:v>
                </c:pt>
                <c:pt idx="361">
                  <c:v>1.1651963891576189E-2</c:v>
                </c:pt>
                <c:pt idx="362">
                  <c:v>-2.6085109531207795E-2</c:v>
                </c:pt>
                <c:pt idx="363">
                  <c:v>3.5782159288896942E-2</c:v>
                </c:pt>
                <c:pt idx="364">
                  <c:v>1.2586202150064008E-2</c:v>
                </c:pt>
                <c:pt idx="365">
                  <c:v>0.19620667213813925</c:v>
                </c:pt>
                <c:pt idx="366">
                  <c:v>0.86752726655454149</c:v>
                </c:pt>
                <c:pt idx="367">
                  <c:v>-5.9033016703977204E-2</c:v>
                </c:pt>
                <c:pt idx="368">
                  <c:v>-1.4832662939622598E-2</c:v>
                </c:pt>
                <c:pt idx="369">
                  <c:v>7.3906565805232916E-3</c:v>
                </c:pt>
                <c:pt idx="370">
                  <c:v>6.0750243129256809E-2</c:v>
                </c:pt>
                <c:pt idx="371">
                  <c:v>-6.0829259457657492E-2</c:v>
                </c:pt>
                <c:pt idx="372">
                  <c:v>8.1193770296654755E-3</c:v>
                </c:pt>
                <c:pt idx="373">
                  <c:v>3.4894986583452248E-2</c:v>
                </c:pt>
                <c:pt idx="374">
                  <c:v>-3.3302653096049406E-2</c:v>
                </c:pt>
                <c:pt idx="375">
                  <c:v>-9.8592144442625984E-2</c:v>
                </c:pt>
                <c:pt idx="376">
                  <c:v>-9.6001806737336159E-2</c:v>
                </c:pt>
                <c:pt idx="377">
                  <c:v>7.3049890569041098E-2</c:v>
                </c:pt>
                <c:pt idx="378">
                  <c:v>0.10045140605476521</c:v>
                </c:pt>
                <c:pt idx="379">
                  <c:v>-1.272420746059566E-2</c:v>
                </c:pt>
                <c:pt idx="380">
                  <c:v>-8.6038308225804272E-3</c:v>
                </c:pt>
                <c:pt idx="381">
                  <c:v>-2.0472224574308528E-2</c:v>
                </c:pt>
                <c:pt idx="382">
                  <c:v>1.0549234392123186E-2</c:v>
                </c:pt>
                <c:pt idx="383">
                  <c:v>-5.7799283791484246E-3</c:v>
                </c:pt>
                <c:pt idx="384">
                  <c:v>-7.6261586117671865E-3</c:v>
                </c:pt>
                <c:pt idx="385">
                  <c:v>-9.7725924191009783E-2</c:v>
                </c:pt>
                <c:pt idx="386">
                  <c:v>4.4043630204541717E-2</c:v>
                </c:pt>
                <c:pt idx="387">
                  <c:v>6.2170587456558124E-3</c:v>
                </c:pt>
                <c:pt idx="388">
                  <c:v>1.1634022312209114E-2</c:v>
                </c:pt>
                <c:pt idx="389">
                  <c:v>-4.0094953084114038E-2</c:v>
                </c:pt>
                <c:pt idx="390">
                  <c:v>-1.3052869038759352E-2</c:v>
                </c:pt>
                <c:pt idx="391">
                  <c:v>-9.2982449757701868E-2</c:v>
                </c:pt>
                <c:pt idx="392">
                  <c:v>3.357610060723573</c:v>
                </c:pt>
                <c:pt idx="393">
                  <c:v>0.47649430290717132</c:v>
                </c:pt>
                <c:pt idx="394">
                  <c:v>-0.4000919210434104</c:v>
                </c:pt>
                <c:pt idx="395">
                  <c:v>0.31636184719205618</c:v>
                </c:pt>
                <c:pt idx="396">
                  <c:v>-7.7292697512885367E-2</c:v>
                </c:pt>
                <c:pt idx="397">
                  <c:v>-9.673116568918616E-2</c:v>
                </c:pt>
                <c:pt idx="398">
                  <c:v>0.18595804883436218</c:v>
                </c:pt>
                <c:pt idx="399">
                  <c:v>0.40362275442087481</c:v>
                </c:pt>
                <c:pt idx="400">
                  <c:v>-0.11063829819518256</c:v>
                </c:pt>
                <c:pt idx="401">
                  <c:v>0.23771679934095991</c:v>
                </c:pt>
                <c:pt idx="402">
                  <c:v>0.3796425884144794</c:v>
                </c:pt>
                <c:pt idx="403">
                  <c:v>-1.2991079248765636E-2</c:v>
                </c:pt>
                <c:pt idx="404">
                  <c:v>-8.3014825776119516E-2</c:v>
                </c:pt>
                <c:pt idx="405">
                  <c:v>2.1894288446492105E-2</c:v>
                </c:pt>
                <c:pt idx="406">
                  <c:v>-8.2411103393920104E-4</c:v>
                </c:pt>
                <c:pt idx="407">
                  <c:v>1.8880721242549026E-3</c:v>
                </c:pt>
                <c:pt idx="408">
                  <c:v>-8.8775857285470217E-3</c:v>
                </c:pt>
                <c:pt idx="409">
                  <c:v>-7.3811308354843397E-2</c:v>
                </c:pt>
                <c:pt idx="410">
                  <c:v>-5.4408307957423463E-2</c:v>
                </c:pt>
                <c:pt idx="411">
                  <c:v>-0.15943122573022339</c:v>
                </c:pt>
                <c:pt idx="412">
                  <c:v>-9.4369634785347434E-2</c:v>
                </c:pt>
                <c:pt idx="413">
                  <c:v>0.22396201049827025</c:v>
                </c:pt>
                <c:pt idx="414">
                  <c:v>-8.1059882627951052E-2</c:v>
                </c:pt>
                <c:pt idx="415">
                  <c:v>-5.4114663533627594E-3</c:v>
                </c:pt>
                <c:pt idx="416">
                  <c:v>3.2901995796450478E-2</c:v>
                </c:pt>
                <c:pt idx="417">
                  <c:v>-4.7934858887028198E-2</c:v>
                </c:pt>
                <c:pt idx="418">
                  <c:v>-0.11942643500455397</c:v>
                </c:pt>
                <c:pt idx="419">
                  <c:v>0.20406774479080636</c:v>
                </c:pt>
                <c:pt idx="420">
                  <c:v>-0.12547631685253091</c:v>
                </c:pt>
                <c:pt idx="421">
                  <c:v>6.9262285067221985E-3</c:v>
                </c:pt>
                <c:pt idx="422">
                  <c:v>3.2592315278909822E-3</c:v>
                </c:pt>
                <c:pt idx="423">
                  <c:v>-3.886586658415303E-2</c:v>
                </c:pt>
                <c:pt idx="424">
                  <c:v>4.8572364354259268E-2</c:v>
                </c:pt>
                <c:pt idx="425">
                  <c:v>-5.8345797939630684E-3</c:v>
                </c:pt>
                <c:pt idx="426">
                  <c:v>7.1360035615857242E-3</c:v>
                </c:pt>
                <c:pt idx="427">
                  <c:v>-4.3339176205999808E-3</c:v>
                </c:pt>
                <c:pt idx="428">
                  <c:v>-1.5899614986609745E-2</c:v>
                </c:pt>
                <c:pt idx="429">
                  <c:v>1.8835952392096234E-2</c:v>
                </c:pt>
                <c:pt idx="430">
                  <c:v>1.6894199992652847E-2</c:v>
                </c:pt>
                <c:pt idx="431">
                  <c:v>0.17628872253690386</c:v>
                </c:pt>
                <c:pt idx="432">
                  <c:v>-5.0446364444376557E-2</c:v>
                </c:pt>
                <c:pt idx="433">
                  <c:v>-2.5399342360980959E-2</c:v>
                </c:pt>
                <c:pt idx="434">
                  <c:v>-5.1503289023231424E-3</c:v>
                </c:pt>
                <c:pt idx="435">
                  <c:v>-1.5809697895695196E-2</c:v>
                </c:pt>
                <c:pt idx="436">
                  <c:v>0.12134197566391514</c:v>
                </c:pt>
                <c:pt idx="437">
                  <c:v>-4.2987540915147449E-2</c:v>
                </c:pt>
                <c:pt idx="438">
                  <c:v>-3.4876967617938681E-2</c:v>
                </c:pt>
                <c:pt idx="439">
                  <c:v>2.2824290187877017E-2</c:v>
                </c:pt>
                <c:pt idx="440">
                  <c:v>-3.6982622243992846E-3</c:v>
                </c:pt>
                <c:pt idx="441">
                  <c:v>-1.1063662934516549E-2</c:v>
                </c:pt>
                <c:pt idx="442">
                  <c:v>1.4978347389670965E-2</c:v>
                </c:pt>
                <c:pt idx="443">
                  <c:v>1.0265947701558753E-2</c:v>
                </c:pt>
                <c:pt idx="444">
                  <c:v>-2.7235931001605151E-2</c:v>
                </c:pt>
                <c:pt idx="445">
                  <c:v>-3.2315740816761918E-2</c:v>
                </c:pt>
                <c:pt idx="446">
                  <c:v>-2.6275346764007224E-2</c:v>
                </c:pt>
                <c:pt idx="447">
                  <c:v>-3.704590616938741E-2</c:v>
                </c:pt>
                <c:pt idx="448">
                  <c:v>-1.4883350056317357E-2</c:v>
                </c:pt>
                <c:pt idx="449">
                  <c:v>4.7597942794019632E-2</c:v>
                </c:pt>
                <c:pt idx="450">
                  <c:v>3.0400850990063732E-2</c:v>
                </c:pt>
                <c:pt idx="451">
                  <c:v>-1.1719413873245044E-2</c:v>
                </c:pt>
                <c:pt idx="452">
                  <c:v>8.0562171116043135E-3</c:v>
                </c:pt>
                <c:pt idx="453">
                  <c:v>-2.3727941745058656E-3</c:v>
                </c:pt>
                <c:pt idx="454">
                  <c:v>-2.0712804722389233E-4</c:v>
                </c:pt>
                <c:pt idx="455">
                  <c:v>0.13695051002646919</c:v>
                </c:pt>
                <c:pt idx="456">
                  <c:v>-6.2785847183341903E-2</c:v>
                </c:pt>
                <c:pt idx="457">
                  <c:v>-2.6217574886989392E-2</c:v>
                </c:pt>
                <c:pt idx="458">
                  <c:v>2.4297529788131378E-2</c:v>
                </c:pt>
                <c:pt idx="459">
                  <c:v>4.8829117202287664E-2</c:v>
                </c:pt>
                <c:pt idx="460">
                  <c:v>8.492245039594204E-2</c:v>
                </c:pt>
                <c:pt idx="461">
                  <c:v>-9.3420944908137238E-2</c:v>
                </c:pt>
                <c:pt idx="462">
                  <c:v>4.6405443831261106E-2</c:v>
                </c:pt>
                <c:pt idx="463">
                  <c:v>5.7864914877492346E-4</c:v>
                </c:pt>
                <c:pt idx="464">
                  <c:v>2.8389950369017702E-2</c:v>
                </c:pt>
                <c:pt idx="465">
                  <c:v>0.19309566327300498</c:v>
                </c:pt>
                <c:pt idx="466">
                  <c:v>-6.3897922485563141E-2</c:v>
                </c:pt>
                <c:pt idx="467">
                  <c:v>0.33083759535311996</c:v>
                </c:pt>
                <c:pt idx="468">
                  <c:v>0.27093438001504078</c:v>
                </c:pt>
                <c:pt idx="469">
                  <c:v>0.51544327577432747</c:v>
                </c:pt>
                <c:pt idx="470">
                  <c:v>1.0501600250954626</c:v>
                </c:pt>
                <c:pt idx="471">
                  <c:v>-0.23255116937813769</c:v>
                </c:pt>
                <c:pt idx="472">
                  <c:v>0.14340610893640293</c:v>
                </c:pt>
                <c:pt idx="473">
                  <c:v>0.26024344813072164</c:v>
                </c:pt>
                <c:pt idx="474">
                  <c:v>-0.20937062626537906</c:v>
                </c:pt>
                <c:pt idx="475">
                  <c:v>-5.3853560093505837E-2</c:v>
                </c:pt>
                <c:pt idx="476">
                  <c:v>-0.160672251274949</c:v>
                </c:pt>
                <c:pt idx="477">
                  <c:v>-5.0467913780562257E-2</c:v>
                </c:pt>
                <c:pt idx="478">
                  <c:v>0.10239797224676339</c:v>
                </c:pt>
                <c:pt idx="479">
                  <c:v>-7.2360264008955344E-2</c:v>
                </c:pt>
                <c:pt idx="480">
                  <c:v>6.6312152132566249E-2</c:v>
                </c:pt>
                <c:pt idx="481">
                  <c:v>1.9028282348143577E-3</c:v>
                </c:pt>
                <c:pt idx="482">
                  <c:v>0.18126136838883156</c:v>
                </c:pt>
                <c:pt idx="483">
                  <c:v>-5.045447548285531E-2</c:v>
                </c:pt>
                <c:pt idx="484">
                  <c:v>0.11538340142539671</c:v>
                </c:pt>
                <c:pt idx="485">
                  <c:v>0.16076402522770961</c:v>
                </c:pt>
                <c:pt idx="486">
                  <c:v>-3.7107738784986632E-2</c:v>
                </c:pt>
                <c:pt idx="487">
                  <c:v>0.15180374070896252</c:v>
                </c:pt>
                <c:pt idx="488">
                  <c:v>0.21941489984502893</c:v>
                </c:pt>
                <c:pt idx="489">
                  <c:v>0.20547015198612795</c:v>
                </c:pt>
                <c:pt idx="490">
                  <c:v>-0.10588963623252767</c:v>
                </c:pt>
                <c:pt idx="491">
                  <c:v>0.17627464062823539</c:v>
                </c:pt>
                <c:pt idx="492">
                  <c:v>-5.5619958434019345E-2</c:v>
                </c:pt>
                <c:pt idx="493">
                  <c:v>-0.11742605752574242</c:v>
                </c:pt>
                <c:pt idx="494">
                  <c:v>-0.20818088186625194</c:v>
                </c:pt>
                <c:pt idx="495">
                  <c:v>0.10402064819273393</c:v>
                </c:pt>
                <c:pt idx="496">
                  <c:v>-0.16841546445620714</c:v>
                </c:pt>
                <c:pt idx="497">
                  <c:v>0.18220032779784989</c:v>
                </c:pt>
                <c:pt idx="498">
                  <c:v>0.15446236452214124</c:v>
                </c:pt>
                <c:pt idx="499">
                  <c:v>-8.5063277849730001E-2</c:v>
                </c:pt>
                <c:pt idx="500">
                  <c:v>8.9519039844214721E-3</c:v>
                </c:pt>
                <c:pt idx="501">
                  <c:v>-5.7349603174297381E-2</c:v>
                </c:pt>
                <c:pt idx="502">
                  <c:v>-3.2835752903869864E-2</c:v>
                </c:pt>
                <c:pt idx="503">
                  <c:v>-0.29146295351018447</c:v>
                </c:pt>
                <c:pt idx="504">
                  <c:v>0.179148913375758</c:v>
                </c:pt>
                <c:pt idx="505">
                  <c:v>-0.10529037122128049</c:v>
                </c:pt>
                <c:pt idx="506">
                  <c:v>-3.3791672377635806E-2</c:v>
                </c:pt>
                <c:pt idx="507">
                  <c:v>-9.9161990311041559E-2</c:v>
                </c:pt>
                <c:pt idx="508">
                  <c:v>0.17133946338968786</c:v>
                </c:pt>
                <c:pt idx="509">
                  <c:v>-5.1083846119534426E-2</c:v>
                </c:pt>
                <c:pt idx="510">
                  <c:v>2.4907540991908617E-2</c:v>
                </c:pt>
                <c:pt idx="511">
                  <c:v>-5.244043978651014E-2</c:v>
                </c:pt>
                <c:pt idx="512">
                  <c:v>-6.9147036393116035E-2</c:v>
                </c:pt>
                <c:pt idx="513">
                  <c:v>-3.4787633903475834E-2</c:v>
                </c:pt>
                <c:pt idx="514">
                  <c:v>2.4276599349679628E-3</c:v>
                </c:pt>
                <c:pt idx="515">
                  <c:v>8.057779986644853E-2</c:v>
                </c:pt>
                <c:pt idx="516">
                  <c:v>0.13064674653146402</c:v>
                </c:pt>
                <c:pt idx="517">
                  <c:v>0.15670412996442407</c:v>
                </c:pt>
                <c:pt idx="518">
                  <c:v>-5.5371919058695762E-2</c:v>
                </c:pt>
                <c:pt idx="519">
                  <c:v>-4.6588099266484884E-2</c:v>
                </c:pt>
                <c:pt idx="520">
                  <c:v>-8.5471349517813877E-3</c:v>
                </c:pt>
                <c:pt idx="521">
                  <c:v>-4.3956258973466777E-2</c:v>
                </c:pt>
                <c:pt idx="522">
                  <c:v>-7.9217582135320375E-2</c:v>
                </c:pt>
                <c:pt idx="523">
                  <c:v>-1.6073707917239721E-2</c:v>
                </c:pt>
                <c:pt idx="524">
                  <c:v>5.5149683200349076E-2</c:v>
                </c:pt>
                <c:pt idx="525">
                  <c:v>-5.2243127167947434E-2</c:v>
                </c:pt>
                <c:pt idx="526">
                  <c:v>-3.3661051314379242E-2</c:v>
                </c:pt>
                <c:pt idx="527">
                  <c:v>-1.5967693241665581E-2</c:v>
                </c:pt>
                <c:pt idx="528">
                  <c:v>3.701996106510963E-2</c:v>
                </c:pt>
                <c:pt idx="529">
                  <c:v>1.0025491012774612E-2</c:v>
                </c:pt>
                <c:pt idx="530">
                  <c:v>-2.1059814906531638E-2</c:v>
                </c:pt>
                <c:pt idx="531">
                  <c:v>-4.0818213217429622E-2</c:v>
                </c:pt>
                <c:pt idx="532">
                  <c:v>-3.7426865516154706E-4</c:v>
                </c:pt>
                <c:pt idx="533">
                  <c:v>-5.1298167336488953E-2</c:v>
                </c:pt>
                <c:pt idx="534">
                  <c:v>-1.1679078280293909E-2</c:v>
                </c:pt>
                <c:pt idx="535">
                  <c:v>-2.945523836781061E-2</c:v>
                </c:pt>
                <c:pt idx="536">
                  <c:v>-0.365548705579542</c:v>
                </c:pt>
                <c:pt idx="537">
                  <c:v>7.1183890150368301E-2</c:v>
                </c:pt>
                <c:pt idx="538">
                  <c:v>0.24338727932055759</c:v>
                </c:pt>
                <c:pt idx="539">
                  <c:v>0.1129302761234392</c:v>
                </c:pt>
                <c:pt idx="540">
                  <c:v>-8.476546153169684E-2</c:v>
                </c:pt>
                <c:pt idx="541">
                  <c:v>9.1933595776771959E-4</c:v>
                </c:pt>
                <c:pt idx="542">
                  <c:v>9.9350600783239651E-2</c:v>
                </c:pt>
                <c:pt idx="543">
                  <c:v>-2.9614661613708404E-2</c:v>
                </c:pt>
                <c:pt idx="544">
                  <c:v>2.1419000791197407E-2</c:v>
                </c:pt>
                <c:pt idx="545">
                  <c:v>-3.8225784423345677E-2</c:v>
                </c:pt>
                <c:pt idx="546">
                  <c:v>-3.0514573030625325E-2</c:v>
                </c:pt>
                <c:pt idx="547">
                  <c:v>1.8914147224373679E-3</c:v>
                </c:pt>
                <c:pt idx="548">
                  <c:v>4.4336844411432264E-3</c:v>
                </c:pt>
                <c:pt idx="549">
                  <c:v>5.061061136202305E-5</c:v>
                </c:pt>
                <c:pt idx="550">
                  <c:v>-6.3153067671788299E-2</c:v>
                </c:pt>
                <c:pt idx="551">
                  <c:v>1.121656347295974E-2</c:v>
                </c:pt>
                <c:pt idx="552">
                  <c:v>-3.7335472866055874E-2</c:v>
                </c:pt>
                <c:pt idx="553">
                  <c:v>-8.3810419535095715E-2</c:v>
                </c:pt>
                <c:pt idx="554">
                  <c:v>6.1547719483428409E-2</c:v>
                </c:pt>
                <c:pt idx="555">
                  <c:v>-3.3410931484846751E-2</c:v>
                </c:pt>
                <c:pt idx="556">
                  <c:v>1.0122145347613909E-2</c:v>
                </c:pt>
                <c:pt idx="557">
                  <c:v>-3.0474389575985916E-2</c:v>
                </c:pt>
                <c:pt idx="558">
                  <c:v>-4.9081471613202643E-2</c:v>
                </c:pt>
                <c:pt idx="559">
                  <c:v>-1.5631444307967479E-3</c:v>
                </c:pt>
                <c:pt idx="560">
                  <c:v>-7.1647066900486722E-2</c:v>
                </c:pt>
                <c:pt idx="561">
                  <c:v>-4.1663646292237622E-2</c:v>
                </c:pt>
                <c:pt idx="562">
                  <c:v>7.4585190065589391E-2</c:v>
                </c:pt>
                <c:pt idx="563">
                  <c:v>-2.7366366941553366E-2</c:v>
                </c:pt>
                <c:pt idx="564">
                  <c:v>-5.2542728313510034E-2</c:v>
                </c:pt>
                <c:pt idx="565">
                  <c:v>-1.1329872398846197E-2</c:v>
                </c:pt>
                <c:pt idx="566">
                  <c:v>0.11898415239974192</c:v>
                </c:pt>
                <c:pt idx="567">
                  <c:v>-2.91419910362678E-3</c:v>
                </c:pt>
                <c:pt idx="568">
                  <c:v>1.339215153645279E-2</c:v>
                </c:pt>
                <c:pt idx="569">
                  <c:v>2.5874706917766499E-2</c:v>
                </c:pt>
                <c:pt idx="570">
                  <c:v>9.3345967608451375E-3</c:v>
                </c:pt>
                <c:pt idx="571">
                  <c:v>2.9312212492449419E-2</c:v>
                </c:pt>
                <c:pt idx="572">
                  <c:v>-8.3302351534512153E-3</c:v>
                </c:pt>
                <c:pt idx="573">
                  <c:v>1.8722579115072691E-2</c:v>
                </c:pt>
                <c:pt idx="574">
                  <c:v>2.7476795584606695E-3</c:v>
                </c:pt>
                <c:pt idx="575">
                  <c:v>-1.5273634973575922E-2</c:v>
                </c:pt>
                <c:pt idx="576">
                  <c:v>3.8937923329011692E-2</c:v>
                </c:pt>
                <c:pt idx="577">
                  <c:v>-3.2543016693025506E-2</c:v>
                </c:pt>
                <c:pt idx="578">
                  <c:v>-1.5497085171715552E-2</c:v>
                </c:pt>
                <c:pt idx="579">
                  <c:v>-3.2864078582798717E-2</c:v>
                </c:pt>
                <c:pt idx="580">
                  <c:v>2.4094653658369491E-2</c:v>
                </c:pt>
                <c:pt idx="581">
                  <c:v>-3.8237021742644206E-3</c:v>
                </c:pt>
                <c:pt idx="582">
                  <c:v>1.8914801170366147E-2</c:v>
                </c:pt>
                <c:pt idx="583">
                  <c:v>0.26884264057327512</c:v>
                </c:pt>
                <c:pt idx="584">
                  <c:v>-7.6938167503684984E-2</c:v>
                </c:pt>
                <c:pt idx="585">
                  <c:v>7.0906483652688923E-2</c:v>
                </c:pt>
                <c:pt idx="586">
                  <c:v>-1.3227994037152691E-3</c:v>
                </c:pt>
                <c:pt idx="587">
                  <c:v>3.8472790316732119E-2</c:v>
                </c:pt>
                <c:pt idx="588">
                  <c:v>-4.6744560817570946E-3</c:v>
                </c:pt>
                <c:pt idx="589">
                  <c:v>8.0871464999798359E-2</c:v>
                </c:pt>
                <c:pt idx="590">
                  <c:v>2.2498447028805435E-2</c:v>
                </c:pt>
                <c:pt idx="591">
                  <c:v>0.16164438752720911</c:v>
                </c:pt>
                <c:pt idx="592">
                  <c:v>-6.0282966065806742E-2</c:v>
                </c:pt>
                <c:pt idx="593">
                  <c:v>-6.8747763199093814E-2</c:v>
                </c:pt>
                <c:pt idx="594">
                  <c:v>2.2736226528329517E-2</c:v>
                </c:pt>
                <c:pt idx="595">
                  <c:v>4.0623200457086339E-2</c:v>
                </c:pt>
                <c:pt idx="596">
                  <c:v>3.2910589056257544E-2</c:v>
                </c:pt>
                <c:pt idx="597">
                  <c:v>-2.8823931149053461E-2</c:v>
                </c:pt>
                <c:pt idx="598">
                  <c:v>-8.8323855650545013E-3</c:v>
                </c:pt>
                <c:pt idx="599">
                  <c:v>7.1715003141856748E-3</c:v>
                </c:pt>
                <c:pt idx="600">
                  <c:v>-8.7726190276542826E-2</c:v>
                </c:pt>
                <c:pt idx="601">
                  <c:v>1.0446077588445846E-2</c:v>
                </c:pt>
                <c:pt idx="602">
                  <c:v>-6.9916889558130024E-2</c:v>
                </c:pt>
                <c:pt idx="603">
                  <c:v>7.7716183010144935E-2</c:v>
                </c:pt>
                <c:pt idx="604">
                  <c:v>-2.5908678723098544E-2</c:v>
                </c:pt>
                <c:pt idx="605">
                  <c:v>-1.2605780939413336E-2</c:v>
                </c:pt>
                <c:pt idx="606">
                  <c:v>-3.5295976369308812E-2</c:v>
                </c:pt>
                <c:pt idx="607">
                  <c:v>2.5385733815208145E-2</c:v>
                </c:pt>
                <c:pt idx="608">
                  <c:v>5.5921325580592596E-2</c:v>
                </c:pt>
                <c:pt idx="609">
                  <c:v>6.3395053060706363E-3</c:v>
                </c:pt>
                <c:pt idx="610">
                  <c:v>-1.8365144599457039E-3</c:v>
                </c:pt>
                <c:pt idx="611">
                  <c:v>1.5010472780421003E-2</c:v>
                </c:pt>
                <c:pt idx="612">
                  <c:v>4.6475561771248008E-2</c:v>
                </c:pt>
                <c:pt idx="613">
                  <c:v>-1.7739073225780277E-2</c:v>
                </c:pt>
                <c:pt idx="614">
                  <c:v>-0.17233974698168675</c:v>
                </c:pt>
                <c:pt idx="615">
                  <c:v>2.6150705926741846E-3</c:v>
                </c:pt>
                <c:pt idx="616">
                  <c:v>-1.5960469796191812E-2</c:v>
                </c:pt>
                <c:pt idx="617">
                  <c:v>-4.6272876740307223E-2</c:v>
                </c:pt>
                <c:pt idx="618">
                  <c:v>2.5176876126173919E-3</c:v>
                </c:pt>
                <c:pt idx="619">
                  <c:v>4.2452688189203558E-2</c:v>
                </c:pt>
                <c:pt idx="620">
                  <c:v>-5.7607622572958039E-2</c:v>
                </c:pt>
                <c:pt idx="621">
                  <c:v>1.6095715838237767E-2</c:v>
                </c:pt>
                <c:pt idx="622">
                  <c:v>2.6058384372356302E-2</c:v>
                </c:pt>
                <c:pt idx="623">
                  <c:v>-1.3420819505678194E-2</c:v>
                </c:pt>
                <c:pt idx="624">
                  <c:v>-1.7004280611811917E-2</c:v>
                </c:pt>
                <c:pt idx="625">
                  <c:v>1.0932701004847001E-2</c:v>
                </c:pt>
                <c:pt idx="626">
                  <c:v>-3.4194880225410729E-2</c:v>
                </c:pt>
                <c:pt idx="627">
                  <c:v>-0.10915084376087503</c:v>
                </c:pt>
                <c:pt idx="628">
                  <c:v>-3.5548355214432559E-2</c:v>
                </c:pt>
                <c:pt idx="629">
                  <c:v>0.12135813889789127</c:v>
                </c:pt>
                <c:pt idx="630">
                  <c:v>-2.4698969295766648E-4</c:v>
                </c:pt>
                <c:pt idx="631">
                  <c:v>-7.0838040733249064E-2</c:v>
                </c:pt>
                <c:pt idx="632">
                  <c:v>4.3957217628878276E-3</c:v>
                </c:pt>
                <c:pt idx="633">
                  <c:v>-2.2622986536980583E-2</c:v>
                </c:pt>
                <c:pt idx="634">
                  <c:v>-2.1554399924511136E-2</c:v>
                </c:pt>
                <c:pt idx="635">
                  <c:v>-1.8818232109691024E-2</c:v>
                </c:pt>
                <c:pt idx="636">
                  <c:v>8.8155433394374594E-3</c:v>
                </c:pt>
                <c:pt idx="637">
                  <c:v>2.9023531247358125E-2</c:v>
                </c:pt>
                <c:pt idx="638">
                  <c:v>9.0484508810326769E-2</c:v>
                </c:pt>
                <c:pt idx="639">
                  <c:v>-1.7191808552128429E-2</c:v>
                </c:pt>
                <c:pt idx="640">
                  <c:v>1.2325987174680808E-2</c:v>
                </c:pt>
                <c:pt idx="641">
                  <c:v>8.957497413216986E-2</c:v>
                </c:pt>
                <c:pt idx="642">
                  <c:v>3.812156247602938E-2</c:v>
                </c:pt>
                <c:pt idx="643">
                  <c:v>1.6012078489179293E-2</c:v>
                </c:pt>
                <c:pt idx="644">
                  <c:v>-4.7166026802613503E-2</c:v>
                </c:pt>
                <c:pt idx="645">
                  <c:v>-2.0398375590091611E-5</c:v>
                </c:pt>
                <c:pt idx="646">
                  <c:v>1.5789003778131194E-2</c:v>
                </c:pt>
                <c:pt idx="647">
                  <c:v>-7.119182943145419E-2</c:v>
                </c:pt>
                <c:pt idx="648">
                  <c:v>8.7149093383007692E-3</c:v>
                </c:pt>
                <c:pt idx="649">
                  <c:v>-2.3598010256836943E-2</c:v>
                </c:pt>
                <c:pt idx="650">
                  <c:v>2.7716704713083073E-2</c:v>
                </c:pt>
                <c:pt idx="651">
                  <c:v>2.5986412923431068E-3</c:v>
                </c:pt>
                <c:pt idx="652">
                  <c:v>5.4849905692369028E-3</c:v>
                </c:pt>
                <c:pt idx="653">
                  <c:v>1.5743103313109241E-2</c:v>
                </c:pt>
                <c:pt idx="654">
                  <c:v>-3.8197690414909502E-4</c:v>
                </c:pt>
                <c:pt idx="655">
                  <c:v>3.3511005318852094E-2</c:v>
                </c:pt>
                <c:pt idx="656">
                  <c:v>7.4253234987775585E-4</c:v>
                </c:pt>
                <c:pt idx="657">
                  <c:v>3.2772519429300262E-2</c:v>
                </c:pt>
                <c:pt idx="658">
                  <c:v>-4.1721002206601243E-2</c:v>
                </c:pt>
                <c:pt idx="659">
                  <c:v>7.1527573352332396E-3</c:v>
                </c:pt>
                <c:pt idx="660">
                  <c:v>1.900608463208453E-2</c:v>
                </c:pt>
                <c:pt idx="661">
                  <c:v>0.10790753789793395</c:v>
                </c:pt>
                <c:pt idx="662">
                  <c:v>-4.6737254592741362E-2</c:v>
                </c:pt>
                <c:pt idx="663">
                  <c:v>-2.9374344687011611E-2</c:v>
                </c:pt>
                <c:pt idx="664">
                  <c:v>-6.8134201713807796E-2</c:v>
                </c:pt>
                <c:pt idx="665">
                  <c:v>0.25196352620085372</c:v>
                </c:pt>
                <c:pt idx="666">
                  <c:v>-3.5711319978379619E-2</c:v>
                </c:pt>
                <c:pt idx="667">
                  <c:v>-6.9345406810077503E-2</c:v>
                </c:pt>
                <c:pt idx="668">
                  <c:v>4.3715178735455273E-2</c:v>
                </c:pt>
                <c:pt idx="669">
                  <c:v>-2.5098683052772519E-2</c:v>
                </c:pt>
                <c:pt idx="670">
                  <c:v>1.7028755849000099E-3</c:v>
                </c:pt>
                <c:pt idx="671">
                  <c:v>-1.5614691869106134E-2</c:v>
                </c:pt>
                <c:pt idx="672">
                  <c:v>-2.2898638275542837E-2</c:v>
                </c:pt>
                <c:pt idx="673">
                  <c:v>-5.4174966014270964E-3</c:v>
                </c:pt>
                <c:pt idx="674">
                  <c:v>1.7969237651251913E-3</c:v>
                </c:pt>
                <c:pt idx="675">
                  <c:v>1.4969513880239704E-2</c:v>
                </c:pt>
                <c:pt idx="676">
                  <c:v>6.3037212566013912E-2</c:v>
                </c:pt>
                <c:pt idx="677">
                  <c:v>-3.1325840047534581E-2</c:v>
                </c:pt>
                <c:pt idx="678">
                  <c:v>-6.723543801050369E-2</c:v>
                </c:pt>
                <c:pt idx="679">
                  <c:v>2.3522110601948532E-2</c:v>
                </c:pt>
                <c:pt idx="680">
                  <c:v>-6.8734138148354162E-3</c:v>
                </c:pt>
                <c:pt idx="681">
                  <c:v>8.7530567637508216E-3</c:v>
                </c:pt>
                <c:pt idx="682">
                  <c:v>4.1093665465405937E-3</c:v>
                </c:pt>
                <c:pt idx="683">
                  <c:v>-2.1041938270478511E-2</c:v>
                </c:pt>
                <c:pt idx="684">
                  <c:v>-7.5346168696896698E-2</c:v>
                </c:pt>
                <c:pt idx="685">
                  <c:v>-1.6491185932043795E-4</c:v>
                </c:pt>
                <c:pt idx="686">
                  <c:v>-7.1293153071330662E-2</c:v>
                </c:pt>
                <c:pt idx="687">
                  <c:v>5.6460641299898251E-2</c:v>
                </c:pt>
                <c:pt idx="688">
                  <c:v>2.667210848729562E-3</c:v>
                </c:pt>
                <c:pt idx="689">
                  <c:v>-3.2447903667541578E-2</c:v>
                </c:pt>
                <c:pt idx="690">
                  <c:v>-2.7434350971903498E-2</c:v>
                </c:pt>
                <c:pt idx="691">
                  <c:v>3.0704277607080277E-2</c:v>
                </c:pt>
                <c:pt idx="692">
                  <c:v>-4.3684144154068294E-2</c:v>
                </c:pt>
                <c:pt idx="693">
                  <c:v>2.116114738506969E-2</c:v>
                </c:pt>
                <c:pt idx="694">
                  <c:v>-8.8805512727039515E-2</c:v>
                </c:pt>
                <c:pt idx="695">
                  <c:v>1.0863820064201501E-2</c:v>
                </c:pt>
                <c:pt idx="696">
                  <c:v>1.6784022917051944E-2</c:v>
                </c:pt>
                <c:pt idx="697">
                  <c:v>3.9271763321358399E-2</c:v>
                </c:pt>
                <c:pt idx="698">
                  <c:v>-2.624869131969354E-3</c:v>
                </c:pt>
                <c:pt idx="699">
                  <c:v>-2.6184086858685229E-2</c:v>
                </c:pt>
                <c:pt idx="700">
                  <c:v>-2.5462320054314702E-4</c:v>
                </c:pt>
                <c:pt idx="701">
                  <c:v>-4.1751196835110194E-2</c:v>
                </c:pt>
                <c:pt idx="702">
                  <c:v>-0.10931239059398523</c:v>
                </c:pt>
                <c:pt idx="703">
                  <c:v>-4.4255736442117999E-2</c:v>
                </c:pt>
                <c:pt idx="704">
                  <c:v>4.2237114805853793E-2</c:v>
                </c:pt>
                <c:pt idx="705">
                  <c:v>-6.4523171114720945E-3</c:v>
                </c:pt>
                <c:pt idx="706">
                  <c:v>1.339656232615094E-2</c:v>
                </c:pt>
                <c:pt idx="707">
                  <c:v>-4.7785257954122251E-2</c:v>
                </c:pt>
                <c:pt idx="708">
                  <c:v>-3.5233610348669231E-2</c:v>
                </c:pt>
                <c:pt idx="709">
                  <c:v>2.5725543007767193E-2</c:v>
                </c:pt>
                <c:pt idx="710">
                  <c:v>6.2017416717752294E-3</c:v>
                </c:pt>
                <c:pt idx="711">
                  <c:v>-7.1239368408686166E-2</c:v>
                </c:pt>
                <c:pt idx="712">
                  <c:v>0.20722989619475651</c:v>
                </c:pt>
                <c:pt idx="713">
                  <c:v>-4.8388425225519671E-2</c:v>
                </c:pt>
                <c:pt idx="714">
                  <c:v>-4.0545659131472456E-2</c:v>
                </c:pt>
                <c:pt idx="715">
                  <c:v>-2.4852444618680858E-2</c:v>
                </c:pt>
                <c:pt idx="716">
                  <c:v>1.4888812307275456E-2</c:v>
                </c:pt>
                <c:pt idx="717">
                  <c:v>-1.4709117175240705E-2</c:v>
                </c:pt>
                <c:pt idx="718">
                  <c:v>-1.5107496712510216E-2</c:v>
                </c:pt>
                <c:pt idx="719">
                  <c:v>2.3322452037092933E-2</c:v>
                </c:pt>
                <c:pt idx="720">
                  <c:v>1.3551310288054452E-2</c:v>
                </c:pt>
                <c:pt idx="721">
                  <c:v>6.2095865077355761E-2</c:v>
                </c:pt>
                <c:pt idx="722">
                  <c:v>1.3626509202421255E-2</c:v>
                </c:pt>
                <c:pt idx="723">
                  <c:v>2.6215023613606059E-2</c:v>
                </c:pt>
                <c:pt idx="724">
                  <c:v>-6.3934085908858851E-3</c:v>
                </c:pt>
                <c:pt idx="725">
                  <c:v>-1.2524415956253199E-2</c:v>
                </c:pt>
                <c:pt idx="726">
                  <c:v>-7.1566893358829153E-2</c:v>
                </c:pt>
                <c:pt idx="727">
                  <c:v>-3.6958050634261386E-2</c:v>
                </c:pt>
                <c:pt idx="728">
                  <c:v>2.1474922964749732E-2</c:v>
                </c:pt>
                <c:pt idx="729">
                  <c:v>-5.6718994544798784E-3</c:v>
                </c:pt>
                <c:pt idx="730">
                  <c:v>1.4306108158794517E-2</c:v>
                </c:pt>
                <c:pt idx="731">
                  <c:v>7.7747024216789917E-3</c:v>
                </c:pt>
                <c:pt idx="732">
                  <c:v>-2.4235334737886527E-2</c:v>
                </c:pt>
                <c:pt idx="733">
                  <c:v>-9.0768772136710085E-3</c:v>
                </c:pt>
                <c:pt idx="734">
                  <c:v>-5.4104693635357415E-2</c:v>
                </c:pt>
                <c:pt idx="735">
                  <c:v>3.4171289797362281E-3</c:v>
                </c:pt>
                <c:pt idx="736">
                  <c:v>-3.3536320631799232E-2</c:v>
                </c:pt>
                <c:pt idx="737">
                  <c:v>-2.3134551380740276E-2</c:v>
                </c:pt>
                <c:pt idx="738">
                  <c:v>-2.7269851143215673E-3</c:v>
                </c:pt>
                <c:pt idx="739">
                  <c:v>-4.9788576345395352E-2</c:v>
                </c:pt>
                <c:pt idx="740">
                  <c:v>7.203339182049362E-2</c:v>
                </c:pt>
                <c:pt idx="741">
                  <c:v>4.9599294806094374E-2</c:v>
                </c:pt>
                <c:pt idx="742">
                  <c:v>7.5872419003607749E-2</c:v>
                </c:pt>
                <c:pt idx="743">
                  <c:v>5.9493038565973766E-2</c:v>
                </c:pt>
                <c:pt idx="744">
                  <c:v>6.6912369127842819E-3</c:v>
                </c:pt>
                <c:pt idx="745">
                  <c:v>-4.1582094944212056E-2</c:v>
                </c:pt>
                <c:pt idx="746">
                  <c:v>-3.3241479188974354E-2</c:v>
                </c:pt>
                <c:pt idx="747">
                  <c:v>-3.5882029922862491E-2</c:v>
                </c:pt>
                <c:pt idx="748">
                  <c:v>-2.0197739872878873E-2</c:v>
                </c:pt>
                <c:pt idx="749">
                  <c:v>-4.3079092219416193E-2</c:v>
                </c:pt>
                <c:pt idx="750">
                  <c:v>-8.5804688189208722E-2</c:v>
                </c:pt>
                <c:pt idx="751">
                  <c:v>-6.2281726667858583E-2</c:v>
                </c:pt>
                <c:pt idx="752">
                  <c:v>6.7190167850114779E-2</c:v>
                </c:pt>
                <c:pt idx="753">
                  <c:v>-2.9198775539448496E-2</c:v>
                </c:pt>
                <c:pt idx="754">
                  <c:v>4.699348790399771E-2</c:v>
                </c:pt>
                <c:pt idx="755">
                  <c:v>-4.5218398300379548E-3</c:v>
                </c:pt>
                <c:pt idx="756">
                  <c:v>-1.2865497408832804E-2</c:v>
                </c:pt>
                <c:pt idx="757">
                  <c:v>2.399215531720289E-3</c:v>
                </c:pt>
                <c:pt idx="758">
                  <c:v>8.9923814231611665E-3</c:v>
                </c:pt>
                <c:pt idx="759">
                  <c:v>-2.5562914958452532E-2</c:v>
                </c:pt>
                <c:pt idx="760">
                  <c:v>1.6822196431167225E-2</c:v>
                </c:pt>
                <c:pt idx="761">
                  <c:v>7.427722891475419E-3</c:v>
                </c:pt>
                <c:pt idx="762">
                  <c:v>-4.1052100718710571E-2</c:v>
                </c:pt>
                <c:pt idx="763">
                  <c:v>2.7387074683207224E-3</c:v>
                </c:pt>
                <c:pt idx="764">
                  <c:v>7.7278563075388496E-2</c:v>
                </c:pt>
                <c:pt idx="765">
                  <c:v>-5.5186557730323438E-3</c:v>
                </c:pt>
                <c:pt idx="766">
                  <c:v>4.5812268178341498E-2</c:v>
                </c:pt>
                <c:pt idx="767">
                  <c:v>7.8014031542110285E-2</c:v>
                </c:pt>
                <c:pt idx="768">
                  <c:v>-4.4821794129305093E-2</c:v>
                </c:pt>
                <c:pt idx="769">
                  <c:v>5.7640424301723669E-3</c:v>
                </c:pt>
                <c:pt idx="770">
                  <c:v>-4.6225675637155739E-2</c:v>
                </c:pt>
                <c:pt idx="771">
                  <c:v>-4.6482786589876479E-2</c:v>
                </c:pt>
                <c:pt idx="772">
                  <c:v>-5.5271647959039827E-3</c:v>
                </c:pt>
                <c:pt idx="773">
                  <c:v>3.5620574467185584E-2</c:v>
                </c:pt>
                <c:pt idx="774">
                  <c:v>-2.168062897361489E-2</c:v>
                </c:pt>
                <c:pt idx="775">
                  <c:v>3.9852701523745537E-2</c:v>
                </c:pt>
                <c:pt idx="776">
                  <c:v>-1.77238306530485E-2</c:v>
                </c:pt>
                <c:pt idx="777">
                  <c:v>-7.0589883891084781E-2</c:v>
                </c:pt>
                <c:pt idx="778">
                  <c:v>1.745115051638324E-3</c:v>
                </c:pt>
                <c:pt idx="779">
                  <c:v>1.6813006372422334E-2</c:v>
                </c:pt>
                <c:pt idx="780">
                  <c:v>-2.895709526049306E-2</c:v>
                </c:pt>
                <c:pt idx="781">
                  <c:v>-6.864868024210502E-2</c:v>
                </c:pt>
                <c:pt idx="782">
                  <c:v>3.2305819563763771E-2</c:v>
                </c:pt>
                <c:pt idx="783">
                  <c:v>-3.0189870933495122E-2</c:v>
                </c:pt>
                <c:pt idx="784">
                  <c:v>-3.4310908639660465E-2</c:v>
                </c:pt>
                <c:pt idx="785">
                  <c:v>3.5832517869398561E-2</c:v>
                </c:pt>
                <c:pt idx="786">
                  <c:v>-1.8286203187088956E-3</c:v>
                </c:pt>
                <c:pt idx="787">
                  <c:v>-3.4477785118857796E-2</c:v>
                </c:pt>
                <c:pt idx="788">
                  <c:v>8.0698262697396661E-2</c:v>
                </c:pt>
                <c:pt idx="789">
                  <c:v>6.2958645061264029E-3</c:v>
                </c:pt>
                <c:pt idx="790">
                  <c:v>-7.5404438322450584E-3</c:v>
                </c:pt>
                <c:pt idx="791">
                  <c:v>-2.4359200796319258E-2</c:v>
                </c:pt>
                <c:pt idx="792">
                  <c:v>-5.7267197569871087E-2</c:v>
                </c:pt>
                <c:pt idx="793">
                  <c:v>2.3380296749481611E-2</c:v>
                </c:pt>
                <c:pt idx="794">
                  <c:v>-3.6328996429697114E-2</c:v>
                </c:pt>
                <c:pt idx="795">
                  <c:v>-3.0136257918614962E-2</c:v>
                </c:pt>
                <c:pt idx="796">
                  <c:v>-5.4112175793630257E-4</c:v>
                </c:pt>
                <c:pt idx="797">
                  <c:v>3.8972817507494595E-2</c:v>
                </c:pt>
                <c:pt idx="798">
                  <c:v>-3.8197382428909687E-2</c:v>
                </c:pt>
                <c:pt idx="799">
                  <c:v>-1.0967776428105314E-2</c:v>
                </c:pt>
                <c:pt idx="800">
                  <c:v>-2.7826310122591735E-3</c:v>
                </c:pt>
                <c:pt idx="801">
                  <c:v>-3.2061474797188128E-2</c:v>
                </c:pt>
                <c:pt idx="802">
                  <c:v>2.1171919692999142E-2</c:v>
                </c:pt>
                <c:pt idx="803">
                  <c:v>-1.1425374012571821E-2</c:v>
                </c:pt>
                <c:pt idx="804">
                  <c:v>3.8741462555906159E-2</c:v>
                </c:pt>
                <c:pt idx="805">
                  <c:v>-5.0327878458779063E-3</c:v>
                </c:pt>
                <c:pt idx="806">
                  <c:v>2.4773566135358305E-2</c:v>
                </c:pt>
                <c:pt idx="807">
                  <c:v>3.4987775509046637E-2</c:v>
                </c:pt>
                <c:pt idx="808">
                  <c:v>-3.4420596031354056E-2</c:v>
                </c:pt>
                <c:pt idx="809">
                  <c:v>-3.6780176823436594E-4</c:v>
                </c:pt>
                <c:pt idx="810">
                  <c:v>2.686128887581396E-2</c:v>
                </c:pt>
                <c:pt idx="811">
                  <c:v>6.0411920904176908E-2</c:v>
                </c:pt>
                <c:pt idx="812">
                  <c:v>5.0153991691582966E-2</c:v>
                </c:pt>
                <c:pt idx="813">
                  <c:v>-3.8360467486214467E-2</c:v>
                </c:pt>
                <c:pt idx="814">
                  <c:v>3.9035574455176691E-2</c:v>
                </c:pt>
                <c:pt idx="815">
                  <c:v>6.3553405501035165E-2</c:v>
                </c:pt>
                <c:pt idx="816">
                  <c:v>-2.0208805621237058E-2</c:v>
                </c:pt>
                <c:pt idx="817">
                  <c:v>1.7848074391916047E-2</c:v>
                </c:pt>
                <c:pt idx="818">
                  <c:v>-6.4471198613091918E-3</c:v>
                </c:pt>
                <c:pt idx="819">
                  <c:v>-3.9575172160704275E-2</c:v>
                </c:pt>
                <c:pt idx="820">
                  <c:v>2.3996684410181768E-2</c:v>
                </c:pt>
                <c:pt idx="821">
                  <c:v>-1.627949884742308E-2</c:v>
                </c:pt>
                <c:pt idx="822">
                  <c:v>5.4295054646194663E-2</c:v>
                </c:pt>
                <c:pt idx="823">
                  <c:v>1.4855354492380402E-2</c:v>
                </c:pt>
                <c:pt idx="824">
                  <c:v>0.15817588682448225</c:v>
                </c:pt>
                <c:pt idx="825">
                  <c:v>-0.16897930900678393</c:v>
                </c:pt>
                <c:pt idx="826">
                  <c:v>2.3028745071984602E-2</c:v>
                </c:pt>
                <c:pt idx="827">
                  <c:v>-2.5230436387270294E-2</c:v>
                </c:pt>
                <c:pt idx="828">
                  <c:v>1.2279001462276229E-2</c:v>
                </c:pt>
                <c:pt idx="829">
                  <c:v>-4.7322655935211344E-5</c:v>
                </c:pt>
                <c:pt idx="830">
                  <c:v>-7.0213328337081271E-2</c:v>
                </c:pt>
                <c:pt idx="831">
                  <c:v>3.0747024249567323E-2</c:v>
                </c:pt>
                <c:pt idx="832">
                  <c:v>1.272939301086673E-2</c:v>
                </c:pt>
                <c:pt idx="833">
                  <c:v>2.6772912363557833E-2</c:v>
                </c:pt>
                <c:pt idx="834">
                  <c:v>1.5531742293005912E-2</c:v>
                </c:pt>
                <c:pt idx="835">
                  <c:v>-1.5268081655540944E-2</c:v>
                </c:pt>
                <c:pt idx="836">
                  <c:v>-3.2078343973958479E-2</c:v>
                </c:pt>
                <c:pt idx="837">
                  <c:v>6.9754217082762526E-3</c:v>
                </c:pt>
                <c:pt idx="838">
                  <c:v>1.8391014716482967E-2</c:v>
                </c:pt>
                <c:pt idx="839">
                  <c:v>-1.3013757141139282E-2</c:v>
                </c:pt>
                <c:pt idx="840">
                  <c:v>-3.2144714184885625E-2</c:v>
                </c:pt>
                <c:pt idx="841">
                  <c:v>1.1900740723231884E-3</c:v>
                </c:pt>
                <c:pt idx="842">
                  <c:v>-1.8696531360466007E-2</c:v>
                </c:pt>
                <c:pt idx="843">
                  <c:v>-1.6245360761481753E-2</c:v>
                </c:pt>
                <c:pt idx="844">
                  <c:v>0.19313864382970647</c:v>
                </c:pt>
                <c:pt idx="845">
                  <c:v>-0.1262137576947826</c:v>
                </c:pt>
                <c:pt idx="846">
                  <c:v>1.5747328727008458E-2</c:v>
                </c:pt>
                <c:pt idx="847">
                  <c:v>-1.6568946712803179E-2</c:v>
                </c:pt>
                <c:pt idx="848">
                  <c:v>-1.9316175548794723E-2</c:v>
                </c:pt>
                <c:pt idx="849">
                  <c:v>-5.3073581575637907E-2</c:v>
                </c:pt>
                <c:pt idx="850">
                  <c:v>4.168931223065786E-2</c:v>
                </c:pt>
                <c:pt idx="851">
                  <c:v>-1.4626342897898326E-2</c:v>
                </c:pt>
                <c:pt idx="852">
                  <c:v>-1.0727615669344881E-2</c:v>
                </c:pt>
                <c:pt idx="853">
                  <c:v>4.9378458718846829E-2</c:v>
                </c:pt>
                <c:pt idx="854">
                  <c:v>-5.4491956500572591E-2</c:v>
                </c:pt>
                <c:pt idx="855">
                  <c:v>-3.614467438742941E-3</c:v>
                </c:pt>
                <c:pt idx="856">
                  <c:v>-1.5581895481374675E-3</c:v>
                </c:pt>
                <c:pt idx="857">
                  <c:v>-3.0476758629633061E-2</c:v>
                </c:pt>
                <c:pt idx="858">
                  <c:v>-0.14895424138445856</c:v>
                </c:pt>
                <c:pt idx="859">
                  <c:v>2.5844843245701909E-2</c:v>
                </c:pt>
                <c:pt idx="860">
                  <c:v>-0.22134298671906238</c:v>
                </c:pt>
                <c:pt idx="861">
                  <c:v>-1.6451994904694289E-2</c:v>
                </c:pt>
                <c:pt idx="862">
                  <c:v>5.941217699143353E-2</c:v>
                </c:pt>
                <c:pt idx="863">
                  <c:v>2.3580710770748636E-2</c:v>
                </c:pt>
                <c:pt idx="864">
                  <c:v>3.4008389901990954E-2</c:v>
                </c:pt>
                <c:pt idx="865">
                  <c:v>-5.4290322200086338E-2</c:v>
                </c:pt>
                <c:pt idx="866">
                  <c:v>2.7763183729021979E-2</c:v>
                </c:pt>
                <c:pt idx="867">
                  <c:v>-7.4449820421129242E-2</c:v>
                </c:pt>
                <c:pt idx="868">
                  <c:v>3.8783506809605406E-2</c:v>
                </c:pt>
                <c:pt idx="869">
                  <c:v>-3.2303860282547725E-2</c:v>
                </c:pt>
                <c:pt idx="870">
                  <c:v>5.5498321584379617E-3</c:v>
                </c:pt>
                <c:pt idx="871">
                  <c:v>2.0420637915457673E-2</c:v>
                </c:pt>
                <c:pt idx="872">
                  <c:v>-3.4010698436751752E-2</c:v>
                </c:pt>
                <c:pt idx="873">
                  <c:v>3.7873240908314898E-3</c:v>
                </c:pt>
                <c:pt idx="874">
                  <c:v>-7.340043934722984E-3</c:v>
                </c:pt>
                <c:pt idx="875">
                  <c:v>-5.4386145335939551E-2</c:v>
                </c:pt>
                <c:pt idx="876">
                  <c:v>3.5463129404386562E-2</c:v>
                </c:pt>
                <c:pt idx="877">
                  <c:v>8.0812583808353988E-3</c:v>
                </c:pt>
                <c:pt idx="878">
                  <c:v>8.7087535681440453E-3</c:v>
                </c:pt>
                <c:pt idx="879">
                  <c:v>6.2685114141465714E-2</c:v>
                </c:pt>
                <c:pt idx="880">
                  <c:v>-1.9022211171136116E-2</c:v>
                </c:pt>
                <c:pt idx="881">
                  <c:v>-5.8689164965021856E-2</c:v>
                </c:pt>
                <c:pt idx="882">
                  <c:v>2.133731110063275E-2</c:v>
                </c:pt>
                <c:pt idx="883">
                  <c:v>-2.8970880400818522E-2</c:v>
                </c:pt>
                <c:pt idx="884">
                  <c:v>1.6943448387337412E-2</c:v>
                </c:pt>
                <c:pt idx="885">
                  <c:v>-7.2861345306920455E-3</c:v>
                </c:pt>
                <c:pt idx="886">
                  <c:v>1.7231433587385103E-2</c:v>
                </c:pt>
                <c:pt idx="887">
                  <c:v>-2.5279632362445459E-2</c:v>
                </c:pt>
                <c:pt idx="888">
                  <c:v>-1.3187172072213538E-2</c:v>
                </c:pt>
                <c:pt idx="889">
                  <c:v>-4.830554186741054E-4</c:v>
                </c:pt>
                <c:pt idx="890">
                  <c:v>-5.0710263447020676E-2</c:v>
                </c:pt>
                <c:pt idx="891">
                  <c:v>-7.3855357106438202E-2</c:v>
                </c:pt>
                <c:pt idx="892">
                  <c:v>-7.9046363582150336E-2</c:v>
                </c:pt>
                <c:pt idx="893">
                  <c:v>-0.1624544616874336</c:v>
                </c:pt>
                <c:pt idx="894">
                  <c:v>3.2488398641144833E-2</c:v>
                </c:pt>
                <c:pt idx="895">
                  <c:v>0.13351569517260753</c:v>
                </c:pt>
                <c:pt idx="896">
                  <c:v>-0.127139386616409</c:v>
                </c:pt>
                <c:pt idx="897">
                  <c:v>3.6584937795738348E-2</c:v>
                </c:pt>
                <c:pt idx="898">
                  <c:v>-6.9378881937142367E-2</c:v>
                </c:pt>
                <c:pt idx="899">
                  <c:v>0.13802018782712766</c:v>
                </c:pt>
                <c:pt idx="900">
                  <c:v>-1.5251710467004687E-3</c:v>
                </c:pt>
                <c:pt idx="901">
                  <c:v>9.2391763823699957E-2</c:v>
                </c:pt>
                <c:pt idx="902">
                  <c:v>-6.2979328666495693E-2</c:v>
                </c:pt>
                <c:pt idx="903">
                  <c:v>3.7566907046638454E-2</c:v>
                </c:pt>
                <c:pt idx="904">
                  <c:v>5.2878176098925422E-2</c:v>
                </c:pt>
                <c:pt idx="905">
                  <c:v>1.6046662533262923E-2</c:v>
                </c:pt>
                <c:pt idx="906">
                  <c:v>7.2996826277967219E-2</c:v>
                </c:pt>
                <c:pt idx="907">
                  <c:v>-1.6287813535282747E-2</c:v>
                </c:pt>
                <c:pt idx="908">
                  <c:v>-8.8165747117267657E-2</c:v>
                </c:pt>
                <c:pt idx="909">
                  <c:v>5.316204378624434E-2</c:v>
                </c:pt>
                <c:pt idx="910">
                  <c:v>-5.2000998973290025E-2</c:v>
                </c:pt>
                <c:pt idx="911">
                  <c:v>6.6223876127387005E-3</c:v>
                </c:pt>
                <c:pt idx="912">
                  <c:v>5.9890366204848888E-3</c:v>
                </c:pt>
                <c:pt idx="913">
                  <c:v>9.2764270048391051E-3</c:v>
                </c:pt>
                <c:pt idx="914">
                  <c:v>3.4124994807914311E-2</c:v>
                </c:pt>
                <c:pt idx="915">
                  <c:v>-3.5178830618992407E-2</c:v>
                </c:pt>
                <c:pt idx="916">
                  <c:v>2.2839074663727921E-2</c:v>
                </c:pt>
                <c:pt idx="917">
                  <c:v>2.9714525687146498E-2</c:v>
                </c:pt>
                <c:pt idx="918">
                  <c:v>-1.5079102261108979E-2</c:v>
                </c:pt>
                <c:pt idx="919">
                  <c:v>-1.384187198304021E-3</c:v>
                </c:pt>
                <c:pt idx="920">
                  <c:v>-3.2106053861041151E-2</c:v>
                </c:pt>
                <c:pt idx="921">
                  <c:v>-8.0863138623330832E-2</c:v>
                </c:pt>
                <c:pt idx="922">
                  <c:v>-3.1292393426726628E-2</c:v>
                </c:pt>
                <c:pt idx="923">
                  <c:v>3.3865697835526953E-2</c:v>
                </c:pt>
                <c:pt idx="924">
                  <c:v>8.1106066345320027E-3</c:v>
                </c:pt>
                <c:pt idx="925">
                  <c:v>9.4465199504025765E-3</c:v>
                </c:pt>
                <c:pt idx="926">
                  <c:v>2.0780860111514921E-2</c:v>
                </c:pt>
                <c:pt idx="927">
                  <c:v>-1.8611290358446442E-2</c:v>
                </c:pt>
                <c:pt idx="928">
                  <c:v>7.1142206703550315E-2</c:v>
                </c:pt>
                <c:pt idx="929">
                  <c:v>2.216234939797368E-2</c:v>
                </c:pt>
                <c:pt idx="930">
                  <c:v>1.4501435988271583E-2</c:v>
                </c:pt>
                <c:pt idx="931">
                  <c:v>5.0741969655865304E-4</c:v>
                </c:pt>
                <c:pt idx="932">
                  <c:v>-3.5738255348729209E-2</c:v>
                </c:pt>
                <c:pt idx="933">
                  <c:v>9.9064102151162903E-3</c:v>
                </c:pt>
                <c:pt idx="934">
                  <c:v>-8.6040645360331292E-3</c:v>
                </c:pt>
                <c:pt idx="935">
                  <c:v>-8.1018050544795606E-2</c:v>
                </c:pt>
                <c:pt idx="936">
                  <c:v>3.8272427998318204E-3</c:v>
                </c:pt>
                <c:pt idx="937">
                  <c:v>7.1104090689374067E-2</c:v>
                </c:pt>
                <c:pt idx="938">
                  <c:v>3.3149960520181487E-2</c:v>
                </c:pt>
                <c:pt idx="939">
                  <c:v>-1.9925122981868659E-3</c:v>
                </c:pt>
                <c:pt idx="940">
                  <c:v>1.0679805665399389E-2</c:v>
                </c:pt>
                <c:pt idx="941">
                  <c:v>-2.063326718755798E-2</c:v>
                </c:pt>
                <c:pt idx="942">
                  <c:v>6.6880837182496933E-3</c:v>
                </c:pt>
                <c:pt idx="943">
                  <c:v>-2.9302694166902454E-2</c:v>
                </c:pt>
                <c:pt idx="944">
                  <c:v>-6.5781671985816192E-3</c:v>
                </c:pt>
                <c:pt idx="945">
                  <c:v>1.7761434577505231E-2</c:v>
                </c:pt>
                <c:pt idx="946">
                  <c:v>3.1548816149064907E-2</c:v>
                </c:pt>
                <c:pt idx="947">
                  <c:v>-1.3073610157765647E-2</c:v>
                </c:pt>
                <c:pt idx="948">
                  <c:v>3.4064153003647846E-3</c:v>
                </c:pt>
                <c:pt idx="949">
                  <c:v>1.6142472849502765E-2</c:v>
                </c:pt>
                <c:pt idx="950">
                  <c:v>-1.3996854421906679E-2</c:v>
                </c:pt>
                <c:pt idx="951">
                  <c:v>3.0096800862625894E-2</c:v>
                </c:pt>
                <c:pt idx="952">
                  <c:v>-4.5451173803562339E-3</c:v>
                </c:pt>
                <c:pt idx="953">
                  <c:v>2.1111221582705175E-2</c:v>
                </c:pt>
                <c:pt idx="954">
                  <c:v>8.6470174933874766E-3</c:v>
                </c:pt>
                <c:pt idx="955">
                  <c:v>0.11920218989190046</c:v>
                </c:pt>
                <c:pt idx="956">
                  <c:v>-6.19663273644111E-2</c:v>
                </c:pt>
                <c:pt idx="957">
                  <c:v>0.13286840860560911</c:v>
                </c:pt>
                <c:pt idx="958">
                  <c:v>-7.7353181964472939E-2</c:v>
                </c:pt>
                <c:pt idx="959">
                  <c:v>-6.6653086889991386E-2</c:v>
                </c:pt>
                <c:pt idx="960">
                  <c:v>-9.196938778488073E-2</c:v>
                </c:pt>
                <c:pt idx="961">
                  <c:v>2.4240322028118433E-2</c:v>
                </c:pt>
                <c:pt idx="962">
                  <c:v>-2.0225668308094802E-3</c:v>
                </c:pt>
                <c:pt idx="963">
                  <c:v>-1.4539722901429464E-2</c:v>
                </c:pt>
                <c:pt idx="964">
                  <c:v>6.9736633305699236E-3</c:v>
                </c:pt>
                <c:pt idx="965">
                  <c:v>-1.3131746710597358E-2</c:v>
                </c:pt>
                <c:pt idx="966">
                  <c:v>1.6690023577623725E-2</c:v>
                </c:pt>
                <c:pt idx="967">
                  <c:v>-8.1034444526865701E-2</c:v>
                </c:pt>
                <c:pt idx="968">
                  <c:v>2.5732362453514401E-3</c:v>
                </c:pt>
                <c:pt idx="969">
                  <c:v>-2.582375404489845E-2</c:v>
                </c:pt>
                <c:pt idx="970">
                  <c:v>3.094245860741518E-2</c:v>
                </c:pt>
                <c:pt idx="971">
                  <c:v>-3.7103360145354203E-2</c:v>
                </c:pt>
                <c:pt idx="972">
                  <c:v>-3.9448729572936214E-3</c:v>
                </c:pt>
                <c:pt idx="973">
                  <c:v>1.9528538007782759E-2</c:v>
                </c:pt>
                <c:pt idx="974">
                  <c:v>-1.35893245317662E-2</c:v>
                </c:pt>
                <c:pt idx="975">
                  <c:v>1.8645478355111322E-2</c:v>
                </c:pt>
                <c:pt idx="976">
                  <c:v>8.27188162960657E-3</c:v>
                </c:pt>
                <c:pt idx="977">
                  <c:v>-6.0974791608221501E-3</c:v>
                </c:pt>
                <c:pt idx="978">
                  <c:v>-6.2180053957168191E-2</c:v>
                </c:pt>
                <c:pt idx="979">
                  <c:v>3.9091562569212535E-2</c:v>
                </c:pt>
                <c:pt idx="980">
                  <c:v>-3.9634104986608909E-3</c:v>
                </c:pt>
                <c:pt idx="981">
                  <c:v>4.7703059182894636E-2</c:v>
                </c:pt>
                <c:pt idx="982">
                  <c:v>1.3474672369719221E-2</c:v>
                </c:pt>
                <c:pt idx="983">
                  <c:v>-1.5680779847669912E-2</c:v>
                </c:pt>
                <c:pt idx="984">
                  <c:v>2.6818097106393601E-3</c:v>
                </c:pt>
                <c:pt idx="985">
                  <c:v>-6.882482824160141E-2</c:v>
                </c:pt>
                <c:pt idx="986">
                  <c:v>2.8279631147569262E-2</c:v>
                </c:pt>
                <c:pt idx="987">
                  <c:v>-4.2066803481375592E-2</c:v>
                </c:pt>
                <c:pt idx="988">
                  <c:v>2.9656239775887938E-2</c:v>
                </c:pt>
                <c:pt idx="989">
                  <c:v>3.0127685344999877E-2</c:v>
                </c:pt>
                <c:pt idx="990">
                  <c:v>-7.7894429860373426E-2</c:v>
                </c:pt>
                <c:pt idx="991">
                  <c:v>2.3598694093575734E-2</c:v>
                </c:pt>
                <c:pt idx="992">
                  <c:v>-5.5992217438576297E-3</c:v>
                </c:pt>
                <c:pt idx="993">
                  <c:v>-1.8901480980340613E-2</c:v>
                </c:pt>
                <c:pt idx="994">
                  <c:v>4.1741649373506551E-2</c:v>
                </c:pt>
                <c:pt idx="995">
                  <c:v>5.9243082470850084E-2</c:v>
                </c:pt>
                <c:pt idx="996">
                  <c:v>1.5058178763416308E-4</c:v>
                </c:pt>
                <c:pt idx="997">
                  <c:v>-3.1643230609495587E-2</c:v>
                </c:pt>
                <c:pt idx="998">
                  <c:v>-1.7633223479882609E-3</c:v>
                </c:pt>
                <c:pt idx="999">
                  <c:v>-9.2202059977977147E-3</c:v>
                </c:pt>
                <c:pt idx="1000">
                  <c:v>5.1953576578589455E-4</c:v>
                </c:pt>
                <c:pt idx="1001">
                  <c:v>2.3626662545244148E-3</c:v>
                </c:pt>
                <c:pt idx="1002">
                  <c:v>1.4600859137657851E-2</c:v>
                </c:pt>
                <c:pt idx="1003">
                  <c:v>-1.6608100209548393E-2</c:v>
                </c:pt>
                <c:pt idx="1004">
                  <c:v>-2.2722260478092671E-2</c:v>
                </c:pt>
                <c:pt idx="1005">
                  <c:v>1.8487664701555939E-2</c:v>
                </c:pt>
                <c:pt idx="1006">
                  <c:v>9.3465218083516044E-2</c:v>
                </c:pt>
                <c:pt idx="1007">
                  <c:v>-1.8495383236908136E-2</c:v>
                </c:pt>
                <c:pt idx="1008">
                  <c:v>-2.1044575002556187E-2</c:v>
                </c:pt>
                <c:pt idx="1009">
                  <c:v>-1.5342357769801973E-2</c:v>
                </c:pt>
                <c:pt idx="1010">
                  <c:v>-1.2922512922037832E-2</c:v>
                </c:pt>
                <c:pt idx="1011">
                  <c:v>8.3067141765438279E-3</c:v>
                </c:pt>
                <c:pt idx="1012">
                  <c:v>-4.4520829489984703E-2</c:v>
                </c:pt>
                <c:pt idx="1013">
                  <c:v>1.4443508118196613E-2</c:v>
                </c:pt>
                <c:pt idx="1014">
                  <c:v>-6.4001329349113734E-3</c:v>
                </c:pt>
                <c:pt idx="1015">
                  <c:v>-3.3106730556415886E-3</c:v>
                </c:pt>
                <c:pt idx="1016">
                  <c:v>-1.6703348276008168E-2</c:v>
                </c:pt>
                <c:pt idx="1017">
                  <c:v>-2.9358455447575649E-3</c:v>
                </c:pt>
                <c:pt idx="1018">
                  <c:v>5.8665502322061691E-3</c:v>
                </c:pt>
                <c:pt idx="1019">
                  <c:v>1.9300179610641344E-2</c:v>
                </c:pt>
                <c:pt idx="1020">
                  <c:v>-5.9036032647852288E-4</c:v>
                </c:pt>
                <c:pt idx="1021">
                  <c:v>-2.1256919402490415E-2</c:v>
                </c:pt>
                <c:pt idx="1022">
                  <c:v>1.420421128781868E-2</c:v>
                </c:pt>
                <c:pt idx="1023">
                  <c:v>-2.4821449172817145E-3</c:v>
                </c:pt>
                <c:pt idx="1024">
                  <c:v>5.6399886975853075E-3</c:v>
                </c:pt>
                <c:pt idx="1025">
                  <c:v>1.0844470772645165E-2</c:v>
                </c:pt>
                <c:pt idx="1026">
                  <c:v>-1.3526257515980689E-2</c:v>
                </c:pt>
                <c:pt idx="1027">
                  <c:v>5.5482037190081934E-2</c:v>
                </c:pt>
                <c:pt idx="1028">
                  <c:v>0.15909921394475202</c:v>
                </c:pt>
                <c:pt idx="1029">
                  <c:v>6.0243551016420982E-2</c:v>
                </c:pt>
                <c:pt idx="1030">
                  <c:v>9.2829621203242896E-2</c:v>
                </c:pt>
                <c:pt idx="1031">
                  <c:v>0.44920230117842985</c:v>
                </c:pt>
                <c:pt idx="1032">
                  <c:v>-3.5639818368732867E-2</c:v>
                </c:pt>
                <c:pt idx="1033">
                  <c:v>7.8947946302253325E-2</c:v>
                </c:pt>
                <c:pt idx="1034">
                  <c:v>0.11982162898280135</c:v>
                </c:pt>
                <c:pt idx="1035">
                  <c:v>-0.10119123835839028</c:v>
                </c:pt>
                <c:pt idx="1036">
                  <c:v>-4.2235314109855926E-2</c:v>
                </c:pt>
                <c:pt idx="1037">
                  <c:v>3.0675417066552191E-2</c:v>
                </c:pt>
                <c:pt idx="1038">
                  <c:v>-1.428805155407864E-2</c:v>
                </c:pt>
                <c:pt idx="1039">
                  <c:v>-8.1859808834885306E-2</c:v>
                </c:pt>
                <c:pt idx="1040">
                  <c:v>-2.6868335248754427E-2</c:v>
                </c:pt>
                <c:pt idx="1041">
                  <c:v>-0.2082406016335141</c:v>
                </c:pt>
                <c:pt idx="1042">
                  <c:v>-0.16641690306367807</c:v>
                </c:pt>
                <c:pt idx="1043">
                  <c:v>0.22239510849963007</c:v>
                </c:pt>
                <c:pt idx="1044">
                  <c:v>-5.2930767363187026E-2</c:v>
                </c:pt>
                <c:pt idx="1045">
                  <c:v>3.572475346746451E-2</c:v>
                </c:pt>
                <c:pt idx="1046">
                  <c:v>-3.740075094097961E-2</c:v>
                </c:pt>
                <c:pt idx="1047">
                  <c:v>1.2459949984817476E-2</c:v>
                </c:pt>
                <c:pt idx="1048">
                  <c:v>1.3359059211915714E-2</c:v>
                </c:pt>
                <c:pt idx="1049">
                  <c:v>-1.5899589179039664E-2</c:v>
                </c:pt>
                <c:pt idx="1050">
                  <c:v>-1.0805805072903629E-2</c:v>
                </c:pt>
                <c:pt idx="1051">
                  <c:v>5.9069321117566354E-4</c:v>
                </c:pt>
                <c:pt idx="1052">
                  <c:v>-2.4335207985293206E-4</c:v>
                </c:pt>
                <c:pt idx="1053">
                  <c:v>-8.6667958401433265E-2</c:v>
                </c:pt>
                <c:pt idx="1054">
                  <c:v>-3.5644429400888411E-2</c:v>
                </c:pt>
                <c:pt idx="1055">
                  <c:v>5.1286310851408556E-2</c:v>
                </c:pt>
                <c:pt idx="1056">
                  <c:v>4.4196850668949628E-2</c:v>
                </c:pt>
                <c:pt idx="1057">
                  <c:v>-3.7132739336529497E-3</c:v>
                </c:pt>
                <c:pt idx="1058">
                  <c:v>9.7481650284365395E-2</c:v>
                </c:pt>
                <c:pt idx="1059">
                  <c:v>-4.906834575711283E-3</c:v>
                </c:pt>
                <c:pt idx="1060">
                  <c:v>0.10196985823784654</c:v>
                </c:pt>
                <c:pt idx="1061">
                  <c:v>-3.2809092415898466E-2</c:v>
                </c:pt>
                <c:pt idx="1062">
                  <c:v>7.3549618121355298E-2</c:v>
                </c:pt>
                <c:pt idx="1063">
                  <c:v>4.7618849295075094E-2</c:v>
                </c:pt>
                <c:pt idx="1064">
                  <c:v>-4.9246723196704534E-2</c:v>
                </c:pt>
                <c:pt idx="1065">
                  <c:v>8.0475215913184961E-3</c:v>
                </c:pt>
                <c:pt idx="1066">
                  <c:v>-2.3898964628398578E-2</c:v>
                </c:pt>
                <c:pt idx="1067">
                  <c:v>4.4198827210584879E-2</c:v>
                </c:pt>
                <c:pt idx="1068">
                  <c:v>-2.6896530462621415E-2</c:v>
                </c:pt>
                <c:pt idx="1069">
                  <c:v>-1.141282049979786E-2</c:v>
                </c:pt>
                <c:pt idx="1070">
                  <c:v>-4.3524362220409785E-2</c:v>
                </c:pt>
                <c:pt idx="1071">
                  <c:v>2.9144960380224516E-2</c:v>
                </c:pt>
                <c:pt idx="1072">
                  <c:v>-1.9172762832641244E-2</c:v>
                </c:pt>
                <c:pt idx="1073">
                  <c:v>-1.0489034353106108E-3</c:v>
                </c:pt>
                <c:pt idx="1074">
                  <c:v>-3.5260029011127902E-2</c:v>
                </c:pt>
                <c:pt idx="1075">
                  <c:v>-3.1184938353801317E-2</c:v>
                </c:pt>
                <c:pt idx="1076">
                  <c:v>7.0587208306494009E-3</c:v>
                </c:pt>
                <c:pt idx="1077">
                  <c:v>-2.945269060443334E-2</c:v>
                </c:pt>
                <c:pt idx="1078">
                  <c:v>-4.3912345727964874E-2</c:v>
                </c:pt>
                <c:pt idx="1079">
                  <c:v>-0.10604101258926235</c:v>
                </c:pt>
                <c:pt idx="1080">
                  <c:v>4.7203390800971468E-2</c:v>
                </c:pt>
                <c:pt idx="1081">
                  <c:v>-5.1477279335949699E-3</c:v>
                </c:pt>
                <c:pt idx="1082">
                  <c:v>-9.4614936318410892E-2</c:v>
                </c:pt>
                <c:pt idx="1083">
                  <c:v>5.0705425944886473E-2</c:v>
                </c:pt>
                <c:pt idx="1084">
                  <c:v>-1.7715468827146585E-2</c:v>
                </c:pt>
                <c:pt idx="1085">
                  <c:v>4.5703900552127585E-2</c:v>
                </c:pt>
                <c:pt idx="1086">
                  <c:v>2.4788844381200548E-3</c:v>
                </c:pt>
                <c:pt idx="1087">
                  <c:v>5.9750404021998715E-3</c:v>
                </c:pt>
                <c:pt idx="1088">
                  <c:v>-2.0836489751700604E-2</c:v>
                </c:pt>
                <c:pt idx="1089">
                  <c:v>-3.1769120760775094E-3</c:v>
                </c:pt>
                <c:pt idx="1090">
                  <c:v>-2.6812222454072998E-2</c:v>
                </c:pt>
                <c:pt idx="1091">
                  <c:v>-4.4306019042013811E-2</c:v>
                </c:pt>
                <c:pt idx="1092">
                  <c:v>8.0714563316428567E-3</c:v>
                </c:pt>
                <c:pt idx="1093">
                  <c:v>-3.8444641219099407E-2</c:v>
                </c:pt>
                <c:pt idx="1094">
                  <c:v>2.8183141324986893E-2</c:v>
                </c:pt>
                <c:pt idx="1095">
                  <c:v>-5.972895507420084E-4</c:v>
                </c:pt>
                <c:pt idx="1096">
                  <c:v>1.7233427608211116E-2</c:v>
                </c:pt>
                <c:pt idx="1097">
                  <c:v>-1.1697169938379215E-2</c:v>
                </c:pt>
                <c:pt idx="1098">
                  <c:v>3.8251958788942275E-2</c:v>
                </c:pt>
                <c:pt idx="1099">
                  <c:v>-2.3354154819789197E-2</c:v>
                </c:pt>
                <c:pt idx="1100">
                  <c:v>1.3467131490951134E-2</c:v>
                </c:pt>
                <c:pt idx="1101">
                  <c:v>-3.4684952105675793E-3</c:v>
                </c:pt>
                <c:pt idx="1102">
                  <c:v>1.4966983928497157E-2</c:v>
                </c:pt>
                <c:pt idx="1103">
                  <c:v>3.3699448653373931E-2</c:v>
                </c:pt>
                <c:pt idx="1104">
                  <c:v>2.6047390063283826E-2</c:v>
                </c:pt>
                <c:pt idx="1105">
                  <c:v>5.5101817343690129E-3</c:v>
                </c:pt>
                <c:pt idx="1106">
                  <c:v>2.6938294106573002E-2</c:v>
                </c:pt>
                <c:pt idx="1107">
                  <c:v>5.06066738319082E-2</c:v>
                </c:pt>
                <c:pt idx="1108">
                  <c:v>3.6509597324350329E-2</c:v>
                </c:pt>
                <c:pt idx="1109">
                  <c:v>-1.5144420111679935E-2</c:v>
                </c:pt>
                <c:pt idx="1110">
                  <c:v>-2.8208917668993916E-2</c:v>
                </c:pt>
                <c:pt idx="1111">
                  <c:v>-8.1368083240597189E-3</c:v>
                </c:pt>
                <c:pt idx="1112">
                  <c:v>-3.3059826934395464E-2</c:v>
                </c:pt>
                <c:pt idx="1113">
                  <c:v>1.7226858122139532E-2</c:v>
                </c:pt>
                <c:pt idx="1114">
                  <c:v>5.7603383714810885E-2</c:v>
                </c:pt>
                <c:pt idx="1115">
                  <c:v>-2.0603001510633101E-2</c:v>
                </c:pt>
                <c:pt idx="1116">
                  <c:v>4.562172932596642E-2</c:v>
                </c:pt>
                <c:pt idx="1117">
                  <c:v>3.3193451613231506E-3</c:v>
                </c:pt>
                <c:pt idx="1118">
                  <c:v>-5.499310100566468E-2</c:v>
                </c:pt>
                <c:pt idx="1119">
                  <c:v>3.4941309303963441E-2</c:v>
                </c:pt>
                <c:pt idx="1120">
                  <c:v>-4.6463419176634435E-3</c:v>
                </c:pt>
                <c:pt idx="1121">
                  <c:v>9.5993949406480983E-3</c:v>
                </c:pt>
                <c:pt idx="1122">
                  <c:v>6.8940529053260757E-3</c:v>
                </c:pt>
                <c:pt idx="1123">
                  <c:v>2.9456083854188853E-2</c:v>
                </c:pt>
                <c:pt idx="1124">
                  <c:v>-2.4036609242816032E-2</c:v>
                </c:pt>
                <c:pt idx="1125">
                  <c:v>9.1568310515779405E-2</c:v>
                </c:pt>
                <c:pt idx="1126">
                  <c:v>-2.1290247007195062E-2</c:v>
                </c:pt>
                <c:pt idx="1127">
                  <c:v>-3.3287376063282137E-2</c:v>
                </c:pt>
                <c:pt idx="1128">
                  <c:v>2.285383025147536E-2</c:v>
                </c:pt>
                <c:pt idx="1129">
                  <c:v>2.8027985736026606E-2</c:v>
                </c:pt>
                <c:pt idx="1130">
                  <c:v>-3.6385666323490495E-2</c:v>
                </c:pt>
                <c:pt idx="1131">
                  <c:v>-2.9145629877840196E-2</c:v>
                </c:pt>
                <c:pt idx="1132">
                  <c:v>3.4605444293319687E-2</c:v>
                </c:pt>
                <c:pt idx="1133">
                  <c:v>-2.5386621506193863E-2</c:v>
                </c:pt>
                <c:pt idx="1134">
                  <c:v>-9.8300947130565364E-2</c:v>
                </c:pt>
                <c:pt idx="1135">
                  <c:v>-3.7954319946680304E-3</c:v>
                </c:pt>
                <c:pt idx="1136">
                  <c:v>1.5051862378770986E-2</c:v>
                </c:pt>
                <c:pt idx="1137">
                  <c:v>-4.5324383650522382E-3</c:v>
                </c:pt>
                <c:pt idx="1138">
                  <c:v>2.6889939041758737E-3</c:v>
                </c:pt>
                <c:pt idx="1139">
                  <c:v>1.5708459973200917E-2</c:v>
                </c:pt>
                <c:pt idx="1140">
                  <c:v>6.8846341079619622E-2</c:v>
                </c:pt>
                <c:pt idx="1141">
                  <c:v>-4.918389991521499E-2</c:v>
                </c:pt>
                <c:pt idx="1142">
                  <c:v>3.4570770850439247E-2</c:v>
                </c:pt>
                <c:pt idx="1143">
                  <c:v>1.2823979354082082E-2</c:v>
                </c:pt>
                <c:pt idx="1144">
                  <c:v>-2.2160179087818643E-2</c:v>
                </c:pt>
                <c:pt idx="1145">
                  <c:v>1.372773354090695E-2</c:v>
                </c:pt>
                <c:pt idx="1146">
                  <c:v>-3.1058849952979806E-2</c:v>
                </c:pt>
                <c:pt idx="1147">
                  <c:v>3.1695544668464137E-4</c:v>
                </c:pt>
                <c:pt idx="1148">
                  <c:v>-1.3641228959791363E-2</c:v>
                </c:pt>
                <c:pt idx="1149">
                  <c:v>-4.0083859334498761E-2</c:v>
                </c:pt>
                <c:pt idx="1150">
                  <c:v>-1.4042071869589945E-3</c:v>
                </c:pt>
                <c:pt idx="1151">
                  <c:v>1.6568806671956926E-2</c:v>
                </c:pt>
                <c:pt idx="1152">
                  <c:v>-9.9410090777628524E-3</c:v>
                </c:pt>
                <c:pt idx="1153">
                  <c:v>-6.8145087488503675E-3</c:v>
                </c:pt>
                <c:pt idx="1154">
                  <c:v>1.5752718385728892E-2</c:v>
                </c:pt>
                <c:pt idx="1155">
                  <c:v>-1.8624991421997916E-2</c:v>
                </c:pt>
                <c:pt idx="1156">
                  <c:v>-4.6251161588522716E-2</c:v>
                </c:pt>
                <c:pt idx="1157">
                  <c:v>-2.9823225194213543E-2</c:v>
                </c:pt>
                <c:pt idx="1158">
                  <c:v>4.3926712647361921E-3</c:v>
                </c:pt>
                <c:pt idx="1159">
                  <c:v>-1.6323683220631491E-4</c:v>
                </c:pt>
                <c:pt idx="1160">
                  <c:v>-1.1020667729050526E-2</c:v>
                </c:pt>
                <c:pt idx="1161">
                  <c:v>-3.9680992103247159E-2</c:v>
                </c:pt>
                <c:pt idx="1162">
                  <c:v>-7.2119192573020019E-2</c:v>
                </c:pt>
                <c:pt idx="1163">
                  <c:v>-1.0236507761425262E-3</c:v>
                </c:pt>
                <c:pt idx="1164">
                  <c:v>9.9599262511407272E-3</c:v>
                </c:pt>
                <c:pt idx="1165">
                  <c:v>6.5729453545927186E-2</c:v>
                </c:pt>
                <c:pt idx="1166">
                  <c:v>2.8553313153153681E-2</c:v>
                </c:pt>
                <c:pt idx="1167">
                  <c:v>2.6526677468646342E-2</c:v>
                </c:pt>
                <c:pt idx="1168">
                  <c:v>-6.8184621561984904E-2</c:v>
                </c:pt>
                <c:pt idx="1169">
                  <c:v>4.1011070696733043E-2</c:v>
                </c:pt>
                <c:pt idx="1170">
                  <c:v>5.1933493083352378E-2</c:v>
                </c:pt>
                <c:pt idx="1171">
                  <c:v>-4.5696020854017805E-2</c:v>
                </c:pt>
                <c:pt idx="1172">
                  <c:v>2.1879093051087928E-2</c:v>
                </c:pt>
                <c:pt idx="1173">
                  <c:v>-4.0949548173940364E-2</c:v>
                </c:pt>
                <c:pt idx="1174">
                  <c:v>7.5878578773864058E-2</c:v>
                </c:pt>
                <c:pt idx="1175">
                  <c:v>-3.7709936527450028E-2</c:v>
                </c:pt>
                <c:pt idx="1176">
                  <c:v>4.7719227174831902E-2</c:v>
                </c:pt>
                <c:pt idx="1177">
                  <c:v>-3.7063698831659608E-2</c:v>
                </c:pt>
                <c:pt idx="1178">
                  <c:v>-7.742150434506212E-3</c:v>
                </c:pt>
                <c:pt idx="1179">
                  <c:v>5.2096012007214476E-3</c:v>
                </c:pt>
                <c:pt idx="1180">
                  <c:v>-1.9542736694306617E-2</c:v>
                </c:pt>
                <c:pt idx="1181">
                  <c:v>1.2255592538674476E-2</c:v>
                </c:pt>
                <c:pt idx="1182">
                  <c:v>2.3996423480538098E-2</c:v>
                </c:pt>
                <c:pt idx="1183">
                  <c:v>-1.8137962454580103E-2</c:v>
                </c:pt>
                <c:pt idx="1184">
                  <c:v>3.7864347676441756E-2</c:v>
                </c:pt>
                <c:pt idx="1185">
                  <c:v>6.1600990826466306E-2</c:v>
                </c:pt>
                <c:pt idx="1186">
                  <c:v>-3.3691033566606632E-2</c:v>
                </c:pt>
                <c:pt idx="1187">
                  <c:v>0.212891336359047</c:v>
                </c:pt>
                <c:pt idx="1188">
                  <c:v>-1.0129322459414669E-2</c:v>
                </c:pt>
                <c:pt idx="1189">
                  <c:v>-2.28711912980607E-2</c:v>
                </c:pt>
                <c:pt idx="1190">
                  <c:v>-7.9603882410355542E-2</c:v>
                </c:pt>
                <c:pt idx="1191">
                  <c:v>-3.4987395854790604E-2</c:v>
                </c:pt>
                <c:pt idx="1192">
                  <c:v>-1.3104202543690824E-2</c:v>
                </c:pt>
                <c:pt idx="1193">
                  <c:v>2.4249325731355631E-2</c:v>
                </c:pt>
                <c:pt idx="1194">
                  <c:v>1.7957412910261317E-2</c:v>
                </c:pt>
                <c:pt idx="1195">
                  <c:v>-6.9567448770799789E-3</c:v>
                </c:pt>
                <c:pt idx="1196">
                  <c:v>-9.0664488165955737E-3</c:v>
                </c:pt>
                <c:pt idx="1197">
                  <c:v>4.8423418095159709E-2</c:v>
                </c:pt>
                <c:pt idx="1198">
                  <c:v>1.5811212497947924E-2</c:v>
                </c:pt>
                <c:pt idx="1199">
                  <c:v>1.6157744478195735E-3</c:v>
                </c:pt>
                <c:pt idx="1200">
                  <c:v>1.6912111293629239E-2</c:v>
                </c:pt>
                <c:pt idx="1201">
                  <c:v>1.1310520535305457E-2</c:v>
                </c:pt>
                <c:pt idx="1202">
                  <c:v>2.7186583742672799E-2</c:v>
                </c:pt>
                <c:pt idx="1203">
                  <c:v>-6.6649802680004422E-2</c:v>
                </c:pt>
                <c:pt idx="1204">
                  <c:v>-4.2257520010381744E-2</c:v>
                </c:pt>
                <c:pt idx="1205">
                  <c:v>-6.6659742771431274E-2</c:v>
                </c:pt>
                <c:pt idx="1206">
                  <c:v>2.5589534578092321E-2</c:v>
                </c:pt>
                <c:pt idx="1207">
                  <c:v>-1.9022455630030799E-2</c:v>
                </c:pt>
                <c:pt idx="1208">
                  <c:v>-1.0365923831552326E-3</c:v>
                </c:pt>
                <c:pt idx="1209">
                  <c:v>1.4365987393236246E-2</c:v>
                </c:pt>
                <c:pt idx="1210">
                  <c:v>-1.6602282407428226E-2</c:v>
                </c:pt>
                <c:pt idx="1211">
                  <c:v>2.008856720047425E-2</c:v>
                </c:pt>
                <c:pt idx="1212">
                  <c:v>2.6420845541070825E-3</c:v>
                </c:pt>
                <c:pt idx="1213">
                  <c:v>1.5295478273605889E-2</c:v>
                </c:pt>
                <c:pt idx="1214">
                  <c:v>-2.2260730337192225E-2</c:v>
                </c:pt>
                <c:pt idx="1215">
                  <c:v>-1.1932096368448608E-2</c:v>
                </c:pt>
                <c:pt idx="1216">
                  <c:v>-1.8566973202560622E-4</c:v>
                </c:pt>
                <c:pt idx="1217">
                  <c:v>1.0480268099043677E-2</c:v>
                </c:pt>
                <c:pt idx="1218">
                  <c:v>-1.5675298699986628E-2</c:v>
                </c:pt>
                <c:pt idx="1219">
                  <c:v>2.5394374984595069E-2</c:v>
                </c:pt>
                <c:pt idx="1220">
                  <c:v>-4.1268614315545848E-2</c:v>
                </c:pt>
                <c:pt idx="1221">
                  <c:v>-3.0467515020623503E-3</c:v>
                </c:pt>
                <c:pt idx="1222">
                  <c:v>-5.1698280754428394E-2</c:v>
                </c:pt>
                <c:pt idx="1223">
                  <c:v>6.3796927920987123E-3</c:v>
                </c:pt>
                <c:pt idx="1224">
                  <c:v>3.8756428259811848E-4</c:v>
                </c:pt>
                <c:pt idx="1225">
                  <c:v>-1.5937136491671722E-2</c:v>
                </c:pt>
                <c:pt idx="1226">
                  <c:v>3.9167726145488135E-3</c:v>
                </c:pt>
                <c:pt idx="1227">
                  <c:v>-9.4993946058210543E-3</c:v>
                </c:pt>
                <c:pt idx="1228">
                  <c:v>3.1418413972348347E-3</c:v>
                </c:pt>
                <c:pt idx="1229">
                  <c:v>3.024722570341698E-4</c:v>
                </c:pt>
                <c:pt idx="1230">
                  <c:v>1.0353389272638847E-2</c:v>
                </c:pt>
                <c:pt idx="1231">
                  <c:v>2.860511063371618E-2</c:v>
                </c:pt>
                <c:pt idx="1232">
                  <c:v>-1.7545135964782688E-2</c:v>
                </c:pt>
                <c:pt idx="1233">
                  <c:v>-9.329478188688789E-4</c:v>
                </c:pt>
                <c:pt idx="1234">
                  <c:v>2.8054997714712648E-3</c:v>
                </c:pt>
                <c:pt idx="1235">
                  <c:v>-2.086463337494382E-2</c:v>
                </c:pt>
                <c:pt idx="1236">
                  <c:v>1.1479473710703569E-2</c:v>
                </c:pt>
                <c:pt idx="1237">
                  <c:v>-1.2897278843524429E-3</c:v>
                </c:pt>
                <c:pt idx="1238">
                  <c:v>-2.9430104839025861E-2</c:v>
                </c:pt>
                <c:pt idx="1239">
                  <c:v>1.7882646351792264E-3</c:v>
                </c:pt>
                <c:pt idx="1240">
                  <c:v>2.5065511500801385E-3</c:v>
                </c:pt>
                <c:pt idx="1241">
                  <c:v>2.3988214095084226E-2</c:v>
                </c:pt>
                <c:pt idx="1242">
                  <c:v>1.2557314108905926E-2</c:v>
                </c:pt>
                <c:pt idx="1243">
                  <c:v>-5.9574002799276382E-3</c:v>
                </c:pt>
                <c:pt idx="1244">
                  <c:v>-1.1922294110137677E-2</c:v>
                </c:pt>
                <c:pt idx="1245">
                  <c:v>-9.4385572193750322E-3</c:v>
                </c:pt>
                <c:pt idx="1246">
                  <c:v>-2.7725897912984632E-3</c:v>
                </c:pt>
                <c:pt idx="1247">
                  <c:v>1.5584781854532714E-2</c:v>
                </c:pt>
                <c:pt idx="1248">
                  <c:v>2.229153172402798E-3</c:v>
                </c:pt>
                <c:pt idx="1249">
                  <c:v>-3.8145127223022657E-3</c:v>
                </c:pt>
                <c:pt idx="1250">
                  <c:v>-8.1269155093464995E-2</c:v>
                </c:pt>
                <c:pt idx="1251">
                  <c:v>5.8754976938529824E-2</c:v>
                </c:pt>
                <c:pt idx="1252">
                  <c:v>-4.4555962508891711E-2</c:v>
                </c:pt>
                <c:pt idx="1253">
                  <c:v>9.4103396190547972E-3</c:v>
                </c:pt>
                <c:pt idx="1254">
                  <c:v>2.273426716313276E-2</c:v>
                </c:pt>
                <c:pt idx="1255">
                  <c:v>-0.1108797517641732</c:v>
                </c:pt>
                <c:pt idx="1256">
                  <c:v>-3.8416626319026648E-3</c:v>
                </c:pt>
                <c:pt idx="1257">
                  <c:v>-2.4393568794689457E-3</c:v>
                </c:pt>
                <c:pt idx="1258">
                  <c:v>5.0212878882542888E-3</c:v>
                </c:pt>
                <c:pt idx="1259">
                  <c:v>-2.2047080553277976E-2</c:v>
                </c:pt>
                <c:pt idx="1260">
                  <c:v>1.8499987560882669E-2</c:v>
                </c:pt>
                <c:pt idx="1261">
                  <c:v>1.1027731713615374E-2</c:v>
                </c:pt>
                <c:pt idx="1262">
                  <c:v>1.1606204123286723E-3</c:v>
                </c:pt>
                <c:pt idx="1263">
                  <c:v>6.6580606397192987E-4</c:v>
                </c:pt>
                <c:pt idx="1264">
                  <c:v>8.9428773765565239E-4</c:v>
                </c:pt>
                <c:pt idx="1265">
                  <c:v>1.1565735825897372E-2</c:v>
                </c:pt>
                <c:pt idx="1266">
                  <c:v>4.0632451535561387E-2</c:v>
                </c:pt>
                <c:pt idx="1267">
                  <c:v>-3.1756856969999969E-4</c:v>
                </c:pt>
                <c:pt idx="1268">
                  <c:v>3.883423166119937E-2</c:v>
                </c:pt>
                <c:pt idx="1269">
                  <c:v>-2.071488229162266E-2</c:v>
                </c:pt>
                <c:pt idx="1270">
                  <c:v>-3.9038526328127876E-4</c:v>
                </c:pt>
                <c:pt idx="1271">
                  <c:v>-2.9458755269600956E-2</c:v>
                </c:pt>
                <c:pt idx="1272">
                  <c:v>1.1238963436846383E-2</c:v>
                </c:pt>
                <c:pt idx="1273">
                  <c:v>-4.5627957934977426E-2</c:v>
                </c:pt>
                <c:pt idx="1274">
                  <c:v>1.3820191227242651E-2</c:v>
                </c:pt>
                <c:pt idx="1275">
                  <c:v>4.8054294466868486E-2</c:v>
                </c:pt>
                <c:pt idx="1276">
                  <c:v>3.181720667131871E-2</c:v>
                </c:pt>
                <c:pt idx="1277">
                  <c:v>-7.1318075578629125E-3</c:v>
                </c:pt>
                <c:pt idx="1278">
                  <c:v>4.4722038345328397E-3</c:v>
                </c:pt>
                <c:pt idx="1279">
                  <c:v>8.0444277021241017E-3</c:v>
                </c:pt>
                <c:pt idx="1280">
                  <c:v>-2.3388112914159875E-2</c:v>
                </c:pt>
                <c:pt idx="1281">
                  <c:v>-2.9223083074577882E-2</c:v>
                </c:pt>
                <c:pt idx="1282">
                  <c:v>1.0440615972426848E-3</c:v>
                </c:pt>
                <c:pt idx="1283">
                  <c:v>5.8790089068625484E-3</c:v>
                </c:pt>
                <c:pt idx="1284">
                  <c:v>-6.2090288039591268E-3</c:v>
                </c:pt>
                <c:pt idx="1285">
                  <c:v>-2.7043793546749351E-3</c:v>
                </c:pt>
                <c:pt idx="1286">
                  <c:v>1.8803187389218046E-3</c:v>
                </c:pt>
                <c:pt idx="1287">
                  <c:v>-3.9674640489671953E-3</c:v>
                </c:pt>
                <c:pt idx="1288">
                  <c:v>8.47651056590355E-2</c:v>
                </c:pt>
                <c:pt idx="1289">
                  <c:v>-3.0013297055239696E-2</c:v>
                </c:pt>
                <c:pt idx="1290">
                  <c:v>4.9829531406359706E-2</c:v>
                </c:pt>
                <c:pt idx="1291">
                  <c:v>-3.2306736878172426E-2</c:v>
                </c:pt>
                <c:pt idx="1292">
                  <c:v>6.9346069509779174E-3</c:v>
                </c:pt>
                <c:pt idx="1293">
                  <c:v>-1.9970495181076076E-2</c:v>
                </c:pt>
                <c:pt idx="1294">
                  <c:v>2.2419911954341343E-2</c:v>
                </c:pt>
                <c:pt idx="1295">
                  <c:v>5.0787750453429314E-3</c:v>
                </c:pt>
                <c:pt idx="1296">
                  <c:v>3.9280379889534034E-2</c:v>
                </c:pt>
                <c:pt idx="1297">
                  <c:v>-3.9679988183971782E-2</c:v>
                </c:pt>
                <c:pt idx="1298">
                  <c:v>2.0385518491608634E-2</c:v>
                </c:pt>
                <c:pt idx="1299">
                  <c:v>3.4839644300561634E-2</c:v>
                </c:pt>
                <c:pt idx="1300">
                  <c:v>0.10210978306024665</c:v>
                </c:pt>
                <c:pt idx="1301">
                  <c:v>-4.8917798423426251E-2</c:v>
                </c:pt>
                <c:pt idx="1302">
                  <c:v>-4.1616382868584489E-3</c:v>
                </c:pt>
                <c:pt idx="1303">
                  <c:v>-3.1327727623666757E-3</c:v>
                </c:pt>
                <c:pt idx="1304">
                  <c:v>3.7728736370241878E-2</c:v>
                </c:pt>
                <c:pt idx="1305">
                  <c:v>-2.784773158804843E-2</c:v>
                </c:pt>
                <c:pt idx="1306">
                  <c:v>-2.6061274130103618E-3</c:v>
                </c:pt>
                <c:pt idx="1307">
                  <c:v>2.3308585668346815E-3</c:v>
                </c:pt>
                <c:pt idx="1308">
                  <c:v>-5.0455866883670653E-2</c:v>
                </c:pt>
                <c:pt idx="1309">
                  <c:v>-6.8095941254840975E-3</c:v>
                </c:pt>
                <c:pt idx="1310">
                  <c:v>-1.5497767494394576E-3</c:v>
                </c:pt>
                <c:pt idx="1311">
                  <c:v>2.9968372412715327E-2</c:v>
                </c:pt>
                <c:pt idx="1312">
                  <c:v>-1.9140525931284347E-2</c:v>
                </c:pt>
                <c:pt idx="1313">
                  <c:v>-1.0609738547821101E-2</c:v>
                </c:pt>
                <c:pt idx="1314">
                  <c:v>2.0587005513221346E-2</c:v>
                </c:pt>
                <c:pt idx="1315">
                  <c:v>5.416134744049117E-3</c:v>
                </c:pt>
                <c:pt idx="1316">
                  <c:v>6.1390446813611721E-3</c:v>
                </c:pt>
                <c:pt idx="1317">
                  <c:v>-1.2243354380609972E-3</c:v>
                </c:pt>
                <c:pt idx="1318">
                  <c:v>1.3353211012254063E-2</c:v>
                </c:pt>
                <c:pt idx="1319">
                  <c:v>-2.5555089988556379E-2</c:v>
                </c:pt>
                <c:pt idx="1320">
                  <c:v>4.8285300787598295E-4</c:v>
                </c:pt>
                <c:pt idx="1321">
                  <c:v>-5.2934655330559299E-2</c:v>
                </c:pt>
                <c:pt idx="1322">
                  <c:v>-5.1433117197334344E-2</c:v>
                </c:pt>
                <c:pt idx="1323">
                  <c:v>-9.0491052304559672E-2</c:v>
                </c:pt>
                <c:pt idx="1324">
                  <c:v>3.4615659324530812E-2</c:v>
                </c:pt>
                <c:pt idx="1325">
                  <c:v>7.7266112988563229E-3</c:v>
                </c:pt>
                <c:pt idx="1326">
                  <c:v>1.1311973416079368E-3</c:v>
                </c:pt>
                <c:pt idx="1327">
                  <c:v>-2.0095022742028346E-2</c:v>
                </c:pt>
                <c:pt idx="1328">
                  <c:v>1.4716897861732914E-3</c:v>
                </c:pt>
                <c:pt idx="1329">
                  <c:v>1.8314505882030208E-2</c:v>
                </c:pt>
                <c:pt idx="1330">
                  <c:v>-1.2071083015606665E-2</c:v>
                </c:pt>
                <c:pt idx="1331">
                  <c:v>1.9636453475055937E-3</c:v>
                </c:pt>
                <c:pt idx="1332">
                  <c:v>-3.0132794492218062E-3</c:v>
                </c:pt>
                <c:pt idx="1333">
                  <c:v>4.1941806188594555E-3</c:v>
                </c:pt>
                <c:pt idx="1334">
                  <c:v>4.8021798569097829E-3</c:v>
                </c:pt>
                <c:pt idx="1335">
                  <c:v>4.5335746633449192E-2</c:v>
                </c:pt>
                <c:pt idx="1336">
                  <c:v>-7.3750275012107736E-3</c:v>
                </c:pt>
                <c:pt idx="1337">
                  <c:v>-3.1515001678797505E-2</c:v>
                </c:pt>
                <c:pt idx="1338">
                  <c:v>1.1036169945679575E-3</c:v>
                </c:pt>
                <c:pt idx="1339">
                  <c:v>-7.2768255804552817E-3</c:v>
                </c:pt>
                <c:pt idx="1340">
                  <c:v>-3.8429475116383838E-3</c:v>
                </c:pt>
                <c:pt idx="1341">
                  <c:v>7.1452924167014764E-4</c:v>
                </c:pt>
                <c:pt idx="1342">
                  <c:v>1.2229721453258069E-2</c:v>
                </c:pt>
                <c:pt idx="1343">
                  <c:v>-4.9922753831928013E-3</c:v>
                </c:pt>
                <c:pt idx="1344">
                  <c:v>-1.7468862026712717E-3</c:v>
                </c:pt>
                <c:pt idx="1345">
                  <c:v>1.9846300127439598E-3</c:v>
                </c:pt>
                <c:pt idx="1346">
                  <c:v>-4.6862805596549206E-3</c:v>
                </c:pt>
                <c:pt idx="1347">
                  <c:v>-3.2442443560617207E-2</c:v>
                </c:pt>
                <c:pt idx="1348">
                  <c:v>-1.5584642448739361E-2</c:v>
                </c:pt>
                <c:pt idx="1349">
                  <c:v>9.6627518332450535E-3</c:v>
                </c:pt>
                <c:pt idx="1350">
                  <c:v>5.1680002265377389E-3</c:v>
                </c:pt>
                <c:pt idx="1351">
                  <c:v>1.3228883885951337E-2</c:v>
                </c:pt>
                <c:pt idx="1352">
                  <c:v>7.2778711750078884E-3</c:v>
                </c:pt>
                <c:pt idx="1353">
                  <c:v>-6.3777029598873769E-3</c:v>
                </c:pt>
                <c:pt idx="1354">
                  <c:v>-1.0198985504055957E-2</c:v>
                </c:pt>
                <c:pt idx="1355">
                  <c:v>8.5789401208080651E-3</c:v>
                </c:pt>
                <c:pt idx="1356">
                  <c:v>1.1551327526588606E-2</c:v>
                </c:pt>
                <c:pt idx="1357">
                  <c:v>-1.9163612027343069E-3</c:v>
                </c:pt>
                <c:pt idx="1358">
                  <c:v>-2.1036204252888213E-2</c:v>
                </c:pt>
                <c:pt idx="1359">
                  <c:v>4.0940384500953719E-3</c:v>
                </c:pt>
                <c:pt idx="1360">
                  <c:v>2.8511879701409448E-4</c:v>
                </c:pt>
                <c:pt idx="1361">
                  <c:v>-1.4005203830045887E-2</c:v>
                </c:pt>
                <c:pt idx="1362">
                  <c:v>4.295250658326033E-3</c:v>
                </c:pt>
                <c:pt idx="1363">
                  <c:v>-6.379487411274698E-3</c:v>
                </c:pt>
                <c:pt idx="1364">
                  <c:v>-6.1922433963812473E-4</c:v>
                </c:pt>
                <c:pt idx="1365">
                  <c:v>1.6417580019095768E-2</c:v>
                </c:pt>
                <c:pt idx="1366">
                  <c:v>1.054318338778848E-2</c:v>
                </c:pt>
                <c:pt idx="1367">
                  <c:v>-1.0775346641836991E-3</c:v>
                </c:pt>
                <c:pt idx="1368">
                  <c:v>1.8234577715281919E-2</c:v>
                </c:pt>
                <c:pt idx="1369">
                  <c:v>-1.7783800610793876E-2</c:v>
                </c:pt>
                <c:pt idx="1370">
                  <c:v>-1.211972500374292E-2</c:v>
                </c:pt>
                <c:pt idx="1371">
                  <c:v>1.9569849121126026E-3</c:v>
                </c:pt>
                <c:pt idx="1372">
                  <c:v>-9.5059545764225595E-3</c:v>
                </c:pt>
                <c:pt idx="1373">
                  <c:v>8.6247024751560097E-3</c:v>
                </c:pt>
                <c:pt idx="1374">
                  <c:v>6.637321162277221E-4</c:v>
                </c:pt>
                <c:pt idx="1375">
                  <c:v>-7.4267611819734958E-3</c:v>
                </c:pt>
                <c:pt idx="1376">
                  <c:v>-3.681852501306071E-2</c:v>
                </c:pt>
                <c:pt idx="1377">
                  <c:v>5.0459674086498207E-3</c:v>
                </c:pt>
                <c:pt idx="1378">
                  <c:v>-9.9371344114788096E-3</c:v>
                </c:pt>
                <c:pt idx="1379">
                  <c:v>-1.0359891756263173E-2</c:v>
                </c:pt>
                <c:pt idx="1380">
                  <c:v>8.9229804896719944E-3</c:v>
                </c:pt>
                <c:pt idx="1381">
                  <c:v>2.5446658343315276E-2</c:v>
                </c:pt>
                <c:pt idx="1382">
                  <c:v>-9.6178212241246896E-3</c:v>
                </c:pt>
                <c:pt idx="1383">
                  <c:v>1.3104501865955021E-2</c:v>
                </c:pt>
                <c:pt idx="1384">
                  <c:v>-1.6179780173864233E-2</c:v>
                </c:pt>
                <c:pt idx="1385">
                  <c:v>-7.770417577932287E-3</c:v>
                </c:pt>
                <c:pt idx="1386">
                  <c:v>4.5663004936973284E-3</c:v>
                </c:pt>
                <c:pt idx="1387">
                  <c:v>1.8032517313757879E-2</c:v>
                </c:pt>
                <c:pt idx="1388">
                  <c:v>2.0291472379925679E-2</c:v>
                </c:pt>
                <c:pt idx="1389">
                  <c:v>7.1030944321341938E-3</c:v>
                </c:pt>
                <c:pt idx="1390">
                  <c:v>8.6474251749172115E-2</c:v>
                </c:pt>
                <c:pt idx="1391">
                  <c:v>-6.099883143090068E-3</c:v>
                </c:pt>
                <c:pt idx="1392">
                  <c:v>2.5858543156292324E-2</c:v>
                </c:pt>
                <c:pt idx="1393">
                  <c:v>5.2774188078246409E-2</c:v>
                </c:pt>
                <c:pt idx="1394">
                  <c:v>-5.5627234001104475E-2</c:v>
                </c:pt>
                <c:pt idx="1395">
                  <c:v>1.7779087605938271E-2</c:v>
                </c:pt>
                <c:pt idx="1396">
                  <c:v>4.9423576401537161E-3</c:v>
                </c:pt>
                <c:pt idx="1397">
                  <c:v>4.3101319482126144E-3</c:v>
                </c:pt>
                <c:pt idx="1398">
                  <c:v>-2.0156854131678448E-2</c:v>
                </c:pt>
                <c:pt idx="1399">
                  <c:v>8.9167663129210428E-3</c:v>
                </c:pt>
                <c:pt idx="1400">
                  <c:v>-1.3802502378082893E-2</c:v>
                </c:pt>
                <c:pt idx="1401">
                  <c:v>4.2540185403336928E-3</c:v>
                </c:pt>
                <c:pt idx="1402">
                  <c:v>1.1996112825111371E-2</c:v>
                </c:pt>
                <c:pt idx="1403">
                  <c:v>3.3625449897804138E-2</c:v>
                </c:pt>
                <c:pt idx="1404">
                  <c:v>7.0518141582247118E-2</c:v>
                </c:pt>
                <c:pt idx="1405">
                  <c:v>-3.7904777067859108E-2</c:v>
                </c:pt>
                <c:pt idx="1406">
                  <c:v>2.8264932218517558E-2</c:v>
                </c:pt>
                <c:pt idx="1407">
                  <c:v>-2.7490017125213262E-2</c:v>
                </c:pt>
                <c:pt idx="1408">
                  <c:v>2.6007618446628467E-2</c:v>
                </c:pt>
                <c:pt idx="1409">
                  <c:v>3.8844321245475655E-2</c:v>
                </c:pt>
                <c:pt idx="1410">
                  <c:v>-4.0959374897889811E-3</c:v>
                </c:pt>
                <c:pt idx="1411">
                  <c:v>-4.0963657211611881E-2</c:v>
                </c:pt>
                <c:pt idx="1412">
                  <c:v>-3.061140630437853E-2</c:v>
                </c:pt>
                <c:pt idx="1413">
                  <c:v>5.1991159087917405E-2</c:v>
                </c:pt>
                <c:pt idx="1414">
                  <c:v>3.7789239340891623E-2</c:v>
                </c:pt>
                <c:pt idx="1415">
                  <c:v>8.9300701480532929E-2</c:v>
                </c:pt>
                <c:pt idx="1416">
                  <c:v>-6.9119390576636963E-2</c:v>
                </c:pt>
                <c:pt idx="1417">
                  <c:v>4.0390828808047896E-3</c:v>
                </c:pt>
                <c:pt idx="1418">
                  <c:v>-3.5602649885749016E-2</c:v>
                </c:pt>
                <c:pt idx="1419">
                  <c:v>-7.0785178503044333E-2</c:v>
                </c:pt>
                <c:pt idx="1420">
                  <c:v>4.9063392626203184E-2</c:v>
                </c:pt>
                <c:pt idx="1421">
                  <c:v>5.1461777091261762E-3</c:v>
                </c:pt>
                <c:pt idx="1422">
                  <c:v>2.6765792677114097E-2</c:v>
                </c:pt>
                <c:pt idx="1423">
                  <c:v>8.7463593496275305E-3</c:v>
                </c:pt>
                <c:pt idx="1424">
                  <c:v>-3.5821930854281758E-3</c:v>
                </c:pt>
                <c:pt idx="1425">
                  <c:v>2.0264192391754587E-3</c:v>
                </c:pt>
                <c:pt idx="1426">
                  <c:v>2.5488601159168844E-2</c:v>
                </c:pt>
                <c:pt idx="1427">
                  <c:v>-4.173729791238312E-3</c:v>
                </c:pt>
                <c:pt idx="1428">
                  <c:v>3.6514822067846842E-2</c:v>
                </c:pt>
                <c:pt idx="1429">
                  <c:v>4.9827146357610541E-3</c:v>
                </c:pt>
                <c:pt idx="1430">
                  <c:v>3.0543397086527424E-2</c:v>
                </c:pt>
                <c:pt idx="1431">
                  <c:v>-1.0519239052614981E-2</c:v>
                </c:pt>
                <c:pt idx="1432">
                  <c:v>7.4310822497809514E-2</c:v>
                </c:pt>
                <c:pt idx="1433">
                  <c:v>2.7384237376202325E-2</c:v>
                </c:pt>
                <c:pt idx="1434">
                  <c:v>4.7624126474883344E-3</c:v>
                </c:pt>
                <c:pt idx="1435">
                  <c:v>1.236137070557608E-2</c:v>
                </c:pt>
                <c:pt idx="1436">
                  <c:v>5.8193484295241849E-2</c:v>
                </c:pt>
                <c:pt idx="1437">
                  <c:v>-2.9087158623352982E-2</c:v>
                </c:pt>
                <c:pt idx="1438">
                  <c:v>3.3885232250078001E-2</c:v>
                </c:pt>
                <c:pt idx="1439">
                  <c:v>-7.6089899219960566E-2</c:v>
                </c:pt>
                <c:pt idx="1440">
                  <c:v>-2.8502593293013856E-3</c:v>
                </c:pt>
                <c:pt idx="1441">
                  <c:v>2.6765419204553442E-2</c:v>
                </c:pt>
                <c:pt idx="1442">
                  <c:v>1.8993038189637046E-2</c:v>
                </c:pt>
                <c:pt idx="1443">
                  <c:v>-5.3453899260272109E-2</c:v>
                </c:pt>
                <c:pt idx="1444">
                  <c:v>4.4185665339684155E-2</c:v>
                </c:pt>
                <c:pt idx="1445">
                  <c:v>-4.1485492744536945E-2</c:v>
                </c:pt>
                <c:pt idx="1446">
                  <c:v>-1.138691241176415E-2</c:v>
                </c:pt>
                <c:pt idx="1447">
                  <c:v>-1.8417853460401812E-2</c:v>
                </c:pt>
                <c:pt idx="1448">
                  <c:v>1.2852529057920226E-2</c:v>
                </c:pt>
                <c:pt idx="1449">
                  <c:v>3.8408880852186744E-2</c:v>
                </c:pt>
                <c:pt idx="1450">
                  <c:v>3.9069045078452547E-3</c:v>
                </c:pt>
                <c:pt idx="1451">
                  <c:v>-1.8394323295086057E-2</c:v>
                </c:pt>
                <c:pt idx="1452">
                  <c:v>-1.7561055396060232E-2</c:v>
                </c:pt>
                <c:pt idx="1453">
                  <c:v>2.7315004504131712E-2</c:v>
                </c:pt>
                <c:pt idx="1454">
                  <c:v>-3.2442633877597049E-2</c:v>
                </c:pt>
                <c:pt idx="1455">
                  <c:v>2.4011955892559111E-2</c:v>
                </c:pt>
                <c:pt idx="1456">
                  <c:v>-1.8259355342832184E-2</c:v>
                </c:pt>
                <c:pt idx="1457">
                  <c:v>-9.5574966238292092E-3</c:v>
                </c:pt>
                <c:pt idx="1458">
                  <c:v>-1.0293874109279733E-2</c:v>
                </c:pt>
                <c:pt idx="1459">
                  <c:v>-6.8941900848624726E-3</c:v>
                </c:pt>
                <c:pt idx="1460">
                  <c:v>2.8161003277165753E-2</c:v>
                </c:pt>
                <c:pt idx="1461">
                  <c:v>-8.1422052605908402E-3</c:v>
                </c:pt>
                <c:pt idx="1462">
                  <c:v>-0.10128579311362618</c:v>
                </c:pt>
                <c:pt idx="1463">
                  <c:v>2.5483366293267196E-2</c:v>
                </c:pt>
                <c:pt idx="1464">
                  <c:v>-1.6516016180633475E-2</c:v>
                </c:pt>
                <c:pt idx="1465">
                  <c:v>-2.6474613574075212E-2</c:v>
                </c:pt>
                <c:pt idx="1466">
                  <c:v>-2.8564274342887996E-2</c:v>
                </c:pt>
                <c:pt idx="1467">
                  <c:v>3.8829430121835262E-2</c:v>
                </c:pt>
                <c:pt idx="1468">
                  <c:v>-2.4291821337353969E-2</c:v>
                </c:pt>
                <c:pt idx="1469">
                  <c:v>4.6320572909009705E-2</c:v>
                </c:pt>
                <c:pt idx="1470">
                  <c:v>1.9550252794962697E-2</c:v>
                </c:pt>
                <c:pt idx="1471">
                  <c:v>-5.2954317835710474E-2</c:v>
                </c:pt>
                <c:pt idx="1472">
                  <c:v>1.1014909711847487E-2</c:v>
                </c:pt>
                <c:pt idx="1473">
                  <c:v>-1.3452483959228267E-2</c:v>
                </c:pt>
                <c:pt idx="1474">
                  <c:v>1.7207340464005849E-2</c:v>
                </c:pt>
                <c:pt idx="1475">
                  <c:v>1.3029614984061411E-3</c:v>
                </c:pt>
                <c:pt idx="1476">
                  <c:v>-9.8657794983388891E-3</c:v>
                </c:pt>
                <c:pt idx="1477">
                  <c:v>-3.0735820652367907E-2</c:v>
                </c:pt>
                <c:pt idx="1478">
                  <c:v>7.0542693400736933E-3</c:v>
                </c:pt>
                <c:pt idx="1479">
                  <c:v>0.11515844964733257</c:v>
                </c:pt>
                <c:pt idx="1480">
                  <c:v>-2.5801990102677252E-2</c:v>
                </c:pt>
                <c:pt idx="1481">
                  <c:v>-5.8529176937973548E-2</c:v>
                </c:pt>
                <c:pt idx="1482">
                  <c:v>-2.728747970780443E-2</c:v>
                </c:pt>
                <c:pt idx="1483">
                  <c:v>1.1536662985883739E-2</c:v>
                </c:pt>
                <c:pt idx="1484">
                  <c:v>-1.3847922223111042E-2</c:v>
                </c:pt>
                <c:pt idx="1485">
                  <c:v>2.316591755852615E-2</c:v>
                </c:pt>
                <c:pt idx="1486">
                  <c:v>4.1164825686428319E-3</c:v>
                </c:pt>
                <c:pt idx="1487">
                  <c:v>-1.6795344198552997E-2</c:v>
                </c:pt>
                <c:pt idx="1488">
                  <c:v>3.2291212534054425E-2</c:v>
                </c:pt>
                <c:pt idx="1489">
                  <c:v>-2.0264926460525801E-2</c:v>
                </c:pt>
                <c:pt idx="1490">
                  <c:v>-1.1092254710896254E-2</c:v>
                </c:pt>
                <c:pt idx="1491">
                  <c:v>6.3543701544739317E-3</c:v>
                </c:pt>
                <c:pt idx="1492">
                  <c:v>-9.349263313207512E-4</c:v>
                </c:pt>
                <c:pt idx="1493">
                  <c:v>-7.1225417868028273E-3</c:v>
                </c:pt>
                <c:pt idx="1494">
                  <c:v>-5.0526218931175038E-3</c:v>
                </c:pt>
                <c:pt idx="1495">
                  <c:v>-1.5049935634958711E-4</c:v>
                </c:pt>
                <c:pt idx="1496">
                  <c:v>3.1583346777821486E-3</c:v>
                </c:pt>
                <c:pt idx="1497">
                  <c:v>2.0454980004785517E-2</c:v>
                </c:pt>
                <c:pt idx="1498">
                  <c:v>-2.9760927128995585E-3</c:v>
                </c:pt>
                <c:pt idx="1499">
                  <c:v>2.1589191348071246E-2</c:v>
                </c:pt>
                <c:pt idx="1500">
                  <c:v>-1.425633436011764E-3</c:v>
                </c:pt>
                <c:pt idx="1501">
                  <c:v>-3.2777110399563325E-3</c:v>
                </c:pt>
                <c:pt idx="1502">
                  <c:v>1.4015281265551849E-2</c:v>
                </c:pt>
                <c:pt idx="1503">
                  <c:v>-1.4630205317428646E-2</c:v>
                </c:pt>
                <c:pt idx="1504">
                  <c:v>5.3415461764516614E-2</c:v>
                </c:pt>
                <c:pt idx="1505">
                  <c:v>-1.3246768196133463E-3</c:v>
                </c:pt>
                <c:pt idx="1506">
                  <c:v>6.0096663107889192E-3</c:v>
                </c:pt>
                <c:pt idx="1507">
                  <c:v>-2.5767767408858222E-2</c:v>
                </c:pt>
                <c:pt idx="1508">
                  <c:v>1.7705256036707695E-2</c:v>
                </c:pt>
                <c:pt idx="1509">
                  <c:v>5.0414713464453476E-2</c:v>
                </c:pt>
                <c:pt idx="1510">
                  <c:v>-3.6996339764085673E-2</c:v>
                </c:pt>
                <c:pt idx="1511">
                  <c:v>-1.7964553542848982E-2</c:v>
                </c:pt>
                <c:pt idx="1512">
                  <c:v>-5.3958660107942258E-3</c:v>
                </c:pt>
                <c:pt idx="1513">
                  <c:v>5.0241264369066396E-3</c:v>
                </c:pt>
                <c:pt idx="1514">
                  <c:v>1.9240059002540555E-2</c:v>
                </c:pt>
                <c:pt idx="1515">
                  <c:v>-3.6320768413433679E-4</c:v>
                </c:pt>
                <c:pt idx="1516">
                  <c:v>3.6892589470849835E-2</c:v>
                </c:pt>
                <c:pt idx="1517">
                  <c:v>9.5998254439809694E-2</c:v>
                </c:pt>
                <c:pt idx="1518">
                  <c:v>0.19176854396396448</c:v>
                </c:pt>
                <c:pt idx="1519">
                  <c:v>6.6933443339316501E-3</c:v>
                </c:pt>
                <c:pt idx="1520">
                  <c:v>0.18950863164676801</c:v>
                </c:pt>
                <c:pt idx="1521">
                  <c:v>2.0620599571376852E-2</c:v>
                </c:pt>
                <c:pt idx="1522">
                  <c:v>8.17038800213854E-2</c:v>
                </c:pt>
                <c:pt idx="1523">
                  <c:v>0.18372486153297607</c:v>
                </c:pt>
                <c:pt idx="1524">
                  <c:v>-0.15139858506001913</c:v>
                </c:pt>
                <c:pt idx="1525">
                  <c:v>2.1004256109857122E-2</c:v>
                </c:pt>
                <c:pt idx="1526">
                  <c:v>-8.2448115042843551E-4</c:v>
                </c:pt>
                <c:pt idx="1527">
                  <c:v>4.3342919195542562E-2</c:v>
                </c:pt>
                <c:pt idx="1528">
                  <c:v>8.622567812271198E-2</c:v>
                </c:pt>
                <c:pt idx="1529">
                  <c:v>-5.309076986012784E-2</c:v>
                </c:pt>
                <c:pt idx="1530">
                  <c:v>6.8656664588264249E-2</c:v>
                </c:pt>
                <c:pt idx="1531">
                  <c:v>-7.2410266590349326E-2</c:v>
                </c:pt>
                <c:pt idx="1532">
                  <c:v>5.8832307845233522E-3</c:v>
                </c:pt>
                <c:pt idx="1533">
                  <c:v>4.8753796093637058E-2</c:v>
                </c:pt>
                <c:pt idx="1534">
                  <c:v>-7.7910830665662623E-2</c:v>
                </c:pt>
                <c:pt idx="1535">
                  <c:v>-0.13205200526805039</c:v>
                </c:pt>
                <c:pt idx="1536">
                  <c:v>8.847164208967162E-2</c:v>
                </c:pt>
                <c:pt idx="1537">
                  <c:v>-6.9628887003005846E-2</c:v>
                </c:pt>
                <c:pt idx="1538">
                  <c:v>-0.10405825240782929</c:v>
                </c:pt>
                <c:pt idx="1539">
                  <c:v>0.17800649344840602</c:v>
                </c:pt>
                <c:pt idx="1540">
                  <c:v>2.3035536047257388E-2</c:v>
                </c:pt>
                <c:pt idx="1541">
                  <c:v>-1.8177411636888796E-2</c:v>
                </c:pt>
                <c:pt idx="1542">
                  <c:v>6.2222056028534034E-2</c:v>
                </c:pt>
                <c:pt idx="1543">
                  <c:v>9.0428017933785076E-2</c:v>
                </c:pt>
                <c:pt idx="1544">
                  <c:v>-8.6278149936029891E-3</c:v>
                </c:pt>
                <c:pt idx="1545">
                  <c:v>4.3293633987251612E-2</c:v>
                </c:pt>
                <c:pt idx="1546">
                  <c:v>4.0263203582567186E-2</c:v>
                </c:pt>
                <c:pt idx="1547">
                  <c:v>0.15799445933489875</c:v>
                </c:pt>
                <c:pt idx="1548">
                  <c:v>-2.8978657483580972E-2</c:v>
                </c:pt>
                <c:pt idx="1549">
                  <c:v>-6.4372117742066082E-2</c:v>
                </c:pt>
                <c:pt idx="1550">
                  <c:v>0.10036301727481933</c:v>
                </c:pt>
                <c:pt idx="1551">
                  <c:v>-6.4431530747897425E-2</c:v>
                </c:pt>
                <c:pt idx="1552">
                  <c:v>-0.11392957413217486</c:v>
                </c:pt>
                <c:pt idx="1553">
                  <c:v>-3.5636638373433005E-2</c:v>
                </c:pt>
                <c:pt idx="1554">
                  <c:v>2.2255020593185959E-2</c:v>
                </c:pt>
                <c:pt idx="1555">
                  <c:v>-1.0646426099695239E-2</c:v>
                </c:pt>
                <c:pt idx="1556">
                  <c:v>4.4533463005350216E-2</c:v>
                </c:pt>
                <c:pt idx="1557">
                  <c:v>7.188925208966368E-2</c:v>
                </c:pt>
                <c:pt idx="1558">
                  <c:v>1.9476238458907558E-2</c:v>
                </c:pt>
                <c:pt idx="1559">
                  <c:v>-6.9393655020673406E-2</c:v>
                </c:pt>
                <c:pt idx="1560">
                  <c:v>5.9863542029779504E-2</c:v>
                </c:pt>
                <c:pt idx="1561">
                  <c:v>-2.9993352631204284E-2</c:v>
                </c:pt>
                <c:pt idx="1562">
                  <c:v>-0.10047287828394691</c:v>
                </c:pt>
                <c:pt idx="1563">
                  <c:v>-0.12082563521148615</c:v>
                </c:pt>
                <c:pt idx="1564">
                  <c:v>5.9174430882249496E-2</c:v>
                </c:pt>
                <c:pt idx="1565">
                  <c:v>-8.3205767877094772E-3</c:v>
                </c:pt>
                <c:pt idx="1566">
                  <c:v>-3.3014431115676812E-2</c:v>
                </c:pt>
                <c:pt idx="1567">
                  <c:v>-5.285638977805629E-2</c:v>
                </c:pt>
                <c:pt idx="1568">
                  <c:v>2.5930095057493441E-2</c:v>
                </c:pt>
                <c:pt idx="1569">
                  <c:v>3.3262395186895777E-2</c:v>
                </c:pt>
                <c:pt idx="1570">
                  <c:v>3.9248456837748913E-2</c:v>
                </c:pt>
                <c:pt idx="1571">
                  <c:v>-2.7283573839850583E-2</c:v>
                </c:pt>
                <c:pt idx="1572">
                  <c:v>1.7062410970751118E-2</c:v>
                </c:pt>
                <c:pt idx="1573">
                  <c:v>-1.0435166456437495E-2</c:v>
                </c:pt>
                <c:pt idx="1574">
                  <c:v>-4.7796869901273742E-2</c:v>
                </c:pt>
                <c:pt idx="1575">
                  <c:v>-1.224539520582657E-3</c:v>
                </c:pt>
                <c:pt idx="1576">
                  <c:v>-2.3311111724267586E-2</c:v>
                </c:pt>
                <c:pt idx="1577">
                  <c:v>6.1606925417345693E-5</c:v>
                </c:pt>
                <c:pt idx="1578">
                  <c:v>-1.1723292326381474E-2</c:v>
                </c:pt>
                <c:pt idx="1579">
                  <c:v>-1.8550847810835047E-2</c:v>
                </c:pt>
                <c:pt idx="1580">
                  <c:v>-6.9080333399454297E-2</c:v>
                </c:pt>
                <c:pt idx="1581">
                  <c:v>-2.3710295036014739E-2</c:v>
                </c:pt>
                <c:pt idx="1582">
                  <c:v>1.4982716650420613E-2</c:v>
                </c:pt>
                <c:pt idx="1583">
                  <c:v>0.10464297164392744</c:v>
                </c:pt>
                <c:pt idx="1584">
                  <c:v>9.5611535168188988E-2</c:v>
                </c:pt>
                <c:pt idx="1585">
                  <c:v>2.8073338164773531E-3</c:v>
                </c:pt>
                <c:pt idx="1586">
                  <c:v>-2.8821476511205035E-2</c:v>
                </c:pt>
                <c:pt idx="1587">
                  <c:v>-3.698793633525943E-2</c:v>
                </c:pt>
                <c:pt idx="1588">
                  <c:v>-4.3160732358125342E-2</c:v>
                </c:pt>
                <c:pt idx="1589">
                  <c:v>5.2973993940037767E-2</c:v>
                </c:pt>
                <c:pt idx="1590">
                  <c:v>-5.1318313721368858E-2</c:v>
                </c:pt>
                <c:pt idx="1591">
                  <c:v>-5.9930976302601247E-3</c:v>
                </c:pt>
                <c:pt idx="1592">
                  <c:v>-1.3229938914161465E-2</c:v>
                </c:pt>
                <c:pt idx="1593">
                  <c:v>5.3419544760644477E-2</c:v>
                </c:pt>
                <c:pt idx="1594">
                  <c:v>-2.0928368067510306E-2</c:v>
                </c:pt>
                <c:pt idx="1595">
                  <c:v>7.0836783434056194E-2</c:v>
                </c:pt>
                <c:pt idx="1596">
                  <c:v>-3.6009021620262316E-2</c:v>
                </c:pt>
                <c:pt idx="1597">
                  <c:v>4.0252836817527227E-2</c:v>
                </c:pt>
                <c:pt idx="1598">
                  <c:v>-2.266451321070051E-2</c:v>
                </c:pt>
                <c:pt idx="1599">
                  <c:v>-2.1816273498970529E-2</c:v>
                </c:pt>
                <c:pt idx="1600">
                  <c:v>0.11015895660950492</c:v>
                </c:pt>
                <c:pt idx="1601">
                  <c:v>2.8585137593819532E-2</c:v>
                </c:pt>
                <c:pt idx="1602">
                  <c:v>-2.9040881523543782E-2</c:v>
                </c:pt>
                <c:pt idx="1603">
                  <c:v>-3.536644619080731E-2</c:v>
                </c:pt>
                <c:pt idx="1604">
                  <c:v>2.6147186601889638E-2</c:v>
                </c:pt>
                <c:pt idx="1605">
                  <c:v>5.3072110878616519E-2</c:v>
                </c:pt>
                <c:pt idx="1606">
                  <c:v>-3.4262356711536768E-2</c:v>
                </c:pt>
                <c:pt idx="1607">
                  <c:v>1.7212559972713315E-2</c:v>
                </c:pt>
                <c:pt idx="1608">
                  <c:v>-2.3193656535510199E-2</c:v>
                </c:pt>
                <c:pt idx="1609">
                  <c:v>-6.643002766317796E-3</c:v>
                </c:pt>
                <c:pt idx="1610">
                  <c:v>-3.0964347904912981E-2</c:v>
                </c:pt>
                <c:pt idx="1611">
                  <c:v>1.0143876944908037E-3</c:v>
                </c:pt>
                <c:pt idx="1612">
                  <c:v>6.7710773177660499E-3</c:v>
                </c:pt>
                <c:pt idx="1613">
                  <c:v>-2.0625950932590564E-2</c:v>
                </c:pt>
                <c:pt idx="1614">
                  <c:v>2.097745668097728E-3</c:v>
                </c:pt>
                <c:pt idx="1615">
                  <c:v>2.593599348720188E-2</c:v>
                </c:pt>
                <c:pt idx="1616">
                  <c:v>7.6076781568066298E-3</c:v>
                </c:pt>
                <c:pt idx="1617">
                  <c:v>-1.796019941385707E-2</c:v>
                </c:pt>
                <c:pt idx="1618">
                  <c:v>-7.1950405290772235E-2</c:v>
                </c:pt>
                <c:pt idx="1619">
                  <c:v>-1.4862435539391039E-2</c:v>
                </c:pt>
                <c:pt idx="1620">
                  <c:v>4.9072763383253282E-3</c:v>
                </c:pt>
                <c:pt idx="1621">
                  <c:v>-1.613585321786859E-2</c:v>
                </c:pt>
                <c:pt idx="1622">
                  <c:v>-4.5252641590137643E-2</c:v>
                </c:pt>
                <c:pt idx="1623">
                  <c:v>5.8005719989377758E-2</c:v>
                </c:pt>
                <c:pt idx="1624">
                  <c:v>-3.0936706294380834E-2</c:v>
                </c:pt>
                <c:pt idx="1625">
                  <c:v>-4.8007007014764014E-2</c:v>
                </c:pt>
                <c:pt idx="1626">
                  <c:v>1.1999765513137195E-2</c:v>
                </c:pt>
                <c:pt idx="1627">
                  <c:v>7.0171892344348397E-3</c:v>
                </c:pt>
                <c:pt idx="1628">
                  <c:v>-6.5446254410894911E-2</c:v>
                </c:pt>
                <c:pt idx="1629">
                  <c:v>-4.6387366081631409E-2</c:v>
                </c:pt>
                <c:pt idx="1630">
                  <c:v>-2.2443133901594026E-3</c:v>
                </c:pt>
                <c:pt idx="1631">
                  <c:v>1.4919601870192922E-2</c:v>
                </c:pt>
                <c:pt idx="1632">
                  <c:v>-1.7721651197292188E-3</c:v>
                </c:pt>
                <c:pt idx="1633">
                  <c:v>2.6899255792551813E-3</c:v>
                </c:pt>
                <c:pt idx="1634">
                  <c:v>-1.5270595445673329E-2</c:v>
                </c:pt>
                <c:pt idx="1635">
                  <c:v>-2.6145026566660512E-2</c:v>
                </c:pt>
                <c:pt idx="1636">
                  <c:v>5.9652528014020989E-2</c:v>
                </c:pt>
                <c:pt idx="1637">
                  <c:v>-2.631483828021719E-2</c:v>
                </c:pt>
                <c:pt idx="1638">
                  <c:v>3.9604757585037342E-2</c:v>
                </c:pt>
                <c:pt idx="1639">
                  <c:v>-3.3935434917028995E-2</c:v>
                </c:pt>
                <c:pt idx="1640">
                  <c:v>-1.5793594394590271E-2</c:v>
                </c:pt>
                <c:pt idx="1641">
                  <c:v>2.5727893498812326E-2</c:v>
                </c:pt>
                <c:pt idx="1642">
                  <c:v>-9.4517381066886452E-3</c:v>
                </c:pt>
                <c:pt idx="1643">
                  <c:v>1.8069782906743548E-2</c:v>
                </c:pt>
                <c:pt idx="1644">
                  <c:v>-5.8184123667441745E-2</c:v>
                </c:pt>
                <c:pt idx="1645">
                  <c:v>-0.11518376407512787</c:v>
                </c:pt>
                <c:pt idx="1646">
                  <c:v>8.7726820509430592E-3</c:v>
                </c:pt>
                <c:pt idx="1647">
                  <c:v>7.6144191592917077E-2</c:v>
                </c:pt>
                <c:pt idx="1648">
                  <c:v>-7.911254749070662E-2</c:v>
                </c:pt>
                <c:pt idx="1649">
                  <c:v>3.0137150144152747E-2</c:v>
                </c:pt>
                <c:pt idx="1650">
                  <c:v>1.5975489940045495E-3</c:v>
                </c:pt>
                <c:pt idx="1651">
                  <c:v>6.4381053331485916E-4</c:v>
                </c:pt>
                <c:pt idx="1652">
                  <c:v>-1.1192373904636566E-2</c:v>
                </c:pt>
                <c:pt idx="1653">
                  <c:v>8.7641590008047388E-3</c:v>
                </c:pt>
                <c:pt idx="1654">
                  <c:v>4.4004650361465503E-2</c:v>
                </c:pt>
                <c:pt idx="1655">
                  <c:v>3.0184831399992174E-2</c:v>
                </c:pt>
                <c:pt idx="1656">
                  <c:v>8.0371283573607455E-2</c:v>
                </c:pt>
                <c:pt idx="1657">
                  <c:v>-5.6754236210665443E-4</c:v>
                </c:pt>
                <c:pt idx="1658">
                  <c:v>-2.5629336452177909E-2</c:v>
                </c:pt>
                <c:pt idx="1659">
                  <c:v>-1.8175258153857787E-2</c:v>
                </c:pt>
                <c:pt idx="1660">
                  <c:v>4.7665144428244544E-2</c:v>
                </c:pt>
                <c:pt idx="1661">
                  <c:v>7.2255718861176321E-2</c:v>
                </c:pt>
                <c:pt idx="1662">
                  <c:v>4.3573810628289689E-2</c:v>
                </c:pt>
                <c:pt idx="1663">
                  <c:v>-1.6691346324379519E-2</c:v>
                </c:pt>
                <c:pt idx="1664">
                  <c:v>-5.3258945164620819E-2</c:v>
                </c:pt>
                <c:pt idx="1665">
                  <c:v>-1.7894491912585186E-2</c:v>
                </c:pt>
                <c:pt idx="1666">
                  <c:v>-2.5519203459949291E-2</c:v>
                </c:pt>
                <c:pt idx="1667">
                  <c:v>7.6295081854819813E-2</c:v>
                </c:pt>
                <c:pt idx="1668">
                  <c:v>-1.8344104107353432E-2</c:v>
                </c:pt>
                <c:pt idx="1669">
                  <c:v>-1.7762956806564478E-2</c:v>
                </c:pt>
                <c:pt idx="1670">
                  <c:v>-1.0578258719131317E-2</c:v>
                </c:pt>
                <c:pt idx="1671">
                  <c:v>-1.8882110615090042E-2</c:v>
                </c:pt>
                <c:pt idx="1672">
                  <c:v>-2.8941101276611758E-2</c:v>
                </c:pt>
                <c:pt idx="1673">
                  <c:v>-2.067415644207149E-2</c:v>
                </c:pt>
                <c:pt idx="1674">
                  <c:v>-7.5178491632488909E-2</c:v>
                </c:pt>
                <c:pt idx="1675">
                  <c:v>-2.2789884045790743E-2</c:v>
                </c:pt>
                <c:pt idx="1676">
                  <c:v>-3.8990055935629209E-2</c:v>
                </c:pt>
                <c:pt idx="1677">
                  <c:v>-9.0691210818735657E-2</c:v>
                </c:pt>
                <c:pt idx="1678">
                  <c:v>1.87456347672601E-2</c:v>
                </c:pt>
                <c:pt idx="1679">
                  <c:v>-1.112171905703252E-2</c:v>
                </c:pt>
                <c:pt idx="1680">
                  <c:v>0.13020174240225213</c:v>
                </c:pt>
                <c:pt idx="1681">
                  <c:v>-3.8783828326919068E-2</c:v>
                </c:pt>
                <c:pt idx="1682">
                  <c:v>1.801342938626993E-2</c:v>
                </c:pt>
                <c:pt idx="1683">
                  <c:v>-3.9416898080835927E-2</c:v>
                </c:pt>
                <c:pt idx="1684">
                  <c:v>7.3270642474146497E-2</c:v>
                </c:pt>
                <c:pt idx="1685">
                  <c:v>-2.3745485397426935E-2</c:v>
                </c:pt>
                <c:pt idx="1686">
                  <c:v>-3.5835076452604198E-2</c:v>
                </c:pt>
                <c:pt idx="1687">
                  <c:v>-1.9303475568688055E-2</c:v>
                </c:pt>
                <c:pt idx="1688">
                  <c:v>-1.4613102392718735E-3</c:v>
                </c:pt>
                <c:pt idx="1689">
                  <c:v>2.7141551034400857E-2</c:v>
                </c:pt>
                <c:pt idx="1690">
                  <c:v>-2.6706062875639036E-2</c:v>
                </c:pt>
                <c:pt idx="1691">
                  <c:v>1.2235639791581709E-2</c:v>
                </c:pt>
                <c:pt idx="1692">
                  <c:v>1.4740328427707894E-2</c:v>
                </c:pt>
                <c:pt idx="1693">
                  <c:v>3.4643804681783852E-2</c:v>
                </c:pt>
                <c:pt idx="1694">
                  <c:v>-6.1665078851677047E-3</c:v>
                </c:pt>
                <c:pt idx="1695">
                  <c:v>7.1574040831305474E-2</c:v>
                </c:pt>
                <c:pt idx="1696">
                  <c:v>-9.2459779681882681E-3</c:v>
                </c:pt>
                <c:pt idx="1697">
                  <c:v>-2.0073647324697519E-2</c:v>
                </c:pt>
                <c:pt idx="1698">
                  <c:v>-4.4990327329169189E-2</c:v>
                </c:pt>
                <c:pt idx="1699">
                  <c:v>-5.362730071382793E-2</c:v>
                </c:pt>
                <c:pt idx="1700">
                  <c:v>5.0149307143088073E-3</c:v>
                </c:pt>
                <c:pt idx="1701">
                  <c:v>4.4391298137516078E-3</c:v>
                </c:pt>
                <c:pt idx="1702">
                  <c:v>2.033668944093292E-2</c:v>
                </c:pt>
                <c:pt idx="1703">
                  <c:v>-1.47063944770639E-2</c:v>
                </c:pt>
                <c:pt idx="1704">
                  <c:v>-5.0378107734504685E-2</c:v>
                </c:pt>
                <c:pt idx="1705">
                  <c:v>3.1244048877681063E-2</c:v>
                </c:pt>
                <c:pt idx="1706">
                  <c:v>-1.5220598441640476E-2</c:v>
                </c:pt>
                <c:pt idx="1707">
                  <c:v>7.7028520179018845E-3</c:v>
                </c:pt>
                <c:pt idx="1708">
                  <c:v>8.7661341275557803E-3</c:v>
                </c:pt>
                <c:pt idx="1709">
                  <c:v>-6.7141616109902214E-2</c:v>
                </c:pt>
                <c:pt idx="1710">
                  <c:v>2.756935321908216E-2</c:v>
                </c:pt>
                <c:pt idx="1711">
                  <c:v>1.2510382167306489E-2</c:v>
                </c:pt>
                <c:pt idx="1712">
                  <c:v>8.7676699339262143E-2</c:v>
                </c:pt>
                <c:pt idx="1713">
                  <c:v>-1.7022085632838913E-2</c:v>
                </c:pt>
                <c:pt idx="1714">
                  <c:v>-1.0219870837631428E-2</c:v>
                </c:pt>
                <c:pt idx="1715">
                  <c:v>7.465207499606441E-3</c:v>
                </c:pt>
                <c:pt idx="1716">
                  <c:v>4.8136025476882116E-2</c:v>
                </c:pt>
                <c:pt idx="1717">
                  <c:v>-1.5245590998281378E-2</c:v>
                </c:pt>
                <c:pt idx="1718">
                  <c:v>-2.4374123773509782E-2</c:v>
                </c:pt>
                <c:pt idx="1719">
                  <c:v>-2.7702108074296738E-2</c:v>
                </c:pt>
                <c:pt idx="1720">
                  <c:v>5.5876572478437136E-3</c:v>
                </c:pt>
                <c:pt idx="1721">
                  <c:v>2.5043667407242065E-2</c:v>
                </c:pt>
                <c:pt idx="1722">
                  <c:v>1.8386458797480909E-2</c:v>
                </c:pt>
                <c:pt idx="1723">
                  <c:v>-3.555941498993076E-3</c:v>
                </c:pt>
                <c:pt idx="1724">
                  <c:v>4.6817779447564378E-2</c:v>
                </c:pt>
                <c:pt idx="1725">
                  <c:v>-3.1804462786472421E-2</c:v>
                </c:pt>
                <c:pt idx="1726">
                  <c:v>1.9943101699473997E-2</c:v>
                </c:pt>
                <c:pt idx="1727">
                  <c:v>1.5850958818314664E-2</c:v>
                </c:pt>
                <c:pt idx="1728">
                  <c:v>-1.2535313208203336E-2</c:v>
                </c:pt>
                <c:pt idx="1729">
                  <c:v>9.0711590683692611E-2</c:v>
                </c:pt>
                <c:pt idx="1730">
                  <c:v>4.8827521506761506E-2</c:v>
                </c:pt>
                <c:pt idx="1731">
                  <c:v>3.4495645272624387E-2</c:v>
                </c:pt>
                <c:pt idx="1732">
                  <c:v>-2.9391826297947898E-2</c:v>
                </c:pt>
                <c:pt idx="1733">
                  <c:v>-8.6872918723807091E-2</c:v>
                </c:pt>
                <c:pt idx="1734">
                  <c:v>-5.9358618108597994E-2</c:v>
                </c:pt>
                <c:pt idx="1735">
                  <c:v>-2.6466684937289098E-2</c:v>
                </c:pt>
                <c:pt idx="1736">
                  <c:v>7.708256425350557E-3</c:v>
                </c:pt>
                <c:pt idx="1737">
                  <c:v>3.386137472092976E-2</c:v>
                </c:pt>
                <c:pt idx="1738">
                  <c:v>1.0874520833173751E-2</c:v>
                </c:pt>
                <c:pt idx="1739">
                  <c:v>1.1958181756777764E-2</c:v>
                </c:pt>
                <c:pt idx="1740">
                  <c:v>-1.9563488938969531E-2</c:v>
                </c:pt>
                <c:pt idx="1741">
                  <c:v>-1.2804065228655515E-2</c:v>
                </c:pt>
                <c:pt idx="1742">
                  <c:v>3.0370460434014923E-3</c:v>
                </c:pt>
                <c:pt idx="1743">
                  <c:v>-1.7564875956820436E-2</c:v>
                </c:pt>
                <c:pt idx="1744">
                  <c:v>4.7361542657610833E-2</c:v>
                </c:pt>
                <c:pt idx="1745">
                  <c:v>1.1246386675629605E-3</c:v>
                </c:pt>
                <c:pt idx="1746">
                  <c:v>5.7820109394279839E-4</c:v>
                </c:pt>
                <c:pt idx="1747">
                  <c:v>4.5339362094045876E-2</c:v>
                </c:pt>
                <c:pt idx="1748">
                  <c:v>2.120880048039453E-3</c:v>
                </c:pt>
                <c:pt idx="1749">
                  <c:v>7.7620681409348968E-2</c:v>
                </c:pt>
                <c:pt idx="1750">
                  <c:v>2.6488975417101157E-2</c:v>
                </c:pt>
                <c:pt idx="1751">
                  <c:v>6.3063792707701793E-2</c:v>
                </c:pt>
                <c:pt idx="1752">
                  <c:v>5.6134248768724637E-2</c:v>
                </c:pt>
                <c:pt idx="1753">
                  <c:v>-2.0012136081194898E-2</c:v>
                </c:pt>
                <c:pt idx="1754">
                  <c:v>1.3409906575812425E-2</c:v>
                </c:pt>
                <c:pt idx="1755">
                  <c:v>-2.9325923687459676E-2</c:v>
                </c:pt>
                <c:pt idx="1756">
                  <c:v>2.3078395519322559E-3</c:v>
                </c:pt>
                <c:pt idx="1757">
                  <c:v>1.5414672094691495E-2</c:v>
                </c:pt>
                <c:pt idx="1758">
                  <c:v>-8.3766851404050269E-2</c:v>
                </c:pt>
                <c:pt idx="1759">
                  <c:v>5.5879787166720485E-2</c:v>
                </c:pt>
                <c:pt idx="1760">
                  <c:v>5.0013543376809855E-2</c:v>
                </c:pt>
                <c:pt idx="1761">
                  <c:v>0.11650319917731511</c:v>
                </c:pt>
                <c:pt idx="1762">
                  <c:v>9.2620097523602452E-2</c:v>
                </c:pt>
                <c:pt idx="1763">
                  <c:v>-4.3840353105873309E-2</c:v>
                </c:pt>
                <c:pt idx="1764">
                  <c:v>-4.0036807208028158E-2</c:v>
                </c:pt>
                <c:pt idx="1765">
                  <c:v>-1.2971908654824338E-2</c:v>
                </c:pt>
                <c:pt idx="1766">
                  <c:v>-1.921954372152701E-4</c:v>
                </c:pt>
                <c:pt idx="1767">
                  <c:v>-4.6130203391170244E-2</c:v>
                </c:pt>
                <c:pt idx="1768">
                  <c:v>4.0277100598669513E-2</c:v>
                </c:pt>
                <c:pt idx="1769">
                  <c:v>7.559292448831556E-2</c:v>
                </c:pt>
                <c:pt idx="1770">
                  <c:v>0.15276611479149316</c:v>
                </c:pt>
                <c:pt idx="1771">
                  <c:v>-1.5314135132287077E-2</c:v>
                </c:pt>
                <c:pt idx="1772">
                  <c:v>4.5871757522455425E-2</c:v>
                </c:pt>
                <c:pt idx="1773">
                  <c:v>7.8560367925603947E-2</c:v>
                </c:pt>
                <c:pt idx="1774">
                  <c:v>0.28109614223353585</c:v>
                </c:pt>
                <c:pt idx="1775">
                  <c:v>0.25132501982007693</c:v>
                </c:pt>
                <c:pt idx="1776">
                  <c:v>0.10196765322189516</c:v>
                </c:pt>
                <c:pt idx="1777">
                  <c:v>3.4335687888396693E-2</c:v>
                </c:pt>
                <c:pt idx="1778">
                  <c:v>-8.8629826170849246E-2</c:v>
                </c:pt>
                <c:pt idx="1779">
                  <c:v>4.0115365248783785E-2</c:v>
                </c:pt>
                <c:pt idx="1780">
                  <c:v>-3.4833118258530971E-2</c:v>
                </c:pt>
                <c:pt idx="1781">
                  <c:v>7.2690396273378255E-3</c:v>
                </c:pt>
                <c:pt idx="1782">
                  <c:v>1.4031016561531606E-2</c:v>
                </c:pt>
                <c:pt idx="1783">
                  <c:v>5.1315838816400561E-2</c:v>
                </c:pt>
                <c:pt idx="1784">
                  <c:v>-3.4400195829697222E-2</c:v>
                </c:pt>
                <c:pt idx="1785">
                  <c:v>2.5958390291749733E-2</c:v>
                </c:pt>
                <c:pt idx="1786">
                  <c:v>6.1454133641740016E-2</c:v>
                </c:pt>
                <c:pt idx="1787">
                  <c:v>4.2954288730719048E-2</c:v>
                </c:pt>
                <c:pt idx="1788">
                  <c:v>2.4704967997468685E-4</c:v>
                </c:pt>
                <c:pt idx="1789">
                  <c:v>-8.363061514876835E-2</c:v>
                </c:pt>
                <c:pt idx="1790">
                  <c:v>-1.4948238699648675E-2</c:v>
                </c:pt>
                <c:pt idx="1791">
                  <c:v>3.7777621083291191E-2</c:v>
                </c:pt>
                <c:pt idx="1792">
                  <c:v>5.6709407320076899E-4</c:v>
                </c:pt>
                <c:pt idx="1793">
                  <c:v>5.782349327332259E-2</c:v>
                </c:pt>
                <c:pt idx="1794">
                  <c:v>-8.0051200424480218E-3</c:v>
                </c:pt>
                <c:pt idx="1795">
                  <c:v>4.2029129689866052E-2</c:v>
                </c:pt>
                <c:pt idx="1796">
                  <c:v>-3.5294527052847302E-2</c:v>
                </c:pt>
                <c:pt idx="1797">
                  <c:v>-3.7156868916672248E-2</c:v>
                </c:pt>
                <c:pt idx="1798">
                  <c:v>5.4788627315367266E-2</c:v>
                </c:pt>
                <c:pt idx="1799">
                  <c:v>-5.863229928918301E-3</c:v>
                </c:pt>
                <c:pt idx="1800">
                  <c:v>1.5075279648862683E-2</c:v>
                </c:pt>
                <c:pt idx="1801">
                  <c:v>4.1870701732562798E-2</c:v>
                </c:pt>
                <c:pt idx="1802">
                  <c:v>3.0282443981438201E-2</c:v>
                </c:pt>
                <c:pt idx="1803">
                  <c:v>-0.11279635115415665</c:v>
                </c:pt>
                <c:pt idx="1804">
                  <c:v>-4.9645446001291726E-2</c:v>
                </c:pt>
                <c:pt idx="1805">
                  <c:v>5.1715767781838506E-2</c:v>
                </c:pt>
                <c:pt idx="1806">
                  <c:v>-1.8432007422009122E-2</c:v>
                </c:pt>
                <c:pt idx="1807">
                  <c:v>2.9649762895869181E-3</c:v>
                </c:pt>
                <c:pt idx="1808">
                  <c:v>-2.4488848529759522E-2</c:v>
                </c:pt>
                <c:pt idx="1809">
                  <c:v>2.4249946732505245E-2</c:v>
                </c:pt>
                <c:pt idx="1810">
                  <c:v>-1.2946707853271344E-2</c:v>
                </c:pt>
                <c:pt idx="1811">
                  <c:v>-1.8301347146345348E-2</c:v>
                </c:pt>
                <c:pt idx="1812">
                  <c:v>-9.1702448741452613E-2</c:v>
                </c:pt>
                <c:pt idx="1813">
                  <c:v>-0.11542503554887662</c:v>
                </c:pt>
                <c:pt idx="1814">
                  <c:v>5.0328297440944691E-3</c:v>
                </c:pt>
                <c:pt idx="1815">
                  <c:v>1.2139733137779274E-2</c:v>
                </c:pt>
                <c:pt idx="1816">
                  <c:v>-3.0284171125437243E-2</c:v>
                </c:pt>
                <c:pt idx="1817">
                  <c:v>3.7190461814491149E-2</c:v>
                </c:pt>
                <c:pt idx="1818">
                  <c:v>4.1312077010424275E-2</c:v>
                </c:pt>
                <c:pt idx="1819">
                  <c:v>-8.9291339625555688E-3</c:v>
                </c:pt>
                <c:pt idx="1820">
                  <c:v>-6.3386949722843866E-2</c:v>
                </c:pt>
                <c:pt idx="1821">
                  <c:v>-4.8101716216790713E-3</c:v>
                </c:pt>
                <c:pt idx="1822">
                  <c:v>3.9749228159208672E-2</c:v>
                </c:pt>
                <c:pt idx="1823">
                  <c:v>-2.8357979379006304E-2</c:v>
                </c:pt>
                <c:pt idx="1824">
                  <c:v>-4.3235045551206497E-3</c:v>
                </c:pt>
                <c:pt idx="1825">
                  <c:v>8.1178793625931167E-3</c:v>
                </c:pt>
                <c:pt idx="1826">
                  <c:v>2.6941718056216146E-2</c:v>
                </c:pt>
                <c:pt idx="1827">
                  <c:v>4.3886796451718002E-2</c:v>
                </c:pt>
                <c:pt idx="1828">
                  <c:v>0.11814236381004295</c:v>
                </c:pt>
                <c:pt idx="1829">
                  <c:v>4.0957060329249284E-2</c:v>
                </c:pt>
                <c:pt idx="1830">
                  <c:v>-3.0215384395497424E-2</c:v>
                </c:pt>
                <c:pt idx="1831">
                  <c:v>1.35209069362352E-2</c:v>
                </c:pt>
                <c:pt idx="1832">
                  <c:v>-9.9923887561532476E-2</c:v>
                </c:pt>
                <c:pt idx="1833">
                  <c:v>-1.7201624382983782E-2</c:v>
                </c:pt>
                <c:pt idx="1834">
                  <c:v>-6.210364857808337E-2</c:v>
                </c:pt>
                <c:pt idx="1835">
                  <c:v>3.838344770439317E-2</c:v>
                </c:pt>
                <c:pt idx="1836">
                  <c:v>2.3153356704013861E-2</c:v>
                </c:pt>
                <c:pt idx="1837">
                  <c:v>-1.7082556288488093E-2</c:v>
                </c:pt>
                <c:pt idx="1838">
                  <c:v>8.350914832301104E-3</c:v>
                </c:pt>
                <c:pt idx="1839">
                  <c:v>5.2754023255187521E-2</c:v>
                </c:pt>
                <c:pt idx="1840">
                  <c:v>8.1949907885066953E-2</c:v>
                </c:pt>
                <c:pt idx="1841">
                  <c:v>-2.3231877535826784E-2</c:v>
                </c:pt>
                <c:pt idx="1842">
                  <c:v>0.10210637891820973</c:v>
                </c:pt>
                <c:pt idx="1843">
                  <c:v>-4.3864149153161058E-2</c:v>
                </c:pt>
                <c:pt idx="1844">
                  <c:v>-9.5295593687603874E-2</c:v>
                </c:pt>
                <c:pt idx="1845">
                  <c:v>-1.4134129075054735E-2</c:v>
                </c:pt>
                <c:pt idx="1846">
                  <c:v>5.1286784535413465E-2</c:v>
                </c:pt>
                <c:pt idx="1847">
                  <c:v>-2.096882679631118E-2</c:v>
                </c:pt>
                <c:pt idx="1848">
                  <c:v>-3.1495096512477616E-2</c:v>
                </c:pt>
                <c:pt idx="1849">
                  <c:v>-3.6620465278413006E-3</c:v>
                </c:pt>
                <c:pt idx="1850">
                  <c:v>9.8903937763430427E-3</c:v>
                </c:pt>
                <c:pt idx="1851">
                  <c:v>-4.9937229290434093E-2</c:v>
                </c:pt>
                <c:pt idx="1852">
                  <c:v>-9.1971166657863757E-3</c:v>
                </c:pt>
                <c:pt idx="1853">
                  <c:v>-4.2697239499277728E-2</c:v>
                </c:pt>
                <c:pt idx="1854">
                  <c:v>1.4191259206334461E-2</c:v>
                </c:pt>
                <c:pt idx="1855">
                  <c:v>2.3499608684940609E-2</c:v>
                </c:pt>
                <c:pt idx="1856">
                  <c:v>-7.4593589764602175E-3</c:v>
                </c:pt>
                <c:pt idx="1857">
                  <c:v>-6.2216065933308085E-2</c:v>
                </c:pt>
                <c:pt idx="1858">
                  <c:v>-0.13587563629981958</c:v>
                </c:pt>
                <c:pt idx="1859">
                  <c:v>6.8927250818258567E-2</c:v>
                </c:pt>
                <c:pt idx="1860">
                  <c:v>-7.0563983394205221E-2</c:v>
                </c:pt>
                <c:pt idx="1861">
                  <c:v>-3.1978554852431174E-2</c:v>
                </c:pt>
                <c:pt idx="1862">
                  <c:v>-3.3382677579219533E-2</c:v>
                </c:pt>
                <c:pt idx="1863">
                  <c:v>-4.5934123560441575E-3</c:v>
                </c:pt>
                <c:pt idx="1864">
                  <c:v>2.5899673729792294E-2</c:v>
                </c:pt>
                <c:pt idx="1865">
                  <c:v>-1.4855204712369674E-2</c:v>
                </c:pt>
                <c:pt idx="1866">
                  <c:v>2.1947147407715084E-2</c:v>
                </c:pt>
                <c:pt idx="1867">
                  <c:v>-6.2926045976785527E-3</c:v>
                </c:pt>
                <c:pt idx="1868">
                  <c:v>4.1355462719732783E-2</c:v>
                </c:pt>
                <c:pt idx="1869">
                  <c:v>-5.7443633254024018E-3</c:v>
                </c:pt>
                <c:pt idx="1870">
                  <c:v>3.6843145609216643E-2</c:v>
                </c:pt>
                <c:pt idx="1871">
                  <c:v>-3.3234762250222705E-4</c:v>
                </c:pt>
                <c:pt idx="1872">
                  <c:v>-2.3759286206215813E-2</c:v>
                </c:pt>
                <c:pt idx="1873">
                  <c:v>-2.6764397805104645E-2</c:v>
                </c:pt>
                <c:pt idx="1874">
                  <c:v>-2.8736367456008716E-2</c:v>
                </c:pt>
                <c:pt idx="1875">
                  <c:v>1.3979164282589496E-2</c:v>
                </c:pt>
                <c:pt idx="1876">
                  <c:v>1.4249917774413756E-3</c:v>
                </c:pt>
                <c:pt idx="1877">
                  <c:v>-6.0623702809117996E-2</c:v>
                </c:pt>
                <c:pt idx="1878">
                  <c:v>2.9751333170698002E-2</c:v>
                </c:pt>
                <c:pt idx="1879">
                  <c:v>-1.5056908457999785E-2</c:v>
                </c:pt>
                <c:pt idx="1880">
                  <c:v>-0.13234488292250546</c:v>
                </c:pt>
                <c:pt idx="1881">
                  <c:v>2.0482036184830132E-3</c:v>
                </c:pt>
                <c:pt idx="1882">
                  <c:v>-4.1357261008259649E-2</c:v>
                </c:pt>
                <c:pt idx="1883">
                  <c:v>2.0444850542803428E-2</c:v>
                </c:pt>
                <c:pt idx="1884">
                  <c:v>-2.2690405670636071E-2</c:v>
                </c:pt>
                <c:pt idx="1885">
                  <c:v>2.2233221172410778E-2</c:v>
                </c:pt>
                <c:pt idx="1886">
                  <c:v>0.16425243218389229</c:v>
                </c:pt>
                <c:pt idx="1887">
                  <c:v>-0.16570221462967105</c:v>
                </c:pt>
                <c:pt idx="1888">
                  <c:v>-5.6299691299996901E-3</c:v>
                </c:pt>
                <c:pt idx="1889">
                  <c:v>2.7861514015594446E-2</c:v>
                </c:pt>
                <c:pt idx="1890">
                  <c:v>-1.3831887530659226E-2</c:v>
                </c:pt>
                <c:pt idx="1891">
                  <c:v>-1.8490225192412613E-2</c:v>
                </c:pt>
                <c:pt idx="1892">
                  <c:v>-3.1221267194875613E-2</c:v>
                </c:pt>
                <c:pt idx="1893">
                  <c:v>-0.12573680824332401</c:v>
                </c:pt>
                <c:pt idx="1894">
                  <c:v>-7.9603987500886375E-2</c:v>
                </c:pt>
                <c:pt idx="1895">
                  <c:v>6.3048451833525476E-2</c:v>
                </c:pt>
                <c:pt idx="1896">
                  <c:v>4.9236764929267762E-2</c:v>
                </c:pt>
                <c:pt idx="1897">
                  <c:v>-4.3829139993173505E-2</c:v>
                </c:pt>
                <c:pt idx="1898">
                  <c:v>4.1272073092939232E-2</c:v>
                </c:pt>
                <c:pt idx="1899">
                  <c:v>2.3790622084256308E-2</c:v>
                </c:pt>
                <c:pt idx="1900">
                  <c:v>-4.3215880212832847E-2</c:v>
                </c:pt>
                <c:pt idx="1901">
                  <c:v>3.0563786644772772E-2</c:v>
                </c:pt>
                <c:pt idx="1902">
                  <c:v>-3.0902578700701788E-2</c:v>
                </c:pt>
                <c:pt idx="1903">
                  <c:v>5.9779901711675354E-2</c:v>
                </c:pt>
                <c:pt idx="1904">
                  <c:v>-4.8953630881586996E-2</c:v>
                </c:pt>
                <c:pt idx="1905">
                  <c:v>-1.4257932894811587E-2</c:v>
                </c:pt>
                <c:pt idx="1906">
                  <c:v>1.1840864026197995E-3</c:v>
                </c:pt>
                <c:pt idx="1907">
                  <c:v>2.9182842562076816E-2</c:v>
                </c:pt>
                <c:pt idx="1908">
                  <c:v>6.2095716517943877E-2</c:v>
                </c:pt>
                <c:pt idx="1909">
                  <c:v>4.4628989779223582E-2</c:v>
                </c:pt>
                <c:pt idx="1910">
                  <c:v>2.0270867881657884E-2</c:v>
                </c:pt>
                <c:pt idx="1911">
                  <c:v>-2.1836540749100464E-2</c:v>
                </c:pt>
                <c:pt idx="1912">
                  <c:v>-5.3872165711630893E-2</c:v>
                </c:pt>
                <c:pt idx="1913">
                  <c:v>-5.8010971393829824E-2</c:v>
                </c:pt>
                <c:pt idx="1914">
                  <c:v>-2.0807425726669937E-2</c:v>
                </c:pt>
                <c:pt idx="1915">
                  <c:v>1.5871326598611013E-3</c:v>
                </c:pt>
                <c:pt idx="1916">
                  <c:v>4.4830212831463934E-2</c:v>
                </c:pt>
                <c:pt idx="1917">
                  <c:v>-5.6626234103033357E-2</c:v>
                </c:pt>
                <c:pt idx="1918">
                  <c:v>-1.294107512546494E-2</c:v>
                </c:pt>
                <c:pt idx="1919">
                  <c:v>5.4331225653126314E-2</c:v>
                </c:pt>
                <c:pt idx="1920">
                  <c:v>-1.0876269287345419E-2</c:v>
                </c:pt>
                <c:pt idx="1921">
                  <c:v>-0.11917133445617212</c:v>
                </c:pt>
                <c:pt idx="1922">
                  <c:v>4.3180406439957686E-3</c:v>
                </c:pt>
                <c:pt idx="1923">
                  <c:v>-5.1160469798963826E-2</c:v>
                </c:pt>
                <c:pt idx="1924">
                  <c:v>0.13053213445394918</c:v>
                </c:pt>
                <c:pt idx="1925">
                  <c:v>-4.1249549514676853E-2</c:v>
                </c:pt>
                <c:pt idx="1926">
                  <c:v>4.1010110517929022E-2</c:v>
                </c:pt>
                <c:pt idx="1927">
                  <c:v>4.670736288463373E-2</c:v>
                </c:pt>
                <c:pt idx="1928">
                  <c:v>-2.8390359447419522E-2</c:v>
                </c:pt>
                <c:pt idx="1929">
                  <c:v>-2.608477961711364E-2</c:v>
                </c:pt>
                <c:pt idx="1930">
                  <c:v>-3.2229981208215297E-2</c:v>
                </c:pt>
                <c:pt idx="1931">
                  <c:v>8.790783591264173E-3</c:v>
                </c:pt>
                <c:pt idx="1932">
                  <c:v>6.0026708863647471E-3</c:v>
                </c:pt>
                <c:pt idx="1933">
                  <c:v>1.191419633546964E-2</c:v>
                </c:pt>
                <c:pt idx="1934">
                  <c:v>-1.6805984895167381E-3</c:v>
                </c:pt>
                <c:pt idx="1935">
                  <c:v>-1.4914776023585929E-2</c:v>
                </c:pt>
                <c:pt idx="1936">
                  <c:v>2.6898813692677326E-2</c:v>
                </c:pt>
                <c:pt idx="1937">
                  <c:v>0.12282287148404314</c:v>
                </c:pt>
                <c:pt idx="1938">
                  <c:v>-2.1621775798821297E-3</c:v>
                </c:pt>
                <c:pt idx="1939">
                  <c:v>2.3703568561781907E-2</c:v>
                </c:pt>
                <c:pt idx="1940">
                  <c:v>-3.1668594984212151E-3</c:v>
                </c:pt>
                <c:pt idx="1941">
                  <c:v>-1.3018591808161561E-3</c:v>
                </c:pt>
                <c:pt idx="1942">
                  <c:v>-1.1756590698697611E-2</c:v>
                </c:pt>
                <c:pt idx="1943">
                  <c:v>-3.7040624542536982E-3</c:v>
                </c:pt>
                <c:pt idx="1944">
                  <c:v>-2.3611098873004832E-2</c:v>
                </c:pt>
                <c:pt idx="1945">
                  <c:v>-1.28911661913933E-2</c:v>
                </c:pt>
                <c:pt idx="1946">
                  <c:v>4.6758146715976334E-2</c:v>
                </c:pt>
                <c:pt idx="1947">
                  <c:v>5.2895466934421709E-3</c:v>
                </c:pt>
                <c:pt idx="1948">
                  <c:v>-3.0210308930445962E-2</c:v>
                </c:pt>
                <c:pt idx="1949">
                  <c:v>-2.8962539579587609E-2</c:v>
                </c:pt>
                <c:pt idx="1950">
                  <c:v>-4.0015963436168533E-4</c:v>
                </c:pt>
                <c:pt idx="1951">
                  <c:v>8.4341971325645471E-3</c:v>
                </c:pt>
                <c:pt idx="1952">
                  <c:v>-1.4650695011624304E-3</c:v>
                </c:pt>
                <c:pt idx="1953">
                  <c:v>0.14450351131769867</c:v>
                </c:pt>
                <c:pt idx="1954">
                  <c:v>4.0221162466795857E-2</c:v>
                </c:pt>
                <c:pt idx="1955">
                  <c:v>0.21012862650069031</c:v>
                </c:pt>
                <c:pt idx="1956">
                  <c:v>-6.8482746076433343E-2</c:v>
                </c:pt>
                <c:pt idx="1957">
                  <c:v>1.3664168407203636E-3</c:v>
                </c:pt>
                <c:pt idx="1958">
                  <c:v>4.1005035300300641E-2</c:v>
                </c:pt>
                <c:pt idx="1959">
                  <c:v>-3.4662679138692809E-2</c:v>
                </c:pt>
                <c:pt idx="1960">
                  <c:v>-5.8988855449239486E-2</c:v>
                </c:pt>
                <c:pt idx="1961">
                  <c:v>1.2719616723614546E-2</c:v>
                </c:pt>
                <c:pt idx="1962">
                  <c:v>-3.0639053019124285E-2</c:v>
                </c:pt>
                <c:pt idx="1963">
                  <c:v>8.631193626997713E-2</c:v>
                </c:pt>
                <c:pt idx="1964">
                  <c:v>-3.9046194579013704E-2</c:v>
                </c:pt>
                <c:pt idx="1965">
                  <c:v>8.5493843117756541E-3</c:v>
                </c:pt>
                <c:pt idx="1966">
                  <c:v>3.7544428825994958E-2</c:v>
                </c:pt>
                <c:pt idx="1967">
                  <c:v>4.3491806888916296E-2</c:v>
                </c:pt>
                <c:pt idx="1968">
                  <c:v>-7.9137000078795205E-2</c:v>
                </c:pt>
                <c:pt idx="1969">
                  <c:v>-1.6863340637807145E-4</c:v>
                </c:pt>
                <c:pt idx="1970">
                  <c:v>-2.0504999631981713E-3</c:v>
                </c:pt>
                <c:pt idx="1971">
                  <c:v>4.8094850764099917E-3</c:v>
                </c:pt>
                <c:pt idx="1972">
                  <c:v>6.2374421517619183E-4</c:v>
                </c:pt>
                <c:pt idx="1973">
                  <c:v>-2.3597506067252416E-2</c:v>
                </c:pt>
                <c:pt idx="1974">
                  <c:v>-2.5607902872058497E-2</c:v>
                </c:pt>
                <c:pt idx="1975">
                  <c:v>-9.8337656003037788E-2</c:v>
                </c:pt>
                <c:pt idx="1976">
                  <c:v>-6.4265984479368043E-3</c:v>
                </c:pt>
                <c:pt idx="1977">
                  <c:v>5.698650372892633E-3</c:v>
                </c:pt>
                <c:pt idx="1978">
                  <c:v>9.0243200587658556E-3</c:v>
                </c:pt>
                <c:pt idx="1979">
                  <c:v>-1.1050638828521864E-2</c:v>
                </c:pt>
                <c:pt idx="1980">
                  <c:v>-2.629141421870651E-2</c:v>
                </c:pt>
                <c:pt idx="1981">
                  <c:v>-8.6347713988785713E-2</c:v>
                </c:pt>
                <c:pt idx="1982">
                  <c:v>4.1300790198023796E-2</c:v>
                </c:pt>
                <c:pt idx="1983">
                  <c:v>3.4381227692600769E-2</c:v>
                </c:pt>
                <c:pt idx="1984">
                  <c:v>-5.0967301545350452E-3</c:v>
                </c:pt>
                <c:pt idx="1985">
                  <c:v>5.7269856350878223E-2</c:v>
                </c:pt>
                <c:pt idx="1986">
                  <c:v>1.505025291932216E-2</c:v>
                </c:pt>
                <c:pt idx="1987">
                  <c:v>-2.4549126159742918E-2</c:v>
                </c:pt>
                <c:pt idx="1988">
                  <c:v>-5.9030531991844604E-2</c:v>
                </c:pt>
                <c:pt idx="1989">
                  <c:v>-8.5230393055955034E-3</c:v>
                </c:pt>
                <c:pt idx="1990">
                  <c:v>-9.0318978380977688E-3</c:v>
                </c:pt>
                <c:pt idx="1991">
                  <c:v>-1.6071018218803301E-2</c:v>
                </c:pt>
                <c:pt idx="1992">
                  <c:v>-1.1051918452634868E-2</c:v>
                </c:pt>
                <c:pt idx="1993">
                  <c:v>-2.1759183809722193E-2</c:v>
                </c:pt>
                <c:pt idx="1994">
                  <c:v>4.3472710770151579E-3</c:v>
                </c:pt>
                <c:pt idx="1995">
                  <c:v>2.3441098758607559E-3</c:v>
                </c:pt>
                <c:pt idx="1996">
                  <c:v>-4.9519846335011941E-2</c:v>
                </c:pt>
                <c:pt idx="1997">
                  <c:v>-5.7786969192212378E-2</c:v>
                </c:pt>
                <c:pt idx="1998">
                  <c:v>-1.2788856149901995E-2</c:v>
                </c:pt>
                <c:pt idx="1999">
                  <c:v>8.6907794463401356E-2</c:v>
                </c:pt>
                <c:pt idx="2000">
                  <c:v>8.3773306106491585E-3</c:v>
                </c:pt>
              </c:numCache>
            </c:numRef>
          </c:val>
          <c:smooth val="0"/>
          <c:extLst>
            <c:ext xmlns:c16="http://schemas.microsoft.com/office/drawing/2014/chart" uri="{C3380CC4-5D6E-409C-BE32-E72D297353CC}">
              <c16:uniqueId val="{00000000-8817-4DF6-A61C-1CB5988DE066}"/>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Diario!$K$1</c:f>
              <c:strCache>
                <c:ptCount val="1"/>
                <c:pt idx="0">
                  <c:v>Rentabilidad acumulada</c:v>
                </c:pt>
              </c:strCache>
            </c:strRef>
          </c:tx>
          <c:spPr>
            <a:solidFill>
              <a:schemeClr val="accent1"/>
            </a:solidFill>
            <a:ln w="25400">
              <a:noFill/>
            </a:ln>
            <a:effectLst/>
          </c:spPr>
          <c:cat>
            <c:numRef>
              <c:f>Diario!$A$2:$A$2009</c:f>
              <c:numCache>
                <c:formatCode>m/d/yyyy</c:formatCode>
                <c:ptCount val="200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pt idx="2001">
                  <c:v>45832</c:v>
                </c:pt>
                <c:pt idx="2002">
                  <c:v>45833</c:v>
                </c:pt>
                <c:pt idx="2003">
                  <c:v>45834</c:v>
                </c:pt>
                <c:pt idx="2004">
                  <c:v>45835</c:v>
                </c:pt>
                <c:pt idx="2005">
                  <c:v>45836</c:v>
                </c:pt>
                <c:pt idx="2006">
                  <c:v>45837</c:v>
                </c:pt>
                <c:pt idx="2007">
                  <c:v>45838</c:v>
                </c:pt>
              </c:numCache>
            </c:numRef>
          </c:cat>
          <c:val>
            <c:numRef>
              <c:f>Diario!$K$2:$K$2009</c:f>
              <c:numCache>
                <c:formatCode>0.00%</c:formatCode>
                <c:ptCount val="2008"/>
                <c:pt idx="0">
                  <c:v>0</c:v>
                </c:pt>
                <c:pt idx="1">
                  <c:v>-2.9105130691903236E-3</c:v>
                </c:pt>
                <c:pt idx="2">
                  <c:v>1.2251780099391762E-2</c:v>
                </c:pt>
                <c:pt idx="3">
                  <c:v>3.5029751363254924E-2</c:v>
                </c:pt>
                <c:pt idx="4">
                  <c:v>3.6839202539151517E-2</c:v>
                </c:pt>
                <c:pt idx="5">
                  <c:v>5.4768949659963262E-2</c:v>
                </c:pt>
                <c:pt idx="6">
                  <c:v>7.4052332011598665E-2</c:v>
                </c:pt>
                <c:pt idx="7">
                  <c:v>9.3711121218429616E-2</c:v>
                </c:pt>
                <c:pt idx="8">
                  <c:v>6.1058617733213527E-2</c:v>
                </c:pt>
                <c:pt idx="9">
                  <c:v>8.3093668203483295E-2</c:v>
                </c:pt>
                <c:pt idx="10">
                  <c:v>9.0532248978114183E-2</c:v>
                </c:pt>
                <c:pt idx="11">
                  <c:v>9.0249583895292584E-2</c:v>
                </c:pt>
                <c:pt idx="12">
                  <c:v>9.0675308095074181E-2</c:v>
                </c:pt>
                <c:pt idx="13">
                  <c:v>0.16669593623312529</c:v>
                </c:pt>
                <c:pt idx="14">
                  <c:v>0.21145716070077269</c:v>
                </c:pt>
                <c:pt idx="15">
                  <c:v>0.17249476354301208</c:v>
                </c:pt>
                <c:pt idx="16">
                  <c:v>0.22485489365774547</c:v>
                </c:pt>
                <c:pt idx="17">
                  <c:v>0.25531612611697119</c:v>
                </c:pt>
                <c:pt idx="18">
                  <c:v>0.2592028943325897</c:v>
                </c:pt>
                <c:pt idx="19">
                  <c:v>0.18516289500348759</c:v>
                </c:pt>
                <c:pt idx="20">
                  <c:v>0.18121594329728596</c:v>
                </c:pt>
                <c:pt idx="21">
                  <c:v>0.17327221584759567</c:v>
                </c:pt>
                <c:pt idx="22">
                  <c:v>0.15699011510832528</c:v>
                </c:pt>
                <c:pt idx="23">
                  <c:v>0.12277826724824314</c:v>
                </c:pt>
                <c:pt idx="24">
                  <c:v>0.12456502628834598</c:v>
                </c:pt>
                <c:pt idx="25">
                  <c:v>0.12422020448574211</c:v>
                </c:pt>
                <c:pt idx="26">
                  <c:v>0.19324820164823842</c:v>
                </c:pt>
                <c:pt idx="27">
                  <c:v>0.19185510183342602</c:v>
                </c:pt>
                <c:pt idx="28">
                  <c:v>0.20096846089109066</c:v>
                </c:pt>
                <c:pt idx="29">
                  <c:v>0.19554257389990015</c:v>
                </c:pt>
                <c:pt idx="30">
                  <c:v>0.19970411428154233</c:v>
                </c:pt>
                <c:pt idx="31">
                  <c:v>0.19159216904259901</c:v>
                </c:pt>
                <c:pt idx="32">
                  <c:v>0.22798048870967591</c:v>
                </c:pt>
                <c:pt idx="33">
                  <c:v>0.22904208601898057</c:v>
                </c:pt>
                <c:pt idx="34">
                  <c:v>0.22802093990826466</c:v>
                </c:pt>
                <c:pt idx="35">
                  <c:v>0.29593554249497078</c:v>
                </c:pt>
                <c:pt idx="36">
                  <c:v>0.31546113873083881</c:v>
                </c:pt>
                <c:pt idx="37">
                  <c:v>0.37560368480820716</c:v>
                </c:pt>
                <c:pt idx="38">
                  <c:v>0.5816926754718732</c:v>
                </c:pt>
                <c:pt idx="39">
                  <c:v>0.74224052282680875</c:v>
                </c:pt>
                <c:pt idx="40">
                  <c:v>0.61006031175048125</c:v>
                </c:pt>
                <c:pt idx="41">
                  <c:v>0.51501972735892165</c:v>
                </c:pt>
                <c:pt idx="42">
                  <c:v>0.55020388390703334</c:v>
                </c:pt>
                <c:pt idx="43">
                  <c:v>0.57530829239704939</c:v>
                </c:pt>
                <c:pt idx="44">
                  <c:v>0.54688047262785777</c:v>
                </c:pt>
                <c:pt idx="45">
                  <c:v>0.55837107956356125</c:v>
                </c:pt>
                <c:pt idx="46">
                  <c:v>0.45578141356220181</c:v>
                </c:pt>
                <c:pt idx="47">
                  <c:v>0.36486882465589354</c:v>
                </c:pt>
                <c:pt idx="48">
                  <c:v>0.39877038222436223</c:v>
                </c:pt>
                <c:pt idx="49">
                  <c:v>0.40394714902912199</c:v>
                </c:pt>
                <c:pt idx="50">
                  <c:v>0.31456282613778885</c:v>
                </c:pt>
                <c:pt idx="51">
                  <c:v>0.33828794741738832</c:v>
                </c:pt>
                <c:pt idx="52">
                  <c:v>0.30936731365563408</c:v>
                </c:pt>
                <c:pt idx="53">
                  <c:v>0.32101479231269359</c:v>
                </c:pt>
                <c:pt idx="54">
                  <c:v>0.31929314983617285</c:v>
                </c:pt>
                <c:pt idx="55">
                  <c:v>0.29290811559571295</c:v>
                </c:pt>
                <c:pt idx="56">
                  <c:v>0.21862688899697802</c:v>
                </c:pt>
                <c:pt idx="57">
                  <c:v>0.19049850675880342</c:v>
                </c:pt>
                <c:pt idx="58">
                  <c:v>0.17488385079624758</c:v>
                </c:pt>
                <c:pt idx="59">
                  <c:v>0.14341824467450115</c:v>
                </c:pt>
                <c:pt idx="60">
                  <c:v>0.13553223417889493</c:v>
                </c:pt>
                <c:pt idx="61">
                  <c:v>0.17158609149666471</c:v>
                </c:pt>
                <c:pt idx="62">
                  <c:v>0.24253897374322575</c:v>
                </c:pt>
                <c:pt idx="63">
                  <c:v>0.23157965876947451</c:v>
                </c:pt>
                <c:pt idx="64">
                  <c:v>0.24253206744102762</c:v>
                </c:pt>
                <c:pt idx="65">
                  <c:v>0.23041101377609974</c:v>
                </c:pt>
                <c:pt idx="66">
                  <c:v>0.23071390445821538</c:v>
                </c:pt>
                <c:pt idx="67">
                  <c:v>0.18770293429048124</c:v>
                </c:pt>
                <c:pt idx="68">
                  <c:v>9.1918442490728225E-2</c:v>
                </c:pt>
                <c:pt idx="69">
                  <c:v>0.11651277123268611</c:v>
                </c:pt>
                <c:pt idx="70">
                  <c:v>9.4369686463746438E-2</c:v>
                </c:pt>
                <c:pt idx="71">
                  <c:v>7.6532681115308643E-2</c:v>
                </c:pt>
                <c:pt idx="72">
                  <c:v>-0.11905182390507973</c:v>
                </c:pt>
                <c:pt idx="73">
                  <c:v>-0.12503761468161456</c:v>
                </c:pt>
                <c:pt idx="74">
                  <c:v>-0.10333949309715096</c:v>
                </c:pt>
                <c:pt idx="75">
                  <c:v>-0.16287971096138687</c:v>
                </c:pt>
                <c:pt idx="76">
                  <c:v>-0.17114458146328748</c:v>
                </c:pt>
                <c:pt idx="77">
                  <c:v>-0.18886072652325891</c:v>
                </c:pt>
                <c:pt idx="78">
                  <c:v>-9.4997173349171682E-2</c:v>
                </c:pt>
                <c:pt idx="79">
                  <c:v>-4.8391472887337361E-2</c:v>
                </c:pt>
                <c:pt idx="80">
                  <c:v>-7.891535537364569E-2</c:v>
                </c:pt>
                <c:pt idx="81">
                  <c:v>-6.8080353839459984E-2</c:v>
                </c:pt>
                <c:pt idx="82">
                  <c:v>-9.3016051232922892E-2</c:v>
                </c:pt>
                <c:pt idx="83">
                  <c:v>-6.0211115792049297E-2</c:v>
                </c:pt>
                <c:pt idx="84">
                  <c:v>-6.8802555726459103E-2</c:v>
                </c:pt>
                <c:pt idx="85">
                  <c:v>-7.1542384469896914E-2</c:v>
                </c:pt>
                <c:pt idx="86">
                  <c:v>-7.9466379627592398E-2</c:v>
                </c:pt>
                <c:pt idx="87">
                  <c:v>-0.11026947404562304</c:v>
                </c:pt>
                <c:pt idx="88">
                  <c:v>-0.10849899414641551</c:v>
                </c:pt>
                <c:pt idx="89">
                  <c:v>-8.6784593421056488E-2</c:v>
                </c:pt>
                <c:pt idx="90">
                  <c:v>-9.3793996844806493E-2</c:v>
                </c:pt>
                <c:pt idx="91">
                  <c:v>-8.0093866513017864E-2</c:v>
                </c:pt>
                <c:pt idx="92">
                  <c:v>-4.5924443080723742E-2</c:v>
                </c:pt>
                <c:pt idx="93">
                  <c:v>-5.6617865419848923E-2</c:v>
                </c:pt>
                <c:pt idx="94">
                  <c:v>-5.8499339461525413E-2</c:v>
                </c:pt>
                <c:pt idx="95">
                  <c:v>-5.4067959986858205E-2</c:v>
                </c:pt>
                <c:pt idx="96">
                  <c:v>-2.3189389551948603E-2</c:v>
                </c:pt>
                <c:pt idx="97">
                  <c:v>-4.3623164526862546E-3</c:v>
                </c:pt>
                <c:pt idx="98">
                  <c:v>6.1258900496958812E-3</c:v>
                </c:pt>
                <c:pt idx="99">
                  <c:v>2.0896497222187005E-3</c:v>
                </c:pt>
                <c:pt idx="100">
                  <c:v>-2.6086090016742558E-3</c:v>
                </c:pt>
                <c:pt idx="101">
                  <c:v>-8.2900291741936361E-3</c:v>
                </c:pt>
                <c:pt idx="102">
                  <c:v>-5.5738791811492661E-3</c:v>
                </c:pt>
                <c:pt idx="103">
                  <c:v>-2.8524507999964421E-2</c:v>
                </c:pt>
                <c:pt idx="104">
                  <c:v>-2.2523918004433874E-2</c:v>
                </c:pt>
                <c:pt idx="105">
                  <c:v>-2.5904059623093389E-2</c:v>
                </c:pt>
                <c:pt idx="106">
                  <c:v>-8.1464767499336288E-3</c:v>
                </c:pt>
                <c:pt idx="107">
                  <c:v>-5.2177113106484097E-3</c:v>
                </c:pt>
                <c:pt idx="108">
                  <c:v>1.5728609948824523E-2</c:v>
                </c:pt>
                <c:pt idx="109">
                  <c:v>1.6083297897425686E-2</c:v>
                </c:pt>
                <c:pt idx="110">
                  <c:v>1.2118587128428615E-2</c:v>
                </c:pt>
                <c:pt idx="111">
                  <c:v>3.3327841178729667E-3</c:v>
                </c:pt>
                <c:pt idx="112">
                  <c:v>-3.4339121143446283E-3</c:v>
                </c:pt>
                <c:pt idx="113">
                  <c:v>4.922466891680588E-2</c:v>
                </c:pt>
                <c:pt idx="114">
                  <c:v>5.6623291800147468E-2</c:v>
                </c:pt>
                <c:pt idx="115">
                  <c:v>5.8104693621635173E-2</c:v>
                </c:pt>
                <c:pt idx="116">
                  <c:v>0.20188650577613521</c:v>
                </c:pt>
                <c:pt idx="117">
                  <c:v>0.18752485035523048</c:v>
                </c:pt>
                <c:pt idx="118">
                  <c:v>0.16449233252463835</c:v>
                </c:pt>
                <c:pt idx="119">
                  <c:v>0.24758156096242279</c:v>
                </c:pt>
                <c:pt idx="120">
                  <c:v>0.31886890555829073</c:v>
                </c:pt>
                <c:pt idx="121">
                  <c:v>0.25742748136038363</c:v>
                </c:pt>
                <c:pt idx="122">
                  <c:v>0.25563085617428349</c:v>
                </c:pt>
                <c:pt idx="123">
                  <c:v>0.27360746748858245</c:v>
                </c:pt>
                <c:pt idx="124">
                  <c:v>0.23930633100722498</c:v>
                </c:pt>
                <c:pt idx="125">
                  <c:v>0.24216060704423104</c:v>
                </c:pt>
                <c:pt idx="126">
                  <c:v>0.26217260427776368</c:v>
                </c:pt>
                <c:pt idx="127">
                  <c:v>0.3251220688913512</c:v>
                </c:pt>
                <c:pt idx="128">
                  <c:v>0.31238191456509545</c:v>
                </c:pt>
                <c:pt idx="129">
                  <c:v>0.29906952377099882</c:v>
                </c:pt>
                <c:pt idx="130">
                  <c:v>0.28434972725039409</c:v>
                </c:pt>
                <c:pt idx="131">
                  <c:v>0.25005747030043413</c:v>
                </c:pt>
                <c:pt idx="132">
                  <c:v>0.23833796877759439</c:v>
                </c:pt>
                <c:pt idx="133">
                  <c:v>0.25196508962900332</c:v>
                </c:pt>
                <c:pt idx="134">
                  <c:v>0.30003591277143005</c:v>
                </c:pt>
                <c:pt idx="135">
                  <c:v>0.27148427286997334</c:v>
                </c:pt>
                <c:pt idx="136">
                  <c:v>0.24989418558417942</c:v>
                </c:pt>
                <c:pt idx="137">
                  <c:v>0.27156566857445052</c:v>
                </c:pt>
                <c:pt idx="138">
                  <c:v>0.27546575608716539</c:v>
                </c:pt>
                <c:pt idx="139">
                  <c:v>0.26855748065988738</c:v>
                </c:pt>
                <c:pt idx="140">
                  <c:v>0.26511468901414514</c:v>
                </c:pt>
                <c:pt idx="141">
                  <c:v>0.25473451681043291</c:v>
                </c:pt>
                <c:pt idx="142">
                  <c:v>0.25354909936886272</c:v>
                </c:pt>
                <c:pt idx="143">
                  <c:v>0.26096104154930067</c:v>
                </c:pt>
                <c:pt idx="144">
                  <c:v>0.26068034969567866</c:v>
                </c:pt>
                <c:pt idx="145">
                  <c:v>0.25427426109966089</c:v>
                </c:pt>
                <c:pt idx="146">
                  <c:v>0.24992921040246974</c:v>
                </c:pt>
                <c:pt idx="147">
                  <c:v>0.24384919793166104</c:v>
                </c:pt>
                <c:pt idx="148">
                  <c:v>0.26069613552927429</c:v>
                </c:pt>
                <c:pt idx="149">
                  <c:v>0.2552781414548817</c:v>
                </c:pt>
                <c:pt idx="150">
                  <c:v>0.29430762840542357</c:v>
                </c:pt>
                <c:pt idx="151">
                  <c:v>0.28814523361553812</c:v>
                </c:pt>
                <c:pt idx="152">
                  <c:v>0.31533485206207401</c:v>
                </c:pt>
                <c:pt idx="153">
                  <c:v>0.30934067506144136</c:v>
                </c:pt>
                <c:pt idx="154">
                  <c:v>0.27909699112145514</c:v>
                </c:pt>
                <c:pt idx="155">
                  <c:v>0.31455887967938989</c:v>
                </c:pt>
                <c:pt idx="156">
                  <c:v>0.29716535759352869</c:v>
                </c:pt>
                <c:pt idx="157">
                  <c:v>0.28253139654309978</c:v>
                </c:pt>
                <c:pt idx="158">
                  <c:v>0.28487855267584683</c:v>
                </c:pt>
                <c:pt idx="159">
                  <c:v>0.28505170353809883</c:v>
                </c:pt>
                <c:pt idx="160">
                  <c:v>0.27820015845030488</c:v>
                </c:pt>
                <c:pt idx="161">
                  <c:v>0.28157684691786544</c:v>
                </c:pt>
                <c:pt idx="162">
                  <c:v>0.28281011516752241</c:v>
                </c:pt>
                <c:pt idx="163">
                  <c:v>0.2485854413176436</c:v>
                </c:pt>
                <c:pt idx="164">
                  <c:v>0.25014379907791007</c:v>
                </c:pt>
                <c:pt idx="165">
                  <c:v>0.24912807934749259</c:v>
                </c:pt>
                <c:pt idx="166">
                  <c:v>0.23444330764517796</c:v>
                </c:pt>
                <c:pt idx="167">
                  <c:v>0.23449905137006244</c:v>
                </c:pt>
                <c:pt idx="168">
                  <c:v>0.22895625054880453</c:v>
                </c:pt>
                <c:pt idx="169">
                  <c:v>0.22775060750793985</c:v>
                </c:pt>
                <c:pt idx="170">
                  <c:v>0.21677994646629184</c:v>
                </c:pt>
                <c:pt idx="171">
                  <c:v>0.21164165763092146</c:v>
                </c:pt>
                <c:pt idx="172">
                  <c:v>0.21783167762959921</c:v>
                </c:pt>
                <c:pt idx="173">
                  <c:v>0.2340871397746771</c:v>
                </c:pt>
                <c:pt idx="174">
                  <c:v>0.22733228291765628</c:v>
                </c:pt>
                <c:pt idx="175">
                  <c:v>0.22765786573556568</c:v>
                </c:pt>
                <c:pt idx="176">
                  <c:v>0.19860206577364892</c:v>
                </c:pt>
                <c:pt idx="177">
                  <c:v>0.19292163221572922</c:v>
                </c:pt>
                <c:pt idx="178">
                  <c:v>0.16740580543762773</c:v>
                </c:pt>
                <c:pt idx="179">
                  <c:v>0.15406282959093964</c:v>
                </c:pt>
                <c:pt idx="180">
                  <c:v>0.15032947994557833</c:v>
                </c:pt>
                <c:pt idx="181">
                  <c:v>0.14716442030965893</c:v>
                </c:pt>
                <c:pt idx="182">
                  <c:v>0.15748884878848668</c:v>
                </c:pt>
                <c:pt idx="183">
                  <c:v>0.1580482592665311</c:v>
                </c:pt>
                <c:pt idx="184">
                  <c:v>0.15023871140240375</c:v>
                </c:pt>
                <c:pt idx="185">
                  <c:v>0.14965019579366734</c:v>
                </c:pt>
                <c:pt idx="186">
                  <c:v>0.14330478399553259</c:v>
                </c:pt>
                <c:pt idx="187">
                  <c:v>0.29076518868510925</c:v>
                </c:pt>
                <c:pt idx="188">
                  <c:v>0.58807064555179878</c:v>
                </c:pt>
                <c:pt idx="189">
                  <c:v>1.5932084410798697</c:v>
                </c:pt>
                <c:pt idx="190">
                  <c:v>1.4202341828413911</c:v>
                </c:pt>
                <c:pt idx="191">
                  <c:v>1.1393006086425466</c:v>
                </c:pt>
                <c:pt idx="192">
                  <c:v>0.94480088637455673</c:v>
                </c:pt>
                <c:pt idx="193">
                  <c:v>0.89415549243414594</c:v>
                </c:pt>
                <c:pt idx="194">
                  <c:v>0.79591087712997766</c:v>
                </c:pt>
                <c:pt idx="195">
                  <c:v>0.66572609408159522</c:v>
                </c:pt>
                <c:pt idx="196">
                  <c:v>0.62493747329974259</c:v>
                </c:pt>
                <c:pt idx="197">
                  <c:v>0.52549412125690753</c:v>
                </c:pt>
                <c:pt idx="198">
                  <c:v>0.52246077467005159</c:v>
                </c:pt>
                <c:pt idx="199">
                  <c:v>0.78105788763840978</c:v>
                </c:pt>
                <c:pt idx="200">
                  <c:v>0.84519128977166802</c:v>
                </c:pt>
                <c:pt idx="201">
                  <c:v>0.68940336455310791</c:v>
                </c:pt>
                <c:pt idx="202">
                  <c:v>0.62985920023047326</c:v>
                </c:pt>
                <c:pt idx="203">
                  <c:v>0.62842663583167169</c:v>
                </c:pt>
                <c:pt idx="204">
                  <c:v>0.64154713008612174</c:v>
                </c:pt>
                <c:pt idx="205">
                  <c:v>0.63237260092327396</c:v>
                </c:pt>
                <c:pt idx="206">
                  <c:v>0.63472370351441998</c:v>
                </c:pt>
                <c:pt idx="207">
                  <c:v>0.61646985349759831</c:v>
                </c:pt>
                <c:pt idx="208">
                  <c:v>0.5999351794207981</c:v>
                </c:pt>
                <c:pt idx="209">
                  <c:v>0.5884031346719063</c:v>
                </c:pt>
                <c:pt idx="210">
                  <c:v>0.61748754645721493</c:v>
                </c:pt>
                <c:pt idx="211">
                  <c:v>0.599195711778304</c:v>
                </c:pt>
                <c:pt idx="212">
                  <c:v>0.59638287355448627</c:v>
                </c:pt>
                <c:pt idx="213">
                  <c:v>0.88492669946831337</c:v>
                </c:pt>
                <c:pt idx="214">
                  <c:v>0.85361845837522354</c:v>
                </c:pt>
                <c:pt idx="215">
                  <c:v>0.70142871660186268</c:v>
                </c:pt>
                <c:pt idx="216">
                  <c:v>0.75951269131690369</c:v>
                </c:pt>
                <c:pt idx="217">
                  <c:v>0.76497212320448482</c:v>
                </c:pt>
                <c:pt idx="218">
                  <c:v>0.80673551921086628</c:v>
                </c:pt>
                <c:pt idx="219">
                  <c:v>0.78286783212160627</c:v>
                </c:pt>
                <c:pt idx="220">
                  <c:v>0.74688155790391764</c:v>
                </c:pt>
                <c:pt idx="221">
                  <c:v>0.73813028640435219</c:v>
                </c:pt>
                <c:pt idx="222">
                  <c:v>0.74785583982114656</c:v>
                </c:pt>
                <c:pt idx="223">
                  <c:v>0.76464900692307491</c:v>
                </c:pt>
                <c:pt idx="224">
                  <c:v>0.72676744605931343</c:v>
                </c:pt>
                <c:pt idx="225">
                  <c:v>0.73220665234760007</c:v>
                </c:pt>
                <c:pt idx="226">
                  <c:v>0.76961266497429381</c:v>
                </c:pt>
                <c:pt idx="227">
                  <c:v>0.78306268850505201</c:v>
                </c:pt>
                <c:pt idx="228">
                  <c:v>0.75460477699056905</c:v>
                </c:pt>
                <c:pt idx="229">
                  <c:v>0.83507651689528184</c:v>
                </c:pt>
                <c:pt idx="230">
                  <c:v>0.82691080116065363</c:v>
                </c:pt>
                <c:pt idx="231">
                  <c:v>0.74550868368839951</c:v>
                </c:pt>
                <c:pt idx="232">
                  <c:v>0.72986541590245158</c:v>
                </c:pt>
                <c:pt idx="233">
                  <c:v>0.75731056753031645</c:v>
                </c:pt>
                <c:pt idx="234">
                  <c:v>0.72565947786382168</c:v>
                </c:pt>
                <c:pt idx="235">
                  <c:v>0.71585647520094864</c:v>
                </c:pt>
                <c:pt idx="236">
                  <c:v>0.71589840632143731</c:v>
                </c:pt>
                <c:pt idx="237">
                  <c:v>0.69689226267232462</c:v>
                </c:pt>
                <c:pt idx="238">
                  <c:v>0.6403459268109557</c:v>
                </c:pt>
                <c:pt idx="239">
                  <c:v>0.63046892805310373</c:v>
                </c:pt>
                <c:pt idx="240">
                  <c:v>0.61203107441343318</c:v>
                </c:pt>
                <c:pt idx="241">
                  <c:v>0.62488320949675757</c:v>
                </c:pt>
                <c:pt idx="242">
                  <c:v>0.64988796991220132</c:v>
                </c:pt>
                <c:pt idx="243">
                  <c:v>0.63089761209668427</c:v>
                </c:pt>
                <c:pt idx="244">
                  <c:v>0.61555032869065385</c:v>
                </c:pt>
                <c:pt idx="245">
                  <c:v>0.60795240965816766</c:v>
                </c:pt>
                <c:pt idx="246">
                  <c:v>0.53852187373898341</c:v>
                </c:pt>
                <c:pt idx="247">
                  <c:v>0.47004983390343202</c:v>
                </c:pt>
                <c:pt idx="248">
                  <c:v>0.44649638356418464</c:v>
                </c:pt>
                <c:pt idx="249">
                  <c:v>0.38006268949166655</c:v>
                </c:pt>
                <c:pt idx="250">
                  <c:v>0.39151481845798064</c:v>
                </c:pt>
                <c:pt idx="251">
                  <c:v>0.39303173840505856</c:v>
                </c:pt>
                <c:pt idx="252">
                  <c:v>0.38195501629394024</c:v>
                </c:pt>
                <c:pt idx="253">
                  <c:v>0.39825931586170449</c:v>
                </c:pt>
                <c:pt idx="254">
                  <c:v>0.3862916807670338</c:v>
                </c:pt>
                <c:pt idx="255">
                  <c:v>0.38880113500143576</c:v>
                </c:pt>
                <c:pt idx="256">
                  <c:v>0.38648357730668037</c:v>
                </c:pt>
                <c:pt idx="257">
                  <c:v>0.38874835112035044</c:v>
                </c:pt>
                <c:pt idx="258">
                  <c:v>0.41506777548992835</c:v>
                </c:pt>
                <c:pt idx="259">
                  <c:v>0.40657105055709186</c:v>
                </c:pt>
                <c:pt idx="260">
                  <c:v>0.40655427810889666</c:v>
                </c:pt>
                <c:pt idx="261">
                  <c:v>0.38942516873576194</c:v>
                </c:pt>
                <c:pt idx="262">
                  <c:v>0.3834600968658215</c:v>
                </c:pt>
                <c:pt idx="263">
                  <c:v>0.38123281440694101</c:v>
                </c:pt>
                <c:pt idx="264">
                  <c:v>0.38014211196694458</c:v>
                </c:pt>
                <c:pt idx="265">
                  <c:v>0.3140236412590387</c:v>
                </c:pt>
                <c:pt idx="266">
                  <c:v>0.31253040006235411</c:v>
                </c:pt>
                <c:pt idx="267">
                  <c:v>0.30954934404928358</c:v>
                </c:pt>
                <c:pt idx="268">
                  <c:v>0.33692641926976719</c:v>
                </c:pt>
                <c:pt idx="269">
                  <c:v>0.35108927184882699</c:v>
                </c:pt>
                <c:pt idx="270">
                  <c:v>0.34835338956378803</c:v>
                </c:pt>
                <c:pt idx="271">
                  <c:v>0.35126982232057702</c:v>
                </c:pt>
                <c:pt idx="272">
                  <c:v>0.33624417527405703</c:v>
                </c:pt>
                <c:pt idx="273">
                  <c:v>0.32330768464245585</c:v>
                </c:pt>
                <c:pt idx="274">
                  <c:v>0.32362537454356732</c:v>
                </c:pt>
                <c:pt idx="275">
                  <c:v>0.28930795892131478</c:v>
                </c:pt>
                <c:pt idx="276">
                  <c:v>0.29878241892247881</c:v>
                </c:pt>
                <c:pt idx="277">
                  <c:v>0.31813733083259432</c:v>
                </c:pt>
                <c:pt idx="278">
                  <c:v>0.30849563965677662</c:v>
                </c:pt>
                <c:pt idx="279">
                  <c:v>0.29631440250126539</c:v>
                </c:pt>
                <c:pt idx="280">
                  <c:v>0.29068428628793175</c:v>
                </c:pt>
                <c:pt idx="281">
                  <c:v>0.29576239163271878</c:v>
                </c:pt>
                <c:pt idx="282">
                  <c:v>0.41115584860201637</c:v>
                </c:pt>
                <c:pt idx="283">
                  <c:v>0.42168450630298748</c:v>
                </c:pt>
                <c:pt idx="284">
                  <c:v>0.33303175813735053</c:v>
                </c:pt>
                <c:pt idx="285">
                  <c:v>0.33451463988073793</c:v>
                </c:pt>
                <c:pt idx="286">
                  <c:v>0.31982444179812486</c:v>
                </c:pt>
                <c:pt idx="287">
                  <c:v>0.3110830364445567</c:v>
                </c:pt>
                <c:pt idx="288">
                  <c:v>0.30528322252007034</c:v>
                </c:pt>
                <c:pt idx="289">
                  <c:v>0.28890147370622765</c:v>
                </c:pt>
                <c:pt idx="290">
                  <c:v>0.28511040710678226</c:v>
                </c:pt>
                <c:pt idx="291">
                  <c:v>0.28247170635981633</c:v>
                </c:pt>
                <c:pt idx="292">
                  <c:v>0.29070599180912571</c:v>
                </c:pt>
                <c:pt idx="293">
                  <c:v>0.29253961504271553</c:v>
                </c:pt>
                <c:pt idx="294">
                  <c:v>0.31331377205453625</c:v>
                </c:pt>
                <c:pt idx="295">
                  <c:v>0.32355039183398837</c:v>
                </c:pt>
                <c:pt idx="296">
                  <c:v>0.3268224991539781</c:v>
                </c:pt>
                <c:pt idx="297">
                  <c:v>0.31044962987153313</c:v>
                </c:pt>
                <c:pt idx="298">
                  <c:v>0.3203276152439849</c:v>
                </c:pt>
                <c:pt idx="299">
                  <c:v>0.41698378104259515</c:v>
                </c:pt>
                <c:pt idx="300">
                  <c:v>0.334989694810506</c:v>
                </c:pt>
                <c:pt idx="301">
                  <c:v>0.33199038642734036</c:v>
                </c:pt>
                <c:pt idx="302">
                  <c:v>0.29520544769117385</c:v>
                </c:pt>
                <c:pt idx="303">
                  <c:v>0.28708116976973419</c:v>
                </c:pt>
                <c:pt idx="304">
                  <c:v>0.28945003142367498</c:v>
                </c:pt>
                <c:pt idx="305">
                  <c:v>0.27717654580308948</c:v>
                </c:pt>
                <c:pt idx="306">
                  <c:v>0.27936683021448028</c:v>
                </c:pt>
                <c:pt idx="307">
                  <c:v>0.25253436625304504</c:v>
                </c:pt>
                <c:pt idx="308">
                  <c:v>0.26698037722222634</c:v>
                </c:pt>
                <c:pt idx="309">
                  <c:v>0.31927736400257722</c:v>
                </c:pt>
                <c:pt idx="310">
                  <c:v>0.39234456133634987</c:v>
                </c:pt>
                <c:pt idx="311">
                  <c:v>0.4023355140804703</c:v>
                </c:pt>
                <c:pt idx="312">
                  <c:v>0.35989480715137745</c:v>
                </c:pt>
                <c:pt idx="313">
                  <c:v>0.38423606924850562</c:v>
                </c:pt>
                <c:pt idx="314">
                  <c:v>0.41210941161265113</c:v>
                </c:pt>
                <c:pt idx="315">
                  <c:v>0.40539648587611876</c:v>
                </c:pt>
                <c:pt idx="316">
                  <c:v>0.38119038997915289</c:v>
                </c:pt>
                <c:pt idx="317">
                  <c:v>0.43289836784346769</c:v>
                </c:pt>
                <c:pt idx="318">
                  <c:v>0.42349001102048511</c:v>
                </c:pt>
                <c:pt idx="319">
                  <c:v>0.39301003288386482</c:v>
                </c:pt>
                <c:pt idx="320">
                  <c:v>0.48295820601894102</c:v>
                </c:pt>
                <c:pt idx="321">
                  <c:v>0.47249071842315327</c:v>
                </c:pt>
                <c:pt idx="322">
                  <c:v>0.48646414099906576</c:v>
                </c:pt>
                <c:pt idx="323">
                  <c:v>0.46231477544158417</c:v>
                </c:pt>
                <c:pt idx="324">
                  <c:v>0.49008649650195801</c:v>
                </c:pt>
                <c:pt idx="325">
                  <c:v>0.76742040733370365</c:v>
                </c:pt>
                <c:pt idx="326">
                  <c:v>0.80861452671604361</c:v>
                </c:pt>
                <c:pt idx="327">
                  <c:v>0.77734328367044325</c:v>
                </c:pt>
                <c:pt idx="328">
                  <c:v>1.0907241455177608</c:v>
                </c:pt>
                <c:pt idx="329">
                  <c:v>1.1023459721952276</c:v>
                </c:pt>
                <c:pt idx="330">
                  <c:v>0.87401178215155007</c:v>
                </c:pt>
                <c:pt idx="331">
                  <c:v>0.65344767538801096</c:v>
                </c:pt>
                <c:pt idx="332">
                  <c:v>0.71958341185141195</c:v>
                </c:pt>
                <c:pt idx="333">
                  <c:v>0.74699156543178713</c:v>
                </c:pt>
                <c:pt idx="334">
                  <c:v>0.77680705863549226</c:v>
                </c:pt>
                <c:pt idx="335">
                  <c:v>0.77224001965336297</c:v>
                </c:pt>
                <c:pt idx="336">
                  <c:v>0.69719712658363986</c:v>
                </c:pt>
                <c:pt idx="337">
                  <c:v>0.73188600260268943</c:v>
                </c:pt>
                <c:pt idx="338">
                  <c:v>0.70244394302498003</c:v>
                </c:pt>
                <c:pt idx="339">
                  <c:v>0.6860602209819382</c:v>
                </c:pt>
                <c:pt idx="340">
                  <c:v>0.6990751474742174</c:v>
                </c:pt>
                <c:pt idx="341">
                  <c:v>0.68373773021418427</c:v>
                </c:pt>
                <c:pt idx="342">
                  <c:v>0.66509959381076933</c:v>
                </c:pt>
                <c:pt idx="343">
                  <c:v>0.57482879770158268</c:v>
                </c:pt>
                <c:pt idx="344">
                  <c:v>0.56824314524841468</c:v>
                </c:pt>
                <c:pt idx="345">
                  <c:v>0.53719981017535123</c:v>
                </c:pt>
                <c:pt idx="346">
                  <c:v>0.57518545887938366</c:v>
                </c:pt>
                <c:pt idx="347">
                  <c:v>0.61983766243376115</c:v>
                </c:pt>
                <c:pt idx="348">
                  <c:v>0.62379990666625895</c:v>
                </c:pt>
                <c:pt idx="349">
                  <c:v>0.60902633964996888</c:v>
                </c:pt>
                <c:pt idx="350">
                  <c:v>0.6979987509459169</c:v>
                </c:pt>
                <c:pt idx="351">
                  <c:v>1.002686058247753</c:v>
                </c:pt>
                <c:pt idx="352">
                  <c:v>0.94515606763045756</c:v>
                </c:pt>
                <c:pt idx="353">
                  <c:v>0.9883860662393309</c:v>
                </c:pt>
                <c:pt idx="354">
                  <c:v>1.313653660784142</c:v>
                </c:pt>
                <c:pt idx="355">
                  <c:v>1.655993141055303</c:v>
                </c:pt>
                <c:pt idx="356">
                  <c:v>1.3843051322704865</c:v>
                </c:pt>
                <c:pt idx="357">
                  <c:v>1.3387442566697616</c:v>
                </c:pt>
                <c:pt idx="358">
                  <c:v>1.258946867843961</c:v>
                </c:pt>
                <c:pt idx="359">
                  <c:v>1.2792203179464212</c:v>
                </c:pt>
                <c:pt idx="360">
                  <c:v>1.2919841510230703</c:v>
                </c:pt>
                <c:pt idx="361">
                  <c:v>1.3785265305598942</c:v>
                </c:pt>
                <c:pt idx="362">
                  <c:v>1.3246514537272822</c:v>
                </c:pt>
                <c:pt idx="363">
                  <c:v>1.2802631695783311</c:v>
                </c:pt>
                <c:pt idx="364">
                  <c:v>1.3245310867461155</c:v>
                </c:pt>
                <c:pt idx="365">
                  <c:v>1.3413060014779488</c:v>
                </c:pt>
                <c:pt idx="366">
                  <c:v>1.7782119978255015</c:v>
                </c:pt>
                <c:pt idx="367">
                  <c:v>5.7691109714503339</c:v>
                </c:pt>
                <c:pt idx="368">
                  <c:v>5.7797427303769764</c:v>
                </c:pt>
                <c:pt idx="369">
                  <c:v>4.6661429387499798</c:v>
                </c:pt>
                <c:pt idx="370">
                  <c:v>4.0367435009229791</c:v>
                </c:pt>
                <c:pt idx="371">
                  <c:v>4.3449066514596479</c:v>
                </c:pt>
                <c:pt idx="372">
                  <c:v>4.1787321410424774</c:v>
                </c:pt>
                <c:pt idx="373">
                  <c:v>4.0406317490604966</c:v>
                </c:pt>
                <c:pt idx="374">
                  <c:v>4.2944654867413803</c:v>
                </c:pt>
                <c:pt idx="375">
                  <c:v>4.3686150002910518</c:v>
                </c:pt>
                <c:pt idx="376">
                  <c:v>3.8584573096795776</c:v>
                </c:pt>
                <c:pt idx="377">
                  <c:v>3.5114116777677253</c:v>
                </c:pt>
                <c:pt idx="378">
                  <c:v>3.2567674361931678</c:v>
                </c:pt>
                <c:pt idx="379">
                  <c:v>3.8948831207014436</c:v>
                </c:pt>
                <c:pt idx="380">
                  <c:v>3.8297335055304682</c:v>
                </c:pt>
                <c:pt idx="381">
                  <c:v>3.6959993764595733</c:v>
                </c:pt>
                <c:pt idx="382">
                  <c:v>3.6225143478428166</c:v>
                </c:pt>
                <c:pt idx="383">
                  <c:v>3.5987028977857403</c:v>
                </c:pt>
                <c:pt idx="384">
                  <c:v>3.7659370322830164</c:v>
                </c:pt>
                <c:pt idx="385">
                  <c:v>3.5163526436831507</c:v>
                </c:pt>
                <c:pt idx="386">
                  <c:v>3.4991263527719436</c:v>
                </c:pt>
                <c:pt idx="387">
                  <c:v>3.3197568586980433</c:v>
                </c:pt>
                <c:pt idx="388">
                  <c:v>3.3459031322053701</c:v>
                </c:pt>
                <c:pt idx="389">
                  <c:v>3.4138088552606787</c:v>
                </c:pt>
                <c:pt idx="390">
                  <c:v>3.3818302095470747</c:v>
                </c:pt>
                <c:pt idx="391">
                  <c:v>3.1674605625479124</c:v>
                </c:pt>
                <c:pt idx="392">
                  <c:v>3.0793248004325315</c:v>
                </c:pt>
                <c:pt idx="393">
                  <c:v>15.226366880531828</c:v>
                </c:pt>
                <c:pt idx="394">
                  <c:v>37.590270302801891</c:v>
                </c:pt>
                <c:pt idx="395">
                  <c:v>23.579579840306561</c:v>
                </c:pt>
                <c:pt idx="396">
                  <c:v>21.054750697289869</c:v>
                </c:pt>
                <c:pt idx="397">
                  <c:v>20.309201069095582</c:v>
                </c:pt>
                <c:pt idx="398">
                  <c:v>16.321972301781727</c:v>
                </c:pt>
                <c:pt idx="399">
                  <c:v>18.158932759255183</c:v>
                </c:pt>
                <c:pt idx="400">
                  <c:v>27.70463965381667</c:v>
                </c:pt>
                <c:pt idx="401">
                  <c:v>25.545255025074809</c:v>
                </c:pt>
                <c:pt idx="402">
                  <c:v>28.079323320510635</c:v>
                </c:pt>
                <c:pt idx="403">
                  <c:v>41.271702314696512</c:v>
                </c:pt>
                <c:pt idx="404">
                  <c:v>40.01808760545677</c:v>
                </c:pt>
                <c:pt idx="405">
                  <c:v>38.894886080545248</c:v>
                </c:pt>
                <c:pt idx="406">
                  <c:v>38.082110013447554</c:v>
                </c:pt>
                <c:pt idx="407">
                  <c:v>36.185339005709537</c:v>
                </c:pt>
                <c:pt idx="408">
                  <c:v>36.15663888031083</c:v>
                </c:pt>
                <c:pt idx="409">
                  <c:v>35.94201912651063</c:v>
                </c:pt>
                <c:pt idx="410">
                  <c:v>35.363640982786535</c:v>
                </c:pt>
                <c:pt idx="411">
                  <c:v>35.048594222187582</c:v>
                </c:pt>
                <c:pt idx="412">
                  <c:v>31.855234039782275</c:v>
                </c:pt>
                <c:pt idx="413">
                  <c:v>26.355759412056631</c:v>
                </c:pt>
                <c:pt idx="414">
                  <c:v>29.707832338661383</c:v>
                </c:pt>
                <c:pt idx="415">
                  <c:v>28.39702259446095</c:v>
                </c:pt>
                <c:pt idx="416">
                  <c:v>28.79634597416846</c:v>
                </c:pt>
                <c:pt idx="417">
                  <c:v>27.740358555477833</c:v>
                </c:pt>
                <c:pt idx="418">
                  <c:v>28.94734783196375</c:v>
                </c:pt>
                <c:pt idx="419">
                  <c:v>25.652224273284354</c:v>
                </c:pt>
                <c:pt idx="420">
                  <c:v>28.861479803505837</c:v>
                </c:pt>
                <c:pt idx="421">
                  <c:v>27.871258140803718</c:v>
                </c:pt>
                <c:pt idx="422">
                  <c:v>24.731308339754552</c:v>
                </c:pt>
                <c:pt idx="423">
                  <c:v>24.393084028978844</c:v>
                </c:pt>
                <c:pt idx="424">
                  <c:v>23.909788894074101</c:v>
                </c:pt>
                <c:pt idx="425">
                  <c:v>24.21920011207942</c:v>
                </c:pt>
                <c:pt idx="426">
                  <c:v>24.739613168147741</c:v>
                </c:pt>
                <c:pt idx="427">
                  <c:v>24.621633794312562</c:v>
                </c:pt>
                <c:pt idx="428">
                  <c:v>24.306126284695537</c:v>
                </c:pt>
                <c:pt idx="429">
                  <c:v>24.222627611198867</c:v>
                </c:pt>
                <c:pt idx="430">
                  <c:v>24.559145572024345</c:v>
                </c:pt>
                <c:pt idx="431">
                  <c:v>24.549297185089888</c:v>
                </c:pt>
                <c:pt idx="432">
                  <c:v>29.00478952057437</c:v>
                </c:pt>
                <c:pt idx="433">
                  <c:v>29.633280286355024</c:v>
                </c:pt>
                <c:pt idx="434">
                  <c:v>27.794011150718209</c:v>
                </c:pt>
                <c:pt idx="435">
                  <c:v>26.935993377842809</c:v>
                </c:pt>
                <c:pt idx="436">
                  <c:v>27.263307211067449</c:v>
                </c:pt>
                <c:pt idx="437">
                  <c:v>29.486769498217683</c:v>
                </c:pt>
                <c:pt idx="438">
                  <c:v>30.193499788371167</c:v>
                </c:pt>
                <c:pt idx="439">
                  <c:v>28.543053887902825</c:v>
                </c:pt>
                <c:pt idx="440">
                  <c:v>27.990439704528661</c:v>
                </c:pt>
                <c:pt idx="441">
                  <c:v>27.996208440093255</c:v>
                </c:pt>
                <c:pt idx="442">
                  <c:v>28.092839940526872</c:v>
                </c:pt>
                <c:pt idx="443">
                  <c:v>28.45791052786841</c:v>
                </c:pt>
                <c:pt idx="444">
                  <c:v>28.835321690623317</c:v>
                </c:pt>
                <c:pt idx="445">
                  <c:v>28.365257057500887</c:v>
                </c:pt>
                <c:pt idx="446">
                  <c:v>27.473363379036613</c:v>
                </c:pt>
                <c:pt idx="447">
                  <c:v>26.703652545909645</c:v>
                </c:pt>
                <c:pt idx="448">
                  <c:v>26.814871636507505</c:v>
                </c:pt>
                <c:pt idx="449">
                  <c:v>24.824503461537322</c:v>
                </c:pt>
                <c:pt idx="450">
                  <c:v>25.505113623470379</c:v>
                </c:pt>
                <c:pt idx="451">
                  <c:v>26.478723162849622</c:v>
                </c:pt>
                <c:pt idx="452">
                  <c:v>26.553456752242333</c:v>
                </c:pt>
                <c:pt idx="453">
                  <c:v>26.769978698990794</c:v>
                </c:pt>
                <c:pt idx="454">
                  <c:v>26.997968560539167</c:v>
                </c:pt>
                <c:pt idx="455">
                  <c:v>26.477299971289519</c:v>
                </c:pt>
                <c:pt idx="456">
                  <c:v>33.774961102719409</c:v>
                </c:pt>
                <c:pt idx="457">
                  <c:v>30.188873059205758</c:v>
                </c:pt>
                <c:pt idx="458">
                  <c:v>28.808147858010372</c:v>
                </c:pt>
                <c:pt idx="459">
                  <c:v>28.1793699873812</c:v>
                </c:pt>
                <c:pt idx="460">
                  <c:v>29.43944850217105</c:v>
                </c:pt>
                <c:pt idx="461">
                  <c:v>31.820946715905315</c:v>
                </c:pt>
                <c:pt idx="462">
                  <c:v>32.437705154173329</c:v>
                </c:pt>
                <c:pt idx="463">
                  <c:v>30.135566765689884</c:v>
                </c:pt>
                <c:pt idx="464">
                  <c:v>30.960061841003114</c:v>
                </c:pt>
                <c:pt idx="465">
                  <c:v>31.412181434478434</c:v>
                </c:pt>
                <c:pt idx="466">
                  <c:v>39.345281565007539</c:v>
                </c:pt>
                <c:pt idx="467">
                  <c:v>37.353976599474926</c:v>
                </c:pt>
                <c:pt idx="468">
                  <c:v>46.891627292522351</c:v>
                </c:pt>
                <c:pt idx="469">
                  <c:v>70.966139386937428</c:v>
                </c:pt>
                <c:pt idx="470">
                  <c:v>93.61705096949683</c:v>
                </c:pt>
                <c:pt idx="471">
                  <c:v>219.43293388596908</c:v>
                </c:pt>
                <c:pt idx="472">
                  <c:v>189.40646942925335</c:v>
                </c:pt>
                <c:pt idx="473">
                  <c:v>180.54424473172469</c:v>
                </c:pt>
                <c:pt idx="474">
                  <c:v>220.89447564887178</c:v>
                </c:pt>
                <c:pt idx="475">
                  <c:v>213.38882481375185</c:v>
                </c:pt>
                <c:pt idx="476">
                  <c:v>172.4155566430241</c:v>
                </c:pt>
                <c:pt idx="477">
                  <c:v>154.22846392986355</c:v>
                </c:pt>
                <c:pt idx="478">
                  <c:v>132.26415175316481</c:v>
                </c:pt>
                <c:pt idx="479">
                  <c:v>143.27219118223067</c:v>
                </c:pt>
                <c:pt idx="480">
                  <c:v>144.17639583767033</c:v>
                </c:pt>
                <c:pt idx="481">
                  <c:v>137.69775407052521</c:v>
                </c:pt>
                <c:pt idx="482">
                  <c:v>138.93469548633689</c:v>
                </c:pt>
                <c:pt idx="483">
                  <c:v>168.17050772173917</c:v>
                </c:pt>
                <c:pt idx="484">
                  <c:v>161.59872608322885</c:v>
                </c:pt>
                <c:pt idx="485">
                  <c:v>168.44569475920193</c:v>
                </c:pt>
                <c:pt idx="486">
                  <c:v>196.47287845796086</c:v>
                </c:pt>
                <c:pt idx="487">
                  <c:v>198.90306116911859</c:v>
                </c:pt>
                <c:pt idx="488">
                  <c:v>219.86658898721052</c:v>
                </c:pt>
                <c:pt idx="489">
                  <c:v>297.80075416820006</c:v>
                </c:pt>
                <c:pt idx="490">
                  <c:v>339.57733874524331</c:v>
                </c:pt>
                <c:pt idx="491">
                  <c:v>325.11573679885004</c:v>
                </c:pt>
                <c:pt idx="492">
                  <c:v>357.27281028289201</c:v>
                </c:pt>
                <c:pt idx="493">
                  <c:v>363.35425679802125</c:v>
                </c:pt>
                <c:pt idx="494">
                  <c:v>343.24714597061666</c:v>
                </c:pt>
                <c:pt idx="495">
                  <c:v>280.39500644752638</c:v>
                </c:pt>
                <c:pt idx="496">
                  <c:v>268.5333998640445</c:v>
                </c:pt>
                <c:pt idx="497">
                  <c:v>256.65455268373972</c:v>
                </c:pt>
                <c:pt idx="498">
                  <c:v>251.80003541946414</c:v>
                </c:pt>
                <c:pt idx="499">
                  <c:v>288.27456843010873</c:v>
                </c:pt>
                <c:pt idx="500">
                  <c:v>277.35936746164782</c:v>
                </c:pt>
                <c:pt idx="501">
                  <c:v>271.03200676422966</c:v>
                </c:pt>
                <c:pt idx="502">
                  <c:v>256.62842663583166</c:v>
                </c:pt>
                <c:pt idx="503">
                  <c:v>250.00506281281849</c:v>
                </c:pt>
                <c:pt idx="504">
                  <c:v>234.00655605401519</c:v>
                </c:pt>
                <c:pt idx="505">
                  <c:v>212.88775158555322</c:v>
                </c:pt>
                <c:pt idx="506">
                  <c:v>201.13517057526869</c:v>
                </c:pt>
                <c:pt idx="507">
                  <c:v>175.95515580222562</c:v>
                </c:pt>
                <c:pt idx="508">
                  <c:v>171.41480894957513</c:v>
                </c:pt>
                <c:pt idx="509">
                  <c:v>181.58250398040505</c:v>
                </c:pt>
                <c:pt idx="510">
                  <c:v>187.6141300404777</c:v>
                </c:pt>
                <c:pt idx="511">
                  <c:v>178.88595334346329</c:v>
                </c:pt>
                <c:pt idx="512">
                  <c:v>172.98156600536709</c:v>
                </c:pt>
                <c:pt idx="513">
                  <c:v>169.38737518470001</c:v>
                </c:pt>
                <c:pt idx="514">
                  <c:v>155.35636485851006</c:v>
                </c:pt>
                <c:pt idx="515">
                  <c:v>151.63424874809328</c:v>
                </c:pt>
                <c:pt idx="516">
                  <c:v>161.56859928014867</c:v>
                </c:pt>
                <c:pt idx="517">
                  <c:v>187.76711876948912</c:v>
                </c:pt>
                <c:pt idx="518">
                  <c:v>216.41423676214819</c:v>
                </c:pt>
                <c:pt idx="519">
                  <c:v>214.97074546606419</c:v>
                </c:pt>
                <c:pt idx="520">
                  <c:v>197.84641938484765</c:v>
                </c:pt>
                <c:pt idx="521">
                  <c:v>198.81102047130301</c:v>
                </c:pt>
                <c:pt idx="522">
                  <c:v>192.42460375707961</c:v>
                </c:pt>
                <c:pt idx="523">
                  <c:v>185.47657350789109</c:v>
                </c:pt>
                <c:pt idx="524">
                  <c:v>167.56555124336239</c:v>
                </c:pt>
                <c:pt idx="525">
                  <c:v>173.92191454165564</c:v>
                </c:pt>
                <c:pt idx="526">
                  <c:v>170.27552276644886</c:v>
                </c:pt>
                <c:pt idx="527">
                  <c:v>160.75674845977227</c:v>
                </c:pt>
                <c:pt idx="528">
                  <c:v>156.49089025504472</c:v>
                </c:pt>
                <c:pt idx="529">
                  <c:v>161.68067063975357</c:v>
                </c:pt>
                <c:pt idx="530">
                  <c:v>164.58469555602855</c:v>
                </c:pt>
                <c:pt idx="531">
                  <c:v>161.75080522019334</c:v>
                </c:pt>
                <c:pt idx="532">
                  <c:v>157.5026721257581</c:v>
                </c:pt>
                <c:pt idx="533">
                  <c:v>154.21322328505335</c:v>
                </c:pt>
                <c:pt idx="534">
                  <c:v>151.51777368854042</c:v>
                </c:pt>
                <c:pt idx="535">
                  <c:v>144.91129292903474</c:v>
                </c:pt>
                <c:pt idx="536">
                  <c:v>140.97018580656606</c:v>
                </c:pt>
                <c:pt idx="537">
                  <c:v>137.11963533882542</c:v>
                </c:pt>
                <c:pt idx="538">
                  <c:v>105.25804243646573</c:v>
                </c:pt>
                <c:pt idx="539">
                  <c:v>120.20038301901671</c:v>
                </c:pt>
                <c:pt idx="540">
                  <c:v>131.29132878655923</c:v>
                </c:pt>
                <c:pt idx="541">
                  <c:v>140.65386363659053</c:v>
                </c:pt>
                <c:pt idx="542">
                  <c:v>124.94318282512681</c:v>
                </c:pt>
                <c:pt idx="543">
                  <c:v>129.75143921334623</c:v>
                </c:pt>
                <c:pt idx="544">
                  <c:v>129.90129904747906</c:v>
                </c:pt>
                <c:pt idx="545">
                  <c:v>134.44835139015257</c:v>
                </c:pt>
                <c:pt idx="546">
                  <c:v>128.82656457636514</c:v>
                </c:pt>
                <c:pt idx="547">
                  <c:v>124.83786689135505</c:v>
                </c:pt>
                <c:pt idx="548">
                  <c:v>120.5731677127261</c:v>
                </c:pt>
                <c:pt idx="549">
                  <c:v>122.24682403028932</c:v>
                </c:pt>
                <c:pt idx="550">
                  <c:v>123.4838767877762</c:v>
                </c:pt>
                <c:pt idx="551">
                  <c:v>120.80056815481301</c:v>
                </c:pt>
                <c:pt idx="552">
                  <c:v>116.60167889349349</c:v>
                </c:pt>
                <c:pt idx="553">
                  <c:v>116.13528791481511</c:v>
                </c:pt>
                <c:pt idx="554">
                  <c:v>110.04926289175989</c:v>
                </c:pt>
                <c:pt idx="555">
                  <c:v>110.91493297407133</c:v>
                </c:pt>
                <c:pt idx="556">
                  <c:v>109.97372689656909</c:v>
                </c:pt>
                <c:pt idx="557">
                  <c:v>106.61998033955389</c:v>
                </c:pt>
                <c:pt idx="558">
                  <c:v>105.86671301792092</c:v>
                </c:pt>
                <c:pt idx="559">
                  <c:v>101.2780646138862</c:v>
                </c:pt>
                <c:pt idx="560">
                  <c:v>101.14118864712343</c:v>
                </c:pt>
                <c:pt idx="561">
                  <c:v>97.505113709120224</c:v>
                </c:pt>
                <c:pt idx="562">
                  <c:v>90.870043535548774</c:v>
                </c:pt>
                <c:pt idx="563">
                  <c:v>100.78542312459373</c:v>
                </c:pt>
                <c:pt idx="564">
                  <c:v>96.505888603163328</c:v>
                </c:pt>
                <c:pt idx="565">
                  <c:v>89.472595701980296</c:v>
                </c:pt>
                <c:pt idx="566">
                  <c:v>87.217738804657074</c:v>
                </c:pt>
                <c:pt idx="567">
                  <c:v>103.04447964396689</c:v>
                </c:pt>
                <c:pt idx="568">
                  <c:v>96.059906298211658</c:v>
                </c:pt>
                <c:pt idx="569">
                  <c:v>96.518547996109831</c:v>
                </c:pt>
                <c:pt idx="570">
                  <c:v>99.72067190736233</c:v>
                </c:pt>
                <c:pt idx="571">
                  <c:v>98.380631605762233</c:v>
                </c:pt>
                <c:pt idx="572">
                  <c:v>114.11956658689323</c:v>
                </c:pt>
                <c:pt idx="573">
                  <c:v>101.3379388436838</c:v>
                </c:pt>
                <c:pt idx="574">
                  <c:v>104.08187485885433</c:v>
                </c:pt>
                <c:pt idx="575">
                  <c:v>102.73376168437873</c:v>
                </c:pt>
                <c:pt idx="576">
                  <c:v>104.66695021303121</c:v>
                </c:pt>
                <c:pt idx="577">
                  <c:v>104.67839058519097</c:v>
                </c:pt>
                <c:pt idx="578">
                  <c:v>108.7135620818319</c:v>
                </c:pt>
                <c:pt idx="579">
                  <c:v>102.40646950715637</c:v>
                </c:pt>
                <c:pt idx="580">
                  <c:v>100.17090991912627</c:v>
                </c:pt>
                <c:pt idx="581">
                  <c:v>99.154275283797134</c:v>
                </c:pt>
                <c:pt idx="582">
                  <c:v>98.743664317360427</c:v>
                </c:pt>
                <c:pt idx="583">
                  <c:v>102.88812668502344</c:v>
                </c:pt>
                <c:pt idx="584">
                  <c:v>127.12840057189175</c:v>
                </c:pt>
                <c:pt idx="585">
                  <c:v>136.4883846470839</c:v>
                </c:pt>
                <c:pt idx="586">
                  <c:v>130.08791163260116</c:v>
                </c:pt>
                <c:pt idx="587">
                  <c:v>128.164493510135</c:v>
                </c:pt>
                <c:pt idx="588">
                  <c:v>138.23371307953263</c:v>
                </c:pt>
                <c:pt idx="589">
                  <c:v>143.42245730222731</c:v>
                </c:pt>
                <c:pt idx="590">
                  <c:v>140.38897937768334</c:v>
                </c:pt>
                <c:pt idx="591">
                  <c:v>145.70616301277832</c:v>
                </c:pt>
                <c:pt idx="592">
                  <c:v>169.53634805062597</c:v>
                </c:pt>
                <c:pt idx="593">
                  <c:v>171.86913612344878</c:v>
                </c:pt>
                <c:pt idx="594">
                  <c:v>166.29093041365539</c:v>
                </c:pt>
                <c:pt idx="595">
                  <c:v>158.67049599507052</c:v>
                </c:pt>
                <c:pt idx="596">
                  <c:v>156.09438624888085</c:v>
                </c:pt>
                <c:pt idx="597">
                  <c:v>162.71785205447742</c:v>
                </c:pt>
                <c:pt idx="598">
                  <c:v>161.01345085308057</c:v>
                </c:pt>
                <c:pt idx="599">
                  <c:v>157.53748917733299</c:v>
                </c:pt>
                <c:pt idx="600">
                  <c:v>160.54516781900173</c:v>
                </c:pt>
                <c:pt idx="601">
                  <c:v>156.43119157658987</c:v>
                </c:pt>
                <c:pt idx="602">
                  <c:v>145.09140156950562</c:v>
                </c:pt>
                <c:pt idx="603">
                  <c:v>144.98902242785499</c:v>
                </c:pt>
                <c:pt idx="604">
                  <c:v>144.27660672265486</c:v>
                </c:pt>
                <c:pt idx="605">
                  <c:v>146.26013947707483</c:v>
                </c:pt>
                <c:pt idx="606">
                  <c:v>142.63692169404672</c:v>
                </c:pt>
                <c:pt idx="607">
                  <c:v>141.27813513060306</c:v>
                </c:pt>
                <c:pt idx="608">
                  <c:v>139.83102197069863</c:v>
                </c:pt>
                <c:pt idx="609">
                  <c:v>144.3193857586283</c:v>
                </c:pt>
                <c:pt idx="610">
                  <c:v>151.13940884621357</c:v>
                </c:pt>
                <c:pt idx="611">
                  <c:v>148.913528493971</c:v>
                </c:pt>
                <c:pt idx="612">
                  <c:v>150.83613679997484</c:v>
                </c:pt>
                <c:pt idx="613">
                  <c:v>154.04914226001313</c:v>
                </c:pt>
                <c:pt idx="614">
                  <c:v>156.11036651029286</c:v>
                </c:pt>
                <c:pt idx="615">
                  <c:v>152.28262750014287</c:v>
                </c:pt>
                <c:pt idx="616">
                  <c:v>128.59986695548616</c:v>
                </c:pt>
                <c:pt idx="617">
                  <c:v>126.7188668691946</c:v>
                </c:pt>
                <c:pt idx="618">
                  <c:v>127.94759102097052</c:v>
                </c:pt>
                <c:pt idx="619">
                  <c:v>121.41749299321773</c:v>
                </c:pt>
                <c:pt idx="620">
                  <c:v>124.8273320768721</c:v>
                </c:pt>
                <c:pt idx="621">
                  <c:v>123.37947788170655</c:v>
                </c:pt>
                <c:pt idx="622">
                  <c:v>118.06116273290439</c:v>
                </c:pt>
                <c:pt idx="623">
                  <c:v>121.3330402576027</c:v>
                </c:pt>
                <c:pt idx="624">
                  <c:v>121.19427164634826</c:v>
                </c:pt>
                <c:pt idx="625">
                  <c:v>126.33674452623637</c:v>
                </c:pt>
                <c:pt idx="626">
                  <c:v>121.07167742288478</c:v>
                </c:pt>
                <c:pt idx="627">
                  <c:v>118.39902857247563</c:v>
                </c:pt>
                <c:pt idx="628">
                  <c:v>114.3491471553733</c:v>
                </c:pt>
                <c:pt idx="629">
                  <c:v>106.36144837522221</c:v>
                </c:pt>
                <c:pt idx="630">
                  <c:v>111.53355452502124</c:v>
                </c:pt>
                <c:pt idx="631">
                  <c:v>110.80235135889941</c:v>
                </c:pt>
                <c:pt idx="632">
                  <c:v>111.31932151173258</c:v>
                </c:pt>
                <c:pt idx="633">
                  <c:v>103.94771397052844</c:v>
                </c:pt>
                <c:pt idx="634">
                  <c:v>102.38366061807824</c:v>
                </c:pt>
                <c:pt idx="635">
                  <c:v>102.28652913246934</c:v>
                </c:pt>
                <c:pt idx="636">
                  <c:v>99.040262329516253</c:v>
                </c:pt>
                <c:pt idx="637">
                  <c:v>99.580164232381492</c:v>
                </c:pt>
                <c:pt idx="638">
                  <c:v>100.48236930524139</c:v>
                </c:pt>
                <c:pt idx="639">
                  <c:v>109.59878653288989</c:v>
                </c:pt>
                <c:pt idx="640">
                  <c:v>109.90796439153969</c:v>
                </c:pt>
                <c:pt idx="641">
                  <c:v>110.21700207492579</c:v>
                </c:pt>
                <c:pt idx="642">
                  <c:v>121.4292096672076</c:v>
                </c:pt>
                <c:pt idx="643">
                  <c:v>130.00958327429569</c:v>
                </c:pt>
                <c:pt idx="644">
                  <c:v>131.7886846835417</c:v>
                </c:pt>
                <c:pt idx="645">
                  <c:v>124.87631811626959</c:v>
                </c:pt>
                <c:pt idx="646">
                  <c:v>124.70556497518689</c:v>
                </c:pt>
                <c:pt idx="647">
                  <c:v>123.1435450982642</c:v>
                </c:pt>
                <c:pt idx="648">
                  <c:v>121.65332316979706</c:v>
                </c:pt>
                <c:pt idx="649">
                  <c:v>116.993561506262</c:v>
                </c:pt>
                <c:pt idx="650">
                  <c:v>113.43368013622884</c:v>
                </c:pt>
                <c:pt idx="651">
                  <c:v>114.16800336908528</c:v>
                </c:pt>
                <c:pt idx="652">
                  <c:v>117.07051039077882</c:v>
                </c:pt>
                <c:pt idx="653">
                  <c:v>118.29985778641807</c:v>
                </c:pt>
                <c:pt idx="654">
                  <c:v>119.01278507027415</c:v>
                </c:pt>
                <c:pt idx="655">
                  <c:v>118.08712652197082</c:v>
                </c:pt>
                <c:pt idx="656">
                  <c:v>132.92490737242272</c:v>
                </c:pt>
                <c:pt idx="657">
                  <c:v>124.22229309004838</c:v>
                </c:pt>
                <c:pt idx="658">
                  <c:v>127.42119405175393</c:v>
                </c:pt>
                <c:pt idx="659">
                  <c:v>126.04097599275255</c:v>
                </c:pt>
                <c:pt idx="660">
                  <c:v>123.23069106892767</c:v>
                </c:pt>
                <c:pt idx="661">
                  <c:v>123.36160691019924</c:v>
                </c:pt>
                <c:pt idx="662">
                  <c:v>137.95299228828455</c:v>
                </c:pt>
                <c:pt idx="663">
                  <c:v>136.50254269065783</c:v>
                </c:pt>
                <c:pt idx="664">
                  <c:v>133.77579108501692</c:v>
                </c:pt>
                <c:pt idx="665">
                  <c:v>128.76186558955789</c:v>
                </c:pt>
                <c:pt idx="666">
                  <c:v>165.15128429631724</c:v>
                </c:pt>
                <c:pt idx="667">
                  <c:v>149.27600355127785</c:v>
                </c:pt>
                <c:pt idx="668">
                  <c:v>143.23071076995862</c:v>
                </c:pt>
                <c:pt idx="669">
                  <c:v>139.24228230862059</c:v>
                </c:pt>
                <c:pt idx="670">
                  <c:v>138.95541790854267</c:v>
                </c:pt>
                <c:pt idx="671">
                  <c:v>136.76206521354405</c:v>
                </c:pt>
                <c:pt idx="672">
                  <c:v>135.56736275559939</c:v>
                </c:pt>
                <c:pt idx="673">
                  <c:v>132.31716981931936</c:v>
                </c:pt>
                <c:pt idx="674">
                  <c:v>131.79352595837514</c:v>
                </c:pt>
                <c:pt idx="675">
                  <c:v>130.51488945010144</c:v>
                </c:pt>
                <c:pt idx="676">
                  <c:v>131.90591409811188</c:v>
                </c:pt>
                <c:pt idx="677">
                  <c:v>144.32751352156009</c:v>
                </c:pt>
                <c:pt idx="678">
                  <c:v>141.80061538376867</c:v>
                </c:pt>
                <c:pt idx="679">
                  <c:v>135.42043494351029</c:v>
                </c:pt>
                <c:pt idx="680">
                  <c:v>131.75309694689889</c:v>
                </c:pt>
                <c:pt idx="681">
                  <c:v>130.34824098762982</c:v>
                </c:pt>
                <c:pt idx="682">
                  <c:v>128.24069974855905</c:v>
                </c:pt>
                <c:pt idx="683">
                  <c:v>132.05475536649547</c:v>
                </c:pt>
                <c:pt idx="684">
                  <c:v>129.6572098232356</c:v>
                </c:pt>
                <c:pt idx="685">
                  <c:v>125.76412970630709</c:v>
                </c:pt>
                <c:pt idx="686">
                  <c:v>117.7149259028015</c:v>
                </c:pt>
                <c:pt idx="687">
                  <c:v>117.99010545418162</c:v>
                </c:pt>
                <c:pt idx="688">
                  <c:v>115.85482196875648</c:v>
                </c:pt>
                <c:pt idx="689">
                  <c:v>115.35719738113619</c:v>
                </c:pt>
                <c:pt idx="690">
                  <c:v>114.20300508390649</c:v>
                </c:pt>
                <c:pt idx="691">
                  <c:v>110.86030458401024</c:v>
                </c:pt>
                <c:pt idx="692">
                  <c:v>115.01038741855844</c:v>
                </c:pt>
                <c:pt idx="693">
                  <c:v>112.41354297634572</c:v>
                </c:pt>
                <c:pt idx="694">
                  <c:v>111.76173093083565</c:v>
                </c:pt>
                <c:pt idx="695">
                  <c:v>108.48039102487607</c:v>
                </c:pt>
                <c:pt idx="696">
                  <c:v>102.21736496196957</c:v>
                </c:pt>
                <c:pt idx="697">
                  <c:v>101.37716132789978</c:v>
                </c:pt>
                <c:pt idx="698">
                  <c:v>109.28933258415221</c:v>
                </c:pt>
                <c:pt idx="699">
                  <c:v>110.2237276267161</c:v>
                </c:pt>
                <c:pt idx="700">
                  <c:v>106.72650042081288</c:v>
                </c:pt>
                <c:pt idx="701">
                  <c:v>108.41708982837781</c:v>
                </c:pt>
                <c:pt idx="702">
                  <c:v>104.89463987825877</c:v>
                </c:pt>
                <c:pt idx="703">
                  <c:v>97.67799516643197</c:v>
                </c:pt>
                <c:pt idx="704">
                  <c:v>88.300552978990837</c:v>
                </c:pt>
                <c:pt idx="705">
                  <c:v>87.998829767833499</c:v>
                </c:pt>
                <c:pt idx="706">
                  <c:v>89.121597162331739</c:v>
                </c:pt>
                <c:pt idx="707">
                  <c:v>88.823035976519165</c:v>
                </c:pt>
                <c:pt idx="708">
                  <c:v>88.652066137277473</c:v>
                </c:pt>
                <c:pt idx="709">
                  <c:v>85.042594140815169</c:v>
                </c:pt>
                <c:pt idx="710">
                  <c:v>82.752351131982351</c:v>
                </c:pt>
                <c:pt idx="711">
                  <c:v>84.072305605196007</c:v>
                </c:pt>
                <c:pt idx="712">
                  <c:v>83.049005669875854</c:v>
                </c:pt>
                <c:pt idx="713">
                  <c:v>106.40410448625913</c:v>
                </c:pt>
                <c:pt idx="714">
                  <c:v>93.314952880942656</c:v>
                </c:pt>
                <c:pt idx="715">
                  <c:v>89.95488122808014</c:v>
                </c:pt>
                <c:pt idx="716">
                  <c:v>86.036575051264208</c:v>
                </c:pt>
                <c:pt idx="717">
                  <c:v>85.101220712859643</c:v>
                </c:pt>
                <c:pt idx="718">
                  <c:v>84.913552690586172</c:v>
                </c:pt>
                <c:pt idx="719">
                  <c:v>83.264083870433879</c:v>
                </c:pt>
                <c:pt idx="720">
                  <c:v>83.746248718410129</c:v>
                </c:pt>
                <c:pt idx="721">
                  <c:v>87.112534683955573</c:v>
                </c:pt>
                <c:pt idx="722">
                  <c:v>89.960799503752796</c:v>
                </c:pt>
                <c:pt idx="723">
                  <c:v>95.091912910736099</c:v>
                </c:pt>
                <c:pt idx="724">
                  <c:v>94.520272294922293</c:v>
                </c:pt>
                <c:pt idx="725">
                  <c:v>93.945840312424735</c:v>
                </c:pt>
                <c:pt idx="726">
                  <c:v>94.393108717966413</c:v>
                </c:pt>
                <c:pt idx="727">
                  <c:v>91.725763034415635</c:v>
                </c:pt>
                <c:pt idx="728">
                  <c:v>86.49635561109227</c:v>
                </c:pt>
                <c:pt idx="729">
                  <c:v>85.681509926117627</c:v>
                </c:pt>
                <c:pt idx="730">
                  <c:v>85.588745987648934</c:v>
                </c:pt>
                <c:pt idx="731">
                  <c:v>84.715891425564521</c:v>
                </c:pt>
                <c:pt idx="732">
                  <c:v>85.886629709148977</c:v>
                </c:pt>
                <c:pt idx="733">
                  <c:v>85.06976559753258</c:v>
                </c:pt>
                <c:pt idx="734">
                  <c:v>84.13355402964072</c:v>
                </c:pt>
                <c:pt idx="735">
                  <c:v>83.363931435076523</c:v>
                </c:pt>
                <c:pt idx="736">
                  <c:v>78.904484054003674</c:v>
                </c:pt>
                <c:pt idx="737">
                  <c:v>78.060195433132989</c:v>
                </c:pt>
                <c:pt idx="738">
                  <c:v>76.842542952693222</c:v>
                </c:pt>
                <c:pt idx="739">
                  <c:v>74.888174016779757</c:v>
                </c:pt>
                <c:pt idx="740">
                  <c:v>74.072399805638454</c:v>
                </c:pt>
                <c:pt idx="741">
                  <c:v>79.674313644802581</c:v>
                </c:pt>
                <c:pt idx="742">
                  <c:v>78.712819328210912</c:v>
                </c:pt>
                <c:pt idx="743">
                  <c:v>85.638308299634176</c:v>
                </c:pt>
                <c:pt idx="744">
                  <c:v>100.19508888004952</c:v>
                </c:pt>
                <c:pt idx="745">
                  <c:v>94.661247190365515</c:v>
                </c:pt>
                <c:pt idx="746">
                  <c:v>90.198343981495597</c:v>
                </c:pt>
                <c:pt idx="747">
                  <c:v>86.651513551519201</c:v>
                </c:pt>
                <c:pt idx="748">
                  <c:v>84.529509163529696</c:v>
                </c:pt>
                <c:pt idx="749">
                  <c:v>82.244714848628902</c:v>
                </c:pt>
                <c:pt idx="750">
                  <c:v>82.338242009672229</c:v>
                </c:pt>
                <c:pt idx="751">
                  <c:v>76.634678116710788</c:v>
                </c:pt>
                <c:pt idx="752">
                  <c:v>70.541393419719711</c:v>
                </c:pt>
                <c:pt idx="753">
                  <c:v>69.642568041526701</c:v>
                </c:pt>
                <c:pt idx="754">
                  <c:v>68.990611107163431</c:v>
                </c:pt>
                <c:pt idx="755">
                  <c:v>71.592248368013074</c:v>
                </c:pt>
                <c:pt idx="756">
                  <c:v>74.488287456993518</c:v>
                </c:pt>
                <c:pt idx="757">
                  <c:v>70.734398372143872</c:v>
                </c:pt>
                <c:pt idx="758">
                  <c:v>69.320236659917057</c:v>
                </c:pt>
                <c:pt idx="759">
                  <c:v>70.059492456084612</c:v>
                </c:pt>
                <c:pt idx="760">
                  <c:v>69.874712460681735</c:v>
                </c:pt>
                <c:pt idx="761">
                  <c:v>69.191344878675167</c:v>
                </c:pt>
                <c:pt idx="762">
                  <c:v>70.039024972127294</c:v>
                </c:pt>
                <c:pt idx="763">
                  <c:v>70.75125961745519</c:v>
                </c:pt>
                <c:pt idx="764">
                  <c:v>67.696846675454168</c:v>
                </c:pt>
                <c:pt idx="765">
                  <c:v>72.004842537053705</c:v>
                </c:pt>
                <c:pt idx="766">
                  <c:v>73.188574205590058</c:v>
                </c:pt>
                <c:pt idx="767">
                  <c:v>75.42306312855159</c:v>
                </c:pt>
                <c:pt idx="768">
                  <c:v>83.549302807909342</c:v>
                </c:pt>
                <c:pt idx="769">
                  <c:v>82.729486378222219</c:v>
                </c:pt>
                <c:pt idx="770">
                  <c:v>78.379075690888968</c:v>
                </c:pt>
                <c:pt idx="771">
                  <c:v>78.261350686361737</c:v>
                </c:pt>
                <c:pt idx="772">
                  <c:v>75.12884445670089</c:v>
                </c:pt>
                <c:pt idx="773">
                  <c:v>71.572484326071105</c:v>
                </c:pt>
                <c:pt idx="774">
                  <c:v>76.706721869073377</c:v>
                </c:pt>
                <c:pt idx="775">
                  <c:v>73.112437919257189</c:v>
                </c:pt>
                <c:pt idx="776">
                  <c:v>74.164725957692099</c:v>
                </c:pt>
                <c:pt idx="777">
                  <c:v>73.885172661986132</c:v>
                </c:pt>
                <c:pt idx="778">
                  <c:v>72.96312302767997</c:v>
                </c:pt>
                <c:pt idx="779">
                  <c:v>69.195636756811041</c:v>
                </c:pt>
                <c:pt idx="780">
                  <c:v>71.079802320509842</c:v>
                </c:pt>
                <c:pt idx="781">
                  <c:v>68.66060524491661</c:v>
                </c:pt>
                <c:pt idx="782">
                  <c:v>68.7372420483197</c:v>
                </c:pt>
                <c:pt idx="783">
                  <c:v>64.046938245077726</c:v>
                </c:pt>
                <c:pt idx="784">
                  <c:v>65.869109405041556</c:v>
                </c:pt>
                <c:pt idx="785">
                  <c:v>62.007148489533016</c:v>
                </c:pt>
                <c:pt idx="786">
                  <c:v>62.35058324411218</c:v>
                </c:pt>
                <c:pt idx="787">
                  <c:v>63.308527656028517</c:v>
                </c:pt>
                <c:pt idx="788">
                  <c:v>62.414139571933184</c:v>
                </c:pt>
                <c:pt idx="789">
                  <c:v>65.357229857239929</c:v>
                </c:pt>
                <c:pt idx="790">
                  <c:v>66.878026628654737</c:v>
                </c:pt>
                <c:pt idx="791">
                  <c:v>66.192342395545438</c:v>
                </c:pt>
                <c:pt idx="792">
                  <c:v>65.039915399105823</c:v>
                </c:pt>
                <c:pt idx="793">
                  <c:v>63.185505907261387</c:v>
                </c:pt>
                <c:pt idx="794">
                  <c:v>60.97690680028203</c:v>
                </c:pt>
                <c:pt idx="795">
                  <c:v>61.011009644786832</c:v>
                </c:pt>
                <c:pt idx="796">
                  <c:v>59.457915080839854</c:v>
                </c:pt>
                <c:pt idx="797">
                  <c:v>58.145927647261949</c:v>
                </c:pt>
                <c:pt idx="798">
                  <c:v>60.076891351836885</c:v>
                </c:pt>
                <c:pt idx="799">
                  <c:v>59.011115270164979</c:v>
                </c:pt>
                <c:pt idx="800">
                  <c:v>57.437848404775067</c:v>
                </c:pt>
                <c:pt idx="801">
                  <c:v>56.89636826070749</c:v>
                </c:pt>
                <c:pt idx="802">
                  <c:v>56.459167258543346</c:v>
                </c:pt>
                <c:pt idx="803">
                  <c:v>57.706161271278766</c:v>
                </c:pt>
                <c:pt idx="804">
                  <c:v>55.304937108346962</c:v>
                </c:pt>
                <c:pt idx="805">
                  <c:v>56.733094241059007</c:v>
                </c:pt>
                <c:pt idx="806">
                  <c:v>57.567323042932834</c:v>
                </c:pt>
                <c:pt idx="807">
                  <c:v>57.942480972812504</c:v>
                </c:pt>
                <c:pt idx="808">
                  <c:v>60.359298164475469</c:v>
                </c:pt>
                <c:pt idx="809">
                  <c:v>60.194693886318078</c:v>
                </c:pt>
                <c:pt idx="810">
                  <c:v>58.959170259248431</c:v>
                </c:pt>
                <c:pt idx="811">
                  <c:v>60.87424328391883</c:v>
                </c:pt>
                <c:pt idx="812">
                  <c:v>63.508360949000064</c:v>
                </c:pt>
                <c:pt idx="813">
                  <c:v>68.513777868448713</c:v>
                </c:pt>
                <c:pt idx="814">
                  <c:v>66.777822497908772</c:v>
                </c:pt>
                <c:pt idx="815">
                  <c:v>66.311099502427524</c:v>
                </c:pt>
                <c:pt idx="816">
                  <c:v>70.460552129404121</c:v>
                </c:pt>
                <c:pt idx="817">
                  <c:v>74.183204675449488</c:v>
                </c:pt>
                <c:pt idx="818">
                  <c:v>72.338290105222541</c:v>
                </c:pt>
                <c:pt idx="819">
                  <c:v>70.552547992358967</c:v>
                </c:pt>
                <c:pt idx="820">
                  <c:v>71.586739507146945</c:v>
                </c:pt>
                <c:pt idx="821">
                  <c:v>69.20074120144659</c:v>
                </c:pt>
                <c:pt idx="822">
                  <c:v>70.150108952830848</c:v>
                </c:pt>
                <c:pt idx="823">
                  <c:v>72.529979463840192</c:v>
                </c:pt>
                <c:pt idx="824">
                  <c:v>75.296626665198559</c:v>
                </c:pt>
                <c:pt idx="825">
                  <c:v>86.985552407885166</c:v>
                </c:pt>
                <c:pt idx="826">
                  <c:v>84.111382836561432</c:v>
                </c:pt>
                <c:pt idx="827">
                  <c:v>72.084204941887819</c:v>
                </c:pt>
                <c:pt idx="828">
                  <c:v>74.384525480134272</c:v>
                </c:pt>
                <c:pt idx="829">
                  <c:v>70.340719285617283</c:v>
                </c:pt>
                <c:pt idx="830">
                  <c:v>70.20813998378928</c:v>
                </c:pt>
                <c:pt idx="831">
                  <c:v>73.647481971300707</c:v>
                </c:pt>
                <c:pt idx="832">
                  <c:v>70.190386838460014</c:v>
                </c:pt>
                <c:pt idx="833">
                  <c:v>69.197788333306733</c:v>
                </c:pt>
                <c:pt idx="834">
                  <c:v>71.335153907129623</c:v>
                </c:pt>
                <c:pt idx="835">
                  <c:v>72.593030797016539</c:v>
                </c:pt>
                <c:pt idx="836">
                  <c:v>72.19366228765908</c:v>
                </c:pt>
                <c:pt idx="837">
                  <c:v>70.476736604679914</c:v>
                </c:pt>
                <c:pt idx="838">
                  <c:v>68.290939430418419</c:v>
                </c:pt>
                <c:pt idx="839">
                  <c:v>69.930339635347991</c:v>
                </c:pt>
                <c:pt idx="840">
                  <c:v>71.177096246849004</c:v>
                </c:pt>
                <c:pt idx="841">
                  <c:v>69.361578740940374</c:v>
                </c:pt>
                <c:pt idx="842">
                  <c:v>67.022881167594747</c:v>
                </c:pt>
                <c:pt idx="843">
                  <c:v>66.376940467137445</c:v>
                </c:pt>
                <c:pt idx="844">
                  <c:v>65.469228421205457</c:v>
                </c:pt>
                <c:pt idx="845">
                  <c:v>81.566541357737677</c:v>
                </c:pt>
                <c:pt idx="846">
                  <c:v>80.583185481198484</c:v>
                </c:pt>
                <c:pt idx="847">
                  <c:v>70.74260700810045</c:v>
                </c:pt>
                <c:pt idx="848">
                  <c:v>69.206715094402838</c:v>
                </c:pt>
                <c:pt idx="849">
                  <c:v>70.388921714217418</c:v>
                </c:pt>
                <c:pt idx="850">
                  <c:v>66.336485270152536</c:v>
                </c:pt>
                <c:pt idx="851">
                  <c:v>65.287091870766815</c:v>
                </c:pt>
                <c:pt idx="852">
                  <c:v>65.020329101534628</c:v>
                </c:pt>
                <c:pt idx="853">
                  <c:v>64.061901165072669</c:v>
                </c:pt>
                <c:pt idx="854">
                  <c:v>66.019990289632801</c:v>
                </c:pt>
                <c:pt idx="855">
                  <c:v>66.820537753419018</c:v>
                </c:pt>
                <c:pt idx="856">
                  <c:v>62.86863424576881</c:v>
                </c:pt>
                <c:pt idx="857">
                  <c:v>64.105738498815612</c:v>
                </c:pt>
                <c:pt idx="858">
                  <c:v>62.228510172846782</c:v>
                </c:pt>
                <c:pt idx="859">
                  <c:v>60.740175870883519</c:v>
                </c:pt>
                <c:pt idx="860">
                  <c:v>57.103043194248485</c:v>
                </c:pt>
                <c:pt idx="861">
                  <c:v>53.57733017461323</c:v>
                </c:pt>
                <c:pt idx="862">
                  <c:v>42.787340506012534</c:v>
                </c:pt>
                <c:pt idx="863">
                  <c:v>45.456312631711519</c:v>
                </c:pt>
                <c:pt idx="864">
                  <c:v>44.284302788195106</c:v>
                </c:pt>
                <c:pt idx="865">
                  <c:v>44.821093981145104</c:v>
                </c:pt>
                <c:pt idx="866">
                  <c:v>44.893794110311063</c:v>
                </c:pt>
                <c:pt idx="867">
                  <c:v>43.965134929926045</c:v>
                </c:pt>
                <c:pt idx="868">
                  <c:v>43.795450288610823</c:v>
                </c:pt>
                <c:pt idx="869">
                  <c:v>41.984461178004317</c:v>
                </c:pt>
                <c:pt idx="870">
                  <c:v>42.330321669400348</c:v>
                </c:pt>
                <c:pt idx="871">
                  <c:v>41.066937224883809</c:v>
                </c:pt>
                <c:pt idx="872">
                  <c:v>41.672194892239638</c:v>
                </c:pt>
                <c:pt idx="873">
                  <c:v>42.539661790770914</c:v>
                </c:pt>
                <c:pt idx="874">
                  <c:v>40.55578910239106</c:v>
                </c:pt>
                <c:pt idx="875">
                  <c:v>40.58309722779412</c:v>
                </c:pt>
                <c:pt idx="876">
                  <c:v>40.236717166014678</c:v>
                </c:pt>
                <c:pt idx="877">
                  <c:v>41.244135153247349</c:v>
                </c:pt>
                <c:pt idx="878">
                  <c:v>40.027043194632569</c:v>
                </c:pt>
                <c:pt idx="879">
                  <c:v>39.941156765394396</c:v>
                </c:pt>
                <c:pt idx="880">
                  <c:v>42.543659397176405</c:v>
                </c:pt>
                <c:pt idx="881">
                  <c:v>42.498909206237727</c:v>
                </c:pt>
                <c:pt idx="882">
                  <c:v>42.526931979047909</c:v>
                </c:pt>
                <c:pt idx="883">
                  <c:v>39.999171494904878</c:v>
                </c:pt>
                <c:pt idx="884">
                  <c:v>39.889610572923843</c:v>
                </c:pt>
                <c:pt idx="885">
                  <c:v>39.663905108689413</c:v>
                </c:pt>
                <c:pt idx="886">
                  <c:v>39.530682654761257</c:v>
                </c:pt>
                <c:pt idx="887">
                  <c:v>40.722129135524689</c:v>
                </c:pt>
                <c:pt idx="888">
                  <c:v>39.73164268843481</c:v>
                </c:pt>
                <c:pt idx="889">
                  <c:v>39.211937580030678</c:v>
                </c:pt>
                <c:pt idx="890">
                  <c:v>38.949909492061749</c:v>
                </c:pt>
                <c:pt idx="891">
                  <c:v>38.297463004510604</c:v>
                </c:pt>
                <c:pt idx="892">
                  <c:v>36.69879988780604</c:v>
                </c:pt>
                <c:pt idx="893">
                  <c:v>33.689230360657511</c:v>
                </c:pt>
                <c:pt idx="894">
                  <c:v>31.341644479678251</c:v>
                </c:pt>
                <c:pt idx="895">
                  <c:v>27.680096875972485</c:v>
                </c:pt>
                <c:pt idx="896">
                  <c:v>30.119584503185287</c:v>
                </c:pt>
                <c:pt idx="897">
                  <c:v>29.916170053622405</c:v>
                </c:pt>
                <c:pt idx="898">
                  <c:v>27.590738254968837</c:v>
                </c:pt>
                <c:pt idx="899">
                  <c:v>27.469857951583666</c:v>
                </c:pt>
                <c:pt idx="900">
                  <c:v>29.790181927527634</c:v>
                </c:pt>
                <c:pt idx="901">
                  <c:v>29.152109474080156</c:v>
                </c:pt>
                <c:pt idx="902">
                  <c:v>33.30318082389941</c:v>
                </c:pt>
                <c:pt idx="903">
                  <c:v>31.433808251407207</c:v>
                </c:pt>
                <c:pt idx="904">
                  <c:v>30.885267322837169</c:v>
                </c:pt>
                <c:pt idx="905">
                  <c:v>32.613957250500064</c:v>
                </c:pt>
                <c:pt idx="906">
                  <c:v>33.118261204719822</c:v>
                </c:pt>
                <c:pt idx="907">
                  <c:v>37.028525625818574</c:v>
                </c:pt>
                <c:pt idx="908">
                  <c:v>37.646147930665563</c:v>
                </c:pt>
                <c:pt idx="909">
                  <c:v>34.976113852509556</c:v>
                </c:pt>
                <c:pt idx="910">
                  <c:v>34.151293375800911</c:v>
                </c:pt>
                <c:pt idx="911">
                  <c:v>33.314172970982384</c:v>
                </c:pt>
                <c:pt idx="912">
                  <c:v>32.488695435499139</c:v>
                </c:pt>
                <c:pt idx="913">
                  <c:v>32.417086012483438</c:v>
                </c:pt>
                <c:pt idx="914">
                  <c:v>32.225052507826966</c:v>
                </c:pt>
                <c:pt idx="915">
                  <c:v>33.340994796340254</c:v>
                </c:pt>
                <c:pt idx="916">
                  <c:v>33.475331702997686</c:v>
                </c:pt>
                <c:pt idx="917">
                  <c:v>33.023565459268362</c:v>
                </c:pt>
                <c:pt idx="918">
                  <c:v>34.082666603058556</c:v>
                </c:pt>
                <c:pt idx="919">
                  <c:v>34.93892138672377</c:v>
                </c:pt>
                <c:pt idx="920">
                  <c:v>33.557368291300229</c:v>
                </c:pt>
                <c:pt idx="921">
                  <c:v>33.290062095636159</c:v>
                </c:pt>
                <c:pt idx="922">
                  <c:v>32.183519715614906</c:v>
                </c:pt>
                <c:pt idx="923">
                  <c:v>30.016099103269692</c:v>
                </c:pt>
                <c:pt idx="924">
                  <c:v>29.548516388419959</c:v>
                </c:pt>
                <c:pt idx="925">
                  <c:v>29.89924086635245</c:v>
                </c:pt>
                <c:pt idx="926">
                  <c:v>30.712914943896902</c:v>
                </c:pt>
                <c:pt idx="927">
                  <c:v>30.958284009005176</c:v>
                </c:pt>
                <c:pt idx="928">
                  <c:v>31.264288610964201</c:v>
                </c:pt>
                <c:pt idx="929">
                  <c:v>32.8527012856824</c:v>
                </c:pt>
                <c:pt idx="930">
                  <c:v>33.574924686842117</c:v>
                </c:pt>
                <c:pt idx="931">
                  <c:v>36.899052123176709</c:v>
                </c:pt>
                <c:pt idx="932">
                  <c:v>33.898407664791129</c:v>
                </c:pt>
                <c:pt idx="933">
                  <c:v>34.287049896564511</c:v>
                </c:pt>
                <c:pt idx="934">
                  <c:v>33.257966401109059</c:v>
                </c:pt>
                <c:pt idx="935">
                  <c:v>33.03358797113561</c:v>
                </c:pt>
                <c:pt idx="936">
                  <c:v>32.470374293405079</c:v>
                </c:pt>
                <c:pt idx="937">
                  <c:v>29.822757066022771</c:v>
                </c:pt>
                <c:pt idx="938">
                  <c:v>32.014381179741797</c:v>
                </c:pt>
                <c:pt idx="939">
                  <c:v>33.862803602204345</c:v>
                </c:pt>
                <c:pt idx="940">
                  <c:v>34.543025199358752</c:v>
                </c:pt>
                <c:pt idx="941">
                  <c:v>35.561737965426467</c:v>
                </c:pt>
                <c:pt idx="942">
                  <c:v>34.553303362950601</c:v>
                </c:pt>
                <c:pt idx="943">
                  <c:v>33.750586531843823</c:v>
                </c:pt>
                <c:pt idx="944">
                  <c:v>32.977362373663361</c:v>
                </c:pt>
                <c:pt idx="945">
                  <c:v>32.79799839769246</c:v>
                </c:pt>
                <c:pt idx="946">
                  <c:v>32.380759573867785</c:v>
                </c:pt>
                <c:pt idx="947">
                  <c:v>33.599333214519817</c:v>
                </c:pt>
                <c:pt idx="948">
                  <c:v>34.033594970156145</c:v>
                </c:pt>
                <c:pt idx="949">
                  <c:v>33.492348963783598</c:v>
                </c:pt>
                <c:pt idx="950">
                  <c:v>34.533745817515175</c:v>
                </c:pt>
                <c:pt idx="951">
                  <c:v>35.639985850392868</c:v>
                </c:pt>
                <c:pt idx="952">
                  <c:v>34.182217338881841</c:v>
                </c:pt>
                <c:pt idx="953">
                  <c:v>35.721514287915163</c:v>
                </c:pt>
                <c:pt idx="954">
                  <c:v>34.779399213741073</c:v>
                </c:pt>
                <c:pt idx="955">
                  <c:v>35.964644768814992</c:v>
                </c:pt>
                <c:pt idx="956">
                  <c:v>40.460999021383152</c:v>
                </c:pt>
                <c:pt idx="957">
                  <c:v>39.351069087016548</c:v>
                </c:pt>
                <c:pt idx="958">
                  <c:v>42.833684473495587</c:v>
                </c:pt>
                <c:pt idx="959">
                  <c:v>42.60484443295811</c:v>
                </c:pt>
                <c:pt idx="960">
                  <c:v>39.387067411657</c:v>
                </c:pt>
                <c:pt idx="961">
                  <c:v>36.010941111467226</c:v>
                </c:pt>
                <c:pt idx="962">
                  <c:v>33.997096613924981</c:v>
                </c:pt>
                <c:pt idx="963">
                  <c:v>33.835438179775188</c:v>
                </c:pt>
                <c:pt idx="964">
                  <c:v>33.19290316002494</c:v>
                </c:pt>
                <c:pt idx="965">
                  <c:v>33.103968665194259</c:v>
                </c:pt>
                <c:pt idx="966">
                  <c:v>33.239131350237727</c:v>
                </c:pt>
                <c:pt idx="967">
                  <c:v>34.245819347238665</c:v>
                </c:pt>
                <c:pt idx="968">
                  <c:v>33.181635736143392</c:v>
                </c:pt>
                <c:pt idx="969">
                  <c:v>30.609913122152314</c:v>
                </c:pt>
                <c:pt idx="970">
                  <c:v>30.703177839555259</c:v>
                </c:pt>
                <c:pt idx="971">
                  <c:v>30.552771833634779</c:v>
                </c:pt>
                <c:pt idx="972">
                  <c:v>30.802272558055517</c:v>
                </c:pt>
                <c:pt idx="973">
                  <c:v>30.279835946857041</c:v>
                </c:pt>
                <c:pt idx="974">
                  <c:v>29.834193000873647</c:v>
                </c:pt>
                <c:pt idx="975">
                  <c:v>29.977411909084154</c:v>
                </c:pt>
                <c:pt idx="976">
                  <c:v>30.258410751098797</c:v>
                </c:pt>
                <c:pt idx="977">
                  <c:v>30.395500694815585</c:v>
                </c:pt>
                <c:pt idx="978">
                  <c:v>30.449085737447355</c:v>
                </c:pt>
                <c:pt idx="979">
                  <c:v>30.881447866570245</c:v>
                </c:pt>
                <c:pt idx="980">
                  <c:v>29.326887014865918</c:v>
                </c:pt>
                <c:pt idx="981">
                  <c:v>29.270909856675978</c:v>
                </c:pt>
                <c:pt idx="982">
                  <c:v>30.800095645432666</c:v>
                </c:pt>
                <c:pt idx="983">
                  <c:v>31.222549477519649</c:v>
                </c:pt>
                <c:pt idx="984">
                  <c:v>31.194918745092579</c:v>
                </c:pt>
                <c:pt idx="985">
                  <c:v>31.230485980651203</c:v>
                </c:pt>
                <c:pt idx="986">
                  <c:v>30.606493147666853</c:v>
                </c:pt>
                <c:pt idx="987">
                  <c:v>29.311813084260834</c:v>
                </c:pt>
                <c:pt idx="988">
                  <c:v>29.201371914544577</c:v>
                </c:pt>
                <c:pt idx="989">
                  <c:v>28.836584625196611</c:v>
                </c:pt>
                <c:pt idx="990">
                  <c:v>29.775808448499212</c:v>
                </c:pt>
                <c:pt idx="991">
                  <c:v>29.705895471553831</c:v>
                </c:pt>
                <c:pt idx="992">
                  <c:v>28.003647939791747</c:v>
                </c:pt>
                <c:pt idx="993">
                  <c:v>28.715411091850267</c:v>
                </c:pt>
                <c:pt idx="994">
                  <c:v>28.884264592302781</c:v>
                </c:pt>
                <c:pt idx="995">
                  <c:v>28.614305660903621</c:v>
                </c:pt>
                <c:pt idx="996">
                  <c:v>30.571331115019532</c:v>
                </c:pt>
                <c:pt idx="997">
                  <c:v>32.55582744379533</c:v>
                </c:pt>
                <c:pt idx="998">
                  <c:v>30.446367441664098</c:v>
                </c:pt>
                <c:pt idx="999">
                  <c:v>29.520531759198011</c:v>
                </c:pt>
                <c:pt idx="1000">
                  <c:v>30.086400501585345</c:v>
                </c:pt>
                <c:pt idx="1001">
                  <c:v>29.110689788003853</c:v>
                </c:pt>
                <c:pt idx="1002">
                  <c:v>29.089008988810164</c:v>
                </c:pt>
                <c:pt idx="1003">
                  <c:v>29.642128575510107</c:v>
                </c:pt>
                <c:pt idx="1004">
                  <c:v>29.942270219339179</c:v>
                </c:pt>
                <c:pt idx="1005">
                  <c:v>29.05895091403854</c:v>
                </c:pt>
                <c:pt idx="1006">
                  <c:v>28.828048147837883</c:v>
                </c:pt>
                <c:pt idx="1007">
                  <c:v>31.661642560931988</c:v>
                </c:pt>
                <c:pt idx="1008">
                  <c:v>31.842232795923607</c:v>
                </c:pt>
                <c:pt idx="1009">
                  <c:v>31.908626021888345</c:v>
                </c:pt>
                <c:pt idx="1010">
                  <c:v>30.405895298317478</c:v>
                </c:pt>
                <c:pt idx="1011">
                  <c:v>29.87731497321386</c:v>
                </c:pt>
                <c:pt idx="1012">
                  <c:v>29.753731359276497</c:v>
                </c:pt>
                <c:pt idx="1013">
                  <c:v>29.819080339640006</c:v>
                </c:pt>
                <c:pt idx="1014">
                  <c:v>28.904505824008428</c:v>
                </c:pt>
                <c:pt idx="1015">
                  <c:v>29.01285143128905</c:v>
                </c:pt>
                <c:pt idx="1016">
                  <c:v>28.683820480961199</c:v>
                </c:pt>
                <c:pt idx="1017">
                  <c:v>29.062583083669161</c:v>
                </c:pt>
                <c:pt idx="1018">
                  <c:v>28.416907851527924</c:v>
                </c:pt>
                <c:pt idx="1019">
                  <c:v>28.289983350290118</c:v>
                </c:pt>
                <c:pt idx="1020">
                  <c:v>28.613836920727834</c:v>
                </c:pt>
                <c:pt idx="1021">
                  <c:v>28.923710073825266</c:v>
                </c:pt>
                <c:pt idx="1022">
                  <c:v>28.904790335500614</c:v>
                </c:pt>
                <c:pt idx="1023">
                  <c:v>28.712267489034964</c:v>
                </c:pt>
                <c:pt idx="1024">
                  <c:v>28.32526337716066</c:v>
                </c:pt>
                <c:pt idx="1025">
                  <c:v>28.522726306801328</c:v>
                </c:pt>
                <c:pt idx="1026">
                  <c:v>28.807216809002316</c:v>
                </c:pt>
                <c:pt idx="1027">
                  <c:v>29.008867204544003</c:v>
                </c:pt>
                <c:pt idx="1028">
                  <c:v>30.570149493827294</c:v>
                </c:pt>
                <c:pt idx="1029">
                  <c:v>35.029582854249249</c:v>
                </c:pt>
                <c:pt idx="1030">
                  <c:v>40.704992985318881</c:v>
                </c:pt>
                <c:pt idx="1031">
                  <c:v>42.332510349595687</c:v>
                </c:pt>
                <c:pt idx="1032">
                  <c:v>72.305894217247854</c:v>
                </c:pt>
                <c:pt idx="1033">
                  <c:v>69.151518580742518</c:v>
                </c:pt>
                <c:pt idx="1034">
                  <c:v>63.287641504963617</c:v>
                </c:pt>
                <c:pt idx="1035">
                  <c:v>76.39140593685228</c:v>
                </c:pt>
                <c:pt idx="1036">
                  <c:v>71.675113486688005</c:v>
                </c:pt>
                <c:pt idx="1037">
                  <c:v>66.012181570494647</c:v>
                </c:pt>
                <c:pt idx="1038">
                  <c:v>62.301908328692235</c:v>
                </c:pt>
                <c:pt idx="1039">
                  <c:v>65.455416315521035</c:v>
                </c:pt>
                <c:pt idx="1040">
                  <c:v>61.780712845623476</c:v>
                </c:pt>
                <c:pt idx="1041">
                  <c:v>57.497499925667917</c:v>
                </c:pt>
                <c:pt idx="1042">
                  <c:v>54.360877531364387</c:v>
                </c:pt>
                <c:pt idx="1043">
                  <c:v>44.224407069766229</c:v>
                </c:pt>
                <c:pt idx="1044">
                  <c:v>44.820408945209252</c:v>
                </c:pt>
                <c:pt idx="1045">
                  <c:v>44.529565328195076</c:v>
                </c:pt>
                <c:pt idx="1046">
                  <c:v>45.170069838552216</c:v>
                </c:pt>
                <c:pt idx="1047">
                  <c:v>43.893978978104904</c:v>
                </c:pt>
                <c:pt idx="1048">
                  <c:v>43.774415706778051</c:v>
                </c:pt>
                <c:pt idx="1049">
                  <c:v>42.82676843537191</c:v>
                </c:pt>
                <c:pt idx="1050">
                  <c:v>43.81660419906666</c:v>
                </c:pt>
                <c:pt idx="1051">
                  <c:v>41.950424739353252</c:v>
                </c:pt>
                <c:pt idx="1052">
                  <c:v>41.702539468392324</c:v>
                </c:pt>
                <c:pt idx="1053">
                  <c:v>40.93804178537512</c:v>
                </c:pt>
                <c:pt idx="1054">
                  <c:v>41.320532976901283</c:v>
                </c:pt>
                <c:pt idx="1055">
                  <c:v>37.092871372694312</c:v>
                </c:pt>
                <c:pt idx="1056">
                  <c:v>37.842859149487509</c:v>
                </c:pt>
                <c:pt idx="1057">
                  <c:v>40.011008352412468</c:v>
                </c:pt>
                <c:pt idx="1058">
                  <c:v>40.338203110077188</c:v>
                </c:pt>
                <c:pt idx="1059">
                  <c:v>43.829092465631724</c:v>
                </c:pt>
                <c:pt idx="1060">
                  <c:v>45.817699679304134</c:v>
                </c:pt>
                <c:pt idx="1061">
                  <c:v>51.312842280806549</c:v>
                </c:pt>
                <c:pt idx="1062">
                  <c:v>48.072635830337511</c:v>
                </c:pt>
                <c:pt idx="1063">
                  <c:v>50.64479697586593</c:v>
                </c:pt>
                <c:pt idx="1064">
                  <c:v>52.76819339549926</c:v>
                </c:pt>
                <c:pt idx="1065">
                  <c:v>51.971407355028433</c:v>
                </c:pt>
                <c:pt idx="1066">
                  <c:v>49.963042556880602</c:v>
                </c:pt>
                <c:pt idx="1067">
                  <c:v>49.747476864275576</c:v>
                </c:pt>
                <c:pt idx="1068">
                  <c:v>50.924559344353902</c:v>
                </c:pt>
                <c:pt idx="1069">
                  <c:v>53.318157654326654</c:v>
                </c:pt>
                <c:pt idx="1070">
                  <c:v>49.679707119941462</c:v>
                </c:pt>
                <c:pt idx="1071">
                  <c:v>48.89516174143165</c:v>
                </c:pt>
                <c:pt idx="1072">
                  <c:v>47.919489096663028</c:v>
                </c:pt>
                <c:pt idx="1073">
                  <c:v>47.873825614296301</c:v>
                </c:pt>
                <c:pt idx="1074">
                  <c:v>47.208715091584033</c:v>
                </c:pt>
                <c:pt idx="1075">
                  <c:v>47.155983757714587</c:v>
                </c:pt>
                <c:pt idx="1076">
                  <c:v>45.099826240864445</c:v>
                </c:pt>
                <c:pt idx="1077">
                  <c:v>45.624885301519782</c:v>
                </c:pt>
                <c:pt idx="1078">
                  <c:v>44.661932459921104</c:v>
                </c:pt>
                <c:pt idx="1079">
                  <c:v>42.783366079654876</c:v>
                </c:pt>
                <c:pt idx="1080">
                  <c:v>41.768574963491361</c:v>
                </c:pt>
                <c:pt idx="1081">
                  <c:v>38.138199373969556</c:v>
                </c:pt>
                <c:pt idx="1082">
                  <c:v>38.365448529257272</c:v>
                </c:pt>
                <c:pt idx="1083">
                  <c:v>38.119063894211934</c:v>
                </c:pt>
                <c:pt idx="1084">
                  <c:v>36.080601478390577</c:v>
                </c:pt>
                <c:pt idx="1085">
                  <c:v>35.993345972162523</c:v>
                </c:pt>
                <c:pt idx="1086">
                  <c:v>37.171746493099121</c:v>
                </c:pt>
                <c:pt idx="1087">
                  <c:v>37.808517461468504</c:v>
                </c:pt>
                <c:pt idx="1088">
                  <c:v>37.458911899583953</c:v>
                </c:pt>
                <c:pt idx="1089">
                  <c:v>37.284675157734767</c:v>
                </c:pt>
                <c:pt idx="1090">
                  <c:v>36.683373045933031</c:v>
                </c:pt>
                <c:pt idx="1091">
                  <c:v>36.507529120602143</c:v>
                </c:pt>
                <c:pt idx="1092">
                  <c:v>35.423277621231755</c:v>
                </c:pt>
                <c:pt idx="1093">
                  <c:v>34.196298241734141</c:v>
                </c:pt>
                <c:pt idx="1094">
                  <c:v>34.159118314508518</c:v>
                </c:pt>
                <c:pt idx="1095">
                  <c:v>34.063302316182899</c:v>
                </c:pt>
                <c:pt idx="1096">
                  <c:v>33.890396617547097</c:v>
                </c:pt>
                <c:pt idx="1097">
                  <c:v>34.760219080194354</c:v>
                </c:pt>
                <c:pt idx="1098">
                  <c:v>34.630311505868633</c:v>
                </c:pt>
                <c:pt idx="1099">
                  <c:v>35.121901019751881</c:v>
                </c:pt>
                <c:pt idx="1100">
                  <c:v>35.921223307426544</c:v>
                </c:pt>
                <c:pt idx="1101">
                  <c:v>34.799589989229176</c:v>
                </c:pt>
                <c:pt idx="1102">
                  <c:v>34.921272382649001</c:v>
                </c:pt>
                <c:pt idx="1103">
                  <c:v>35.278317655893588</c:v>
                </c:pt>
                <c:pt idx="1104">
                  <c:v>38.085579016293252</c:v>
                </c:pt>
                <c:pt idx="1105">
                  <c:v>37.355003482386266</c:v>
                </c:pt>
                <c:pt idx="1106">
                  <c:v>37.566346521996572</c:v>
                </c:pt>
                <c:pt idx="1107">
                  <c:v>38.804054478680399</c:v>
                </c:pt>
                <c:pt idx="1108">
                  <c:v>40.795628376071292</c:v>
                </c:pt>
                <c:pt idx="1109">
                  <c:v>44.332783594520343</c:v>
                </c:pt>
                <c:pt idx="1110">
                  <c:v>42.237677434734856</c:v>
                </c:pt>
                <c:pt idx="1111">
                  <c:v>42.391775497336837</c:v>
                </c:pt>
                <c:pt idx="1112">
                  <c:v>40.794827172110871</c:v>
                </c:pt>
                <c:pt idx="1113">
                  <c:v>42.960705026069817</c:v>
                </c:pt>
                <c:pt idx="1114">
                  <c:v>39.475882609686977</c:v>
                </c:pt>
                <c:pt idx="1115">
                  <c:v>41.865471630380782</c:v>
                </c:pt>
                <c:pt idx="1116">
                  <c:v>42.892354656311575</c:v>
                </c:pt>
                <c:pt idx="1117">
                  <c:v>44.940695466522442</c:v>
                </c:pt>
                <c:pt idx="1118">
                  <c:v>44.091376087046882</c:v>
                </c:pt>
                <c:pt idx="1119">
                  <c:v>43.894568667858465</c:v>
                </c:pt>
                <c:pt idx="1120">
                  <c:v>42.331640573442954</c:v>
                </c:pt>
                <c:pt idx="1121">
                  <c:v>42.132770097835568</c:v>
                </c:pt>
                <c:pt idx="1122">
                  <c:v>42.244263127996525</c:v>
                </c:pt>
                <c:pt idx="1123">
                  <c:v>44.7678662192858</c:v>
                </c:pt>
                <c:pt idx="1124">
                  <c:v>43.873332919589437</c:v>
                </c:pt>
                <c:pt idx="1125">
                  <c:v>44.11137192256156</c:v>
                </c:pt>
                <c:pt idx="1126">
                  <c:v>47.16587167379226</c:v>
                </c:pt>
                <c:pt idx="1127">
                  <c:v>46.584307541830043</c:v>
                </c:pt>
                <c:pt idx="1128">
                  <c:v>46.290736909090178</c:v>
                </c:pt>
                <c:pt idx="1129">
                  <c:v>45.017613978577444</c:v>
                </c:pt>
                <c:pt idx="1130">
                  <c:v>48.077467553140934</c:v>
                </c:pt>
                <c:pt idx="1131">
                  <c:v>46.756842409111336</c:v>
                </c:pt>
                <c:pt idx="1132">
                  <c:v>44.956719182564207</c:v>
                </c:pt>
                <c:pt idx="1133">
                  <c:v>44.762808007255863</c:v>
                </c:pt>
                <c:pt idx="1134">
                  <c:v>45.039243996277804</c:v>
                </c:pt>
                <c:pt idx="1135">
                  <c:v>43.859822599737463</c:v>
                </c:pt>
                <c:pt idx="1136">
                  <c:v>39.883546441867097</c:v>
                </c:pt>
                <c:pt idx="1137">
                  <c:v>39.689010999023594</c:v>
                </c:pt>
                <c:pt idx="1138">
                  <c:v>40.981605536750948</c:v>
                </c:pt>
                <c:pt idx="1139">
                  <c:v>41.160019182397861</c:v>
                </c:pt>
                <c:pt idx="1140">
                  <c:v>40.235290252494508</c:v>
                </c:pt>
                <c:pt idx="1141">
                  <c:v>43.068752854239833</c:v>
                </c:pt>
                <c:pt idx="1142">
                  <c:v>44.083964295031556</c:v>
                </c:pt>
                <c:pt idx="1143">
                  <c:v>42.616672600414432</c:v>
                </c:pt>
                <c:pt idx="1144">
                  <c:v>43.254517705527263</c:v>
                </c:pt>
                <c:pt idx="1145">
                  <c:v>43.274327840529935</c:v>
                </c:pt>
                <c:pt idx="1146">
                  <c:v>42.715267471488858</c:v>
                </c:pt>
                <c:pt idx="1147">
                  <c:v>42.785805993073375</c:v>
                </c:pt>
                <c:pt idx="1148">
                  <c:v>42.001529912025013</c:v>
                </c:pt>
                <c:pt idx="1149">
                  <c:v>41.594500849163602</c:v>
                </c:pt>
                <c:pt idx="1150">
                  <c:v>40.890493996339217</c:v>
                </c:pt>
                <c:pt idx="1151">
                  <c:v>39.33346327923423</c:v>
                </c:pt>
                <c:pt idx="1152">
                  <c:v>39.658755865483933</c:v>
                </c:pt>
                <c:pt idx="1153">
                  <c:v>39.557045772412685</c:v>
                </c:pt>
                <c:pt idx="1154">
                  <c:v>39.794567520471858</c:v>
                </c:pt>
                <c:pt idx="1155">
                  <c:v>39.724516677302191</c:v>
                </c:pt>
                <c:pt idx="1156">
                  <c:v>39.536517617805934</c:v>
                </c:pt>
                <c:pt idx="1157">
                  <c:v>38.757178460787102</c:v>
                </c:pt>
                <c:pt idx="1158">
                  <c:v>37.033194410851479</c:v>
                </c:pt>
                <c:pt idx="1159">
                  <c:v>36.468054761290425</c:v>
                </c:pt>
                <c:pt idx="1160">
                  <c:v>36.055227295507301</c:v>
                </c:pt>
                <c:pt idx="1161">
                  <c:v>36.412627320258899</c:v>
                </c:pt>
                <c:pt idx="1162">
                  <c:v>35.622897357970515</c:v>
                </c:pt>
                <c:pt idx="1163">
                  <c:v>34.618335620739231</c:v>
                </c:pt>
                <c:pt idx="1164">
                  <c:v>31.602282279799461</c:v>
                </c:pt>
                <c:pt idx="1165">
                  <c:v>32.695366589997015</c:v>
                </c:pt>
                <c:pt idx="1166">
                  <c:v>34.050471150660734</c:v>
                </c:pt>
                <c:pt idx="1167">
                  <c:v>35.28585019028619</c:v>
                </c:pt>
                <c:pt idx="1168">
                  <c:v>37.242604115298946</c:v>
                </c:pt>
                <c:pt idx="1169">
                  <c:v>36.529933552105241</c:v>
                </c:pt>
                <c:pt idx="1170">
                  <c:v>35.248682724611058</c:v>
                </c:pt>
                <c:pt idx="1171">
                  <c:v>37.118881458335274</c:v>
                </c:pt>
                <c:pt idx="1172">
                  <c:v>37.833353866340858</c:v>
                </c:pt>
                <c:pt idx="1173">
                  <c:v>36.772372631991523</c:v>
                </c:pt>
                <c:pt idx="1174">
                  <c:v>36.273513312733101</c:v>
                </c:pt>
                <c:pt idx="1175">
                  <c:v>37.177716296568995</c:v>
                </c:pt>
                <c:pt idx="1176">
                  <c:v>37.367156461047863</c:v>
                </c:pt>
                <c:pt idx="1177">
                  <c:v>37.795119770465398</c:v>
                </c:pt>
                <c:pt idx="1178">
                  <c:v>37.210536910741716</c:v>
                </c:pt>
                <c:pt idx="1179">
                  <c:v>36.477148847499087</c:v>
                </c:pt>
                <c:pt idx="1180">
                  <c:v>36.287505677287498</c:v>
                </c:pt>
                <c:pt idx="1181">
                  <c:v>36.404666126327619</c:v>
                </c:pt>
                <c:pt idx="1182">
                  <c:v>35.485419404077732</c:v>
                </c:pt>
                <c:pt idx="1183">
                  <c:v>36.793203580571436</c:v>
                </c:pt>
                <c:pt idx="1184">
                  <c:v>36.835230702680583</c:v>
                </c:pt>
                <c:pt idx="1185">
                  <c:v>37.341025637715617</c:v>
                </c:pt>
                <c:pt idx="1186">
                  <c:v>40.024699731454611</c:v>
                </c:pt>
                <c:pt idx="1187">
                  <c:v>41.110460756698124</c:v>
                </c:pt>
                <c:pt idx="1188">
                  <c:v>49.380353971195149</c:v>
                </c:pt>
                <c:pt idx="1189">
                  <c:v>49.438083379480439</c:v>
                </c:pt>
                <c:pt idx="1190">
                  <c:v>47.830530502759125</c:v>
                </c:pt>
                <c:pt idx="1191">
                  <c:v>44.762736527299531</c:v>
                </c:pt>
                <c:pt idx="1192">
                  <c:v>41.448024817176517</c:v>
                </c:pt>
                <c:pt idx="1193">
                  <c:v>40.320046735541801</c:v>
                </c:pt>
                <c:pt idx="1194">
                  <c:v>40.349109913325272</c:v>
                </c:pt>
                <c:pt idx="1195">
                  <c:v>41.08209775177739</c:v>
                </c:pt>
                <c:pt idx="1196">
                  <c:v>41.186039587965283</c:v>
                </c:pt>
                <c:pt idx="1197">
                  <c:v>40.639532850081395</c:v>
                </c:pt>
                <c:pt idx="1198">
                  <c:v>42.509488807305836</c:v>
                </c:pt>
                <c:pt idx="1199">
                  <c:v>43.974168170710868</c:v>
                </c:pt>
                <c:pt idx="1200">
                  <c:v>43.623456541843169</c:v>
                </c:pt>
                <c:pt idx="1201">
                  <c:v>44.208718891440924</c:v>
                </c:pt>
                <c:pt idx="1202">
                  <c:v>45.663222731967601</c:v>
                </c:pt>
                <c:pt idx="1203">
                  <c:v>45.677223030339782</c:v>
                </c:pt>
                <c:pt idx="1204">
                  <c:v>45.379963274229283</c:v>
                </c:pt>
                <c:pt idx="1205">
                  <c:v>44.961799488024475</c:v>
                </c:pt>
                <c:pt idx="1206">
                  <c:v>40.712322438182632</c:v>
                </c:pt>
                <c:pt idx="1207">
                  <c:v>38.910207300999048</c:v>
                </c:pt>
                <c:pt idx="1208">
                  <c:v>38.741397191009135</c:v>
                </c:pt>
                <c:pt idx="1209">
                  <c:v>38.455010513265528</c:v>
                </c:pt>
                <c:pt idx="1210">
                  <c:v>38.457205597856138</c:v>
                </c:pt>
                <c:pt idx="1211">
                  <c:v>40.07433162534771</c:v>
                </c:pt>
                <c:pt idx="1212">
                  <c:v>38.93324032037448</c:v>
                </c:pt>
                <c:pt idx="1213">
                  <c:v>38.782475425615281</c:v>
                </c:pt>
                <c:pt idx="1214">
                  <c:v>39.404494338981195</c:v>
                </c:pt>
                <c:pt idx="1215">
                  <c:v>39.318826752520167</c:v>
                </c:pt>
                <c:pt idx="1216">
                  <c:v>38.490015233559205</c:v>
                </c:pt>
                <c:pt idx="1217">
                  <c:v>38.009962123243014</c:v>
                </c:pt>
                <c:pt idx="1218">
                  <c:v>38.388196827289313</c:v>
                </c:pt>
                <c:pt idx="1219">
                  <c:v>38.350240455376657</c:v>
                </c:pt>
                <c:pt idx="1220">
                  <c:v>39.170836086578539</c:v>
                </c:pt>
                <c:pt idx="1221">
                  <c:v>38.639506538360813</c:v>
                </c:pt>
                <c:pt idx="1222">
                  <c:v>37.419950887462996</c:v>
                </c:pt>
                <c:pt idx="1223">
                  <c:v>37.312693217720387</c:v>
                </c:pt>
                <c:pt idx="1224">
                  <c:v>35.457441736756579</c:v>
                </c:pt>
                <c:pt idx="1225">
                  <c:v>35.81282967584481</c:v>
                </c:pt>
                <c:pt idx="1226">
                  <c:v>35.150223974729691</c:v>
                </c:pt>
                <c:pt idx="1227">
                  <c:v>34.823296881201344</c:v>
                </c:pt>
                <c:pt idx="1228">
                  <c:v>34.730503187078064</c:v>
                </c:pt>
                <c:pt idx="1229">
                  <c:v>34.869146590984172</c:v>
                </c:pt>
                <c:pt idx="1230">
                  <c:v>35.164337247183219</c:v>
                </c:pt>
                <c:pt idx="1231">
                  <c:v>35.016049561879626</c:v>
                </c:pt>
                <c:pt idx="1232">
                  <c:v>36.168333437974354</c:v>
                </c:pt>
                <c:pt idx="1233">
                  <c:v>35.943521685878935</c:v>
                </c:pt>
                <c:pt idx="1234">
                  <c:v>35.48024364052381</c:v>
                </c:pt>
                <c:pt idx="1235">
                  <c:v>35.438244046655775</c:v>
                </c:pt>
                <c:pt idx="1236">
                  <c:v>35.511579308582363</c:v>
                </c:pt>
                <c:pt idx="1237">
                  <c:v>35.446441489112168</c:v>
                </c:pt>
                <c:pt idx="1238">
                  <c:v>35.454805591965062</c:v>
                </c:pt>
                <c:pt idx="1239">
                  <c:v>34.973886790685427</c:v>
                </c:pt>
                <c:pt idx="1240">
                  <c:v>34.047257133277036</c:v>
                </c:pt>
                <c:pt idx="1241">
                  <c:v>34.227892005381733</c:v>
                </c:pt>
                <c:pt idx="1242">
                  <c:v>35.183544320263735</c:v>
                </c:pt>
                <c:pt idx="1243">
                  <c:v>35.467165625681531</c:v>
                </c:pt>
                <c:pt idx="1244">
                  <c:v>35.503274825627756</c:v>
                </c:pt>
                <c:pt idx="1245">
                  <c:v>35.209301252006831</c:v>
                </c:pt>
                <c:pt idx="1246">
                  <c:v>34.86004051253726</c:v>
                </c:pt>
                <c:pt idx="1247">
                  <c:v>34.602615665993667</c:v>
                </c:pt>
                <c:pt idx="1248">
                  <c:v>35.084853973973509</c:v>
                </c:pt>
                <c:pt idx="1249">
                  <c:v>35.028039801929424</c:v>
                </c:pt>
                <c:pt idx="1250">
                  <c:v>35.156240854701025</c:v>
                </c:pt>
                <c:pt idx="1251">
                  <c:v>34.881441783892477</c:v>
                </c:pt>
                <c:pt idx="1252">
                  <c:v>34.453014772655337</c:v>
                </c:pt>
                <c:pt idx="1253">
                  <c:v>33.787191265808573</c:v>
                </c:pt>
                <c:pt idx="1254">
                  <c:v>32.736150201074771</c:v>
                </c:pt>
                <c:pt idx="1255">
                  <c:v>34.021922001846058</c:v>
                </c:pt>
                <c:pt idx="1256">
                  <c:v>33.804818150442202</c:v>
                </c:pt>
                <c:pt idx="1257">
                  <c:v>29.808684425626478</c:v>
                </c:pt>
                <c:pt idx="1258">
                  <c:v>29.393680703764282</c:v>
                </c:pt>
                <c:pt idx="1259">
                  <c:v>29.812123572181022</c:v>
                </c:pt>
                <c:pt idx="1260">
                  <c:v>29.693193321711</c:v>
                </c:pt>
                <c:pt idx="1261">
                  <c:v>29.530944757270216</c:v>
                </c:pt>
                <c:pt idx="1262">
                  <c:v>29.881471542522892</c:v>
                </c:pt>
                <c:pt idx="1263">
                  <c:v>30.003191139422455</c:v>
                </c:pt>
                <c:pt idx="1264">
                  <c:v>30.456484769750446</c:v>
                </c:pt>
                <c:pt idx="1265">
                  <c:v>29.942806612725654</c:v>
                </c:pt>
                <c:pt idx="1266">
                  <c:v>30.120859579237244</c:v>
                </c:pt>
                <c:pt idx="1267">
                  <c:v>31.813394648310279</c:v>
                </c:pt>
                <c:pt idx="1268">
                  <c:v>33.125165172526536</c:v>
                </c:pt>
                <c:pt idx="1269">
                  <c:v>33.434452103722499</c:v>
                </c:pt>
                <c:pt idx="1270">
                  <c:v>32.70183684812055</c:v>
                </c:pt>
                <c:pt idx="1271">
                  <c:v>33.134319443821077</c:v>
                </c:pt>
                <c:pt idx="1272">
                  <c:v>31.93675985647846</c:v>
                </c:pt>
                <c:pt idx="1273">
                  <c:v>31.407891507641388</c:v>
                </c:pt>
                <c:pt idx="1274">
                  <c:v>31.30180738459179</c:v>
                </c:pt>
                <c:pt idx="1275">
                  <c:v>30.598357660641231</c:v>
                </c:pt>
                <c:pt idx="1276">
                  <c:v>31.935139315516587</c:v>
                </c:pt>
                <c:pt idx="1277">
                  <c:v>33.81251944534214</c:v>
                </c:pt>
                <c:pt idx="1278">
                  <c:v>32.926291537675901</c:v>
                </c:pt>
                <c:pt idx="1279">
                  <c:v>32.912519669642656</c:v>
                </c:pt>
                <c:pt idx="1280">
                  <c:v>34.340811173138974</c:v>
                </c:pt>
                <c:pt idx="1281">
                  <c:v>33.124847359812037</c:v>
                </c:pt>
                <c:pt idx="1282">
                  <c:v>32.874175273725662</c:v>
                </c:pt>
                <c:pt idx="1283">
                  <c:v>31.482990895746603</c:v>
                </c:pt>
                <c:pt idx="1284">
                  <c:v>31.547549052138834</c:v>
                </c:pt>
                <c:pt idx="1285">
                  <c:v>31.720960795978712</c:v>
                </c:pt>
                <c:pt idx="1286">
                  <c:v>31.539676112610366</c:v>
                </c:pt>
                <c:pt idx="1287">
                  <c:v>31.25511384359406</c:v>
                </c:pt>
                <c:pt idx="1288">
                  <c:v>31.325110377256955</c:v>
                </c:pt>
                <c:pt idx="1289">
                  <c:v>34.218823290941252</c:v>
                </c:pt>
                <c:pt idx="1290">
                  <c:v>34.930215573084666</c:v>
                </c:pt>
                <c:pt idx="1291">
                  <c:v>35.852312620522568</c:v>
                </c:pt>
                <c:pt idx="1292">
                  <c:v>34.537729502533331</c:v>
                </c:pt>
                <c:pt idx="1293">
                  <c:v>34.878545349545618</c:v>
                </c:pt>
                <c:pt idx="1294">
                  <c:v>33.693341379385473</c:v>
                </c:pt>
                <c:pt idx="1295">
                  <c:v>34.193308797559709</c:v>
                </c:pt>
                <c:pt idx="1296">
                  <c:v>35.270161198330698</c:v>
                </c:pt>
                <c:pt idx="1297">
                  <c:v>36.635612181576896</c:v>
                </c:pt>
                <c:pt idx="1298">
                  <c:v>35.138025400506137</c:v>
                </c:pt>
                <c:pt idx="1299">
                  <c:v>34.918571816717844</c:v>
                </c:pt>
                <c:pt idx="1300">
                  <c:v>37.026387603997613</c:v>
                </c:pt>
                <c:pt idx="1301">
                  <c:v>40.085354923528591</c:v>
                </c:pt>
                <c:pt idx="1302">
                  <c:v>39.560616670418383</c:v>
                </c:pt>
                <c:pt idx="1303">
                  <c:v>38.387056969041765</c:v>
                </c:pt>
                <c:pt idx="1304">
                  <c:v>37.389917836893268</c:v>
                </c:pt>
                <c:pt idx="1305">
                  <c:v>39.062648144968463</c:v>
                </c:pt>
                <c:pt idx="1306">
                  <c:v>38.692366034765342</c:v>
                </c:pt>
                <c:pt idx="1307">
                  <c:v>38.309485212761224</c:v>
                </c:pt>
                <c:pt idx="1308">
                  <c:v>37.566495177326019</c:v>
                </c:pt>
                <c:pt idx="1309">
                  <c:v>37.587370311800065</c:v>
                </c:pt>
                <c:pt idx="1310">
                  <c:v>35.927213729789003</c:v>
                </c:pt>
                <c:pt idx="1311">
                  <c:v>35.901141007464872</c:v>
                </c:pt>
                <c:pt idx="1312">
                  <c:v>36.903214316253738</c:v>
                </c:pt>
                <c:pt idx="1313">
                  <c:v>36.69388032681244</c:v>
                </c:pt>
                <c:pt idx="1314">
                  <c:v>36.255815067964676</c:v>
                </c:pt>
                <c:pt idx="1315">
                  <c:v>36.192619688992394</c:v>
                </c:pt>
                <c:pt idx="1316">
                  <c:v>36.544670942054253</c:v>
                </c:pt>
                <c:pt idx="1317">
                  <c:v>36.857745203712973</c:v>
                </c:pt>
                <c:pt idx="1318">
                  <c:v>36.485881534975</c:v>
                </c:pt>
                <c:pt idx="1319">
                  <c:v>37.090739210794503</c:v>
                </c:pt>
                <c:pt idx="1320">
                  <c:v>36.880239120092206</c:v>
                </c:pt>
                <c:pt idx="1321">
                  <c:v>36.50109532214239</c:v>
                </c:pt>
                <c:pt idx="1322">
                  <c:v>35.915928771004637</c:v>
                </c:pt>
                <c:pt idx="1323">
                  <c:v>34.095564449556178</c:v>
                </c:pt>
                <c:pt idx="1324">
                  <c:v>32.68685189040567</c:v>
                </c:pt>
                <c:pt idx="1325">
                  <c:v>30.421430489262132</c:v>
                </c:pt>
                <c:pt idx="1326">
                  <c:v>30.752064956924162</c:v>
                </c:pt>
                <c:pt idx="1327">
                  <c:v>30.842734973871984</c:v>
                </c:pt>
                <c:pt idx="1328">
                  <c:v>30.592606291905618</c:v>
                </c:pt>
                <c:pt idx="1329">
                  <c:v>30.195002626299839</c:v>
                </c:pt>
                <c:pt idx="1330">
                  <c:v>30.820950647284054</c:v>
                </c:pt>
                <c:pt idx="1331">
                  <c:v>30.576435547217304</c:v>
                </c:pt>
                <c:pt idx="1332">
                  <c:v>30.124880153292434</c:v>
                </c:pt>
                <c:pt idx="1333">
                  <c:v>30.253067078738454</c:v>
                </c:pt>
                <c:pt idx="1334">
                  <c:v>30.332088888374621</c:v>
                </c:pt>
                <c:pt idx="1335">
                  <c:v>30.359009776546991</c:v>
                </c:pt>
                <c:pt idx="1336">
                  <c:v>32.611751921764622</c:v>
                </c:pt>
                <c:pt idx="1337">
                  <c:v>31.76954790062058</c:v>
                </c:pt>
                <c:pt idx="1338">
                  <c:v>31.98557782609798</c:v>
                </c:pt>
                <c:pt idx="1339">
                  <c:v>30.647038800191211</c:v>
                </c:pt>
                <c:pt idx="1340">
                  <c:v>30.773035524825445</c:v>
                </c:pt>
                <c:pt idx="1341">
                  <c:v>30.424789317103162</c:v>
                </c:pt>
                <c:pt idx="1342">
                  <c:v>30.429208765999828</c:v>
                </c:pt>
                <c:pt idx="1343">
                  <c:v>30.699056652889354</c:v>
                </c:pt>
                <c:pt idx="1344">
                  <c:v>30.815167130047794</c:v>
                </c:pt>
                <c:pt idx="1345">
                  <c:v>30.46220576380713</c:v>
                </c:pt>
                <c:pt idx="1346">
                  <c:v>30.498173467463722</c:v>
                </c:pt>
                <c:pt idx="1347">
                  <c:v>30.493270668196136</c:v>
                </c:pt>
                <c:pt idx="1348">
                  <c:v>30.230693410732147</c:v>
                </c:pt>
                <c:pt idx="1349">
                  <c:v>29.543031345584755</c:v>
                </c:pt>
                <c:pt idx="1350">
                  <c:v>29.626490985453504</c:v>
                </c:pt>
                <c:pt idx="1351">
                  <c:v>29.352475639949308</c:v>
                </c:pt>
                <c:pt idx="1352">
                  <c:v>29.772471274733988</c:v>
                </c:pt>
                <c:pt idx="1353">
                  <c:v>30.00402672635845</c:v>
                </c:pt>
                <c:pt idx="1354">
                  <c:v>30.013436700274919</c:v>
                </c:pt>
                <c:pt idx="1355">
                  <c:v>29.834458994754321</c:v>
                </c:pt>
                <c:pt idx="1356">
                  <c:v>29.980108764338866</c:v>
                </c:pt>
                <c:pt idx="1357">
                  <c:v>30.180656966338393</c:v>
                </c:pt>
                <c:pt idx="1358">
                  <c:v>30.061488557354618</c:v>
                </c:pt>
                <c:pt idx="1359">
                  <c:v>30.212316501578737</c:v>
                </c:pt>
                <c:pt idx="1360">
                  <c:v>29.505969966373364</c:v>
                </c:pt>
                <c:pt idx="1361">
                  <c:v>29.488752737800215</c:v>
                </c:pt>
                <c:pt idx="1362">
                  <c:v>29.454264728271639</c:v>
                </c:pt>
                <c:pt idx="1363">
                  <c:v>29.193725383923461</c:v>
                </c:pt>
                <c:pt idx="1364">
                  <c:v>29.145076636097663</c:v>
                </c:pt>
                <c:pt idx="1365">
                  <c:v>29.265055917117568</c:v>
                </c:pt>
                <c:pt idx="1366">
                  <c:v>29.406522429291801</c:v>
                </c:pt>
                <c:pt idx="1367">
                  <c:v>29.755353573681713</c:v>
                </c:pt>
                <c:pt idx="1368">
                  <c:v>29.836823188900688</c:v>
                </c:pt>
                <c:pt idx="1369">
                  <c:v>30.338244329414582</c:v>
                </c:pt>
                <c:pt idx="1370">
                  <c:v>30.55648067996383</c:v>
                </c:pt>
                <c:pt idx="1371">
                  <c:v>29.731926596041159</c:v>
                </c:pt>
                <c:pt idx="1372">
                  <c:v>29.372848523966155</c:v>
                </c:pt>
                <c:pt idx="1373">
                  <c:v>29.417592606344378</c:v>
                </c:pt>
                <c:pt idx="1374">
                  <c:v>29.359663420214996</c:v>
                </c:pt>
                <c:pt idx="1375">
                  <c:v>29.424352519907814</c:v>
                </c:pt>
                <c:pt idx="1376">
                  <c:v>29.401731193194337</c:v>
                </c:pt>
                <c:pt idx="1377">
                  <c:v>29.099198755056008</c:v>
                </c:pt>
                <c:pt idx="1378">
                  <c:v>28.223867940256493</c:v>
                </c:pt>
                <c:pt idx="1379">
                  <c:v>28.342661285943112</c:v>
                </c:pt>
                <c:pt idx="1380">
                  <c:v>27.855425805206316</c:v>
                </c:pt>
                <c:pt idx="1381">
                  <c:v>27.986945242578688</c:v>
                </c:pt>
                <c:pt idx="1382">
                  <c:v>28.583440825966761</c:v>
                </c:pt>
                <c:pt idx="1383">
                  <c:v>28.533999772555294</c:v>
                </c:pt>
                <c:pt idx="1384">
                  <c:v>29.126946643672053</c:v>
                </c:pt>
                <c:pt idx="1385">
                  <c:v>28.67920011156199</c:v>
                </c:pt>
                <c:pt idx="1386">
                  <c:v>28.240889188696652</c:v>
                </c:pt>
                <c:pt idx="1387">
                  <c:v>28.050530047240144</c:v>
                </c:pt>
                <c:pt idx="1388">
                  <c:v>28.7657441814329</c:v>
                </c:pt>
                <c:pt idx="1389">
                  <c:v>29.279836746309865</c:v>
                </c:pt>
                <c:pt idx="1390">
                  <c:v>29.440491229528735</c:v>
                </c:pt>
                <c:pt idx="1391">
                  <c:v>32.181963905130495</c:v>
                </c:pt>
                <c:pt idx="1392">
                  <c:v>33.367789766718083</c:v>
                </c:pt>
                <c:pt idx="1393">
                  <c:v>33.27845021375208</c:v>
                </c:pt>
                <c:pt idx="1394">
                  <c:v>35.920226485804001</c:v>
                </c:pt>
                <c:pt idx="1395">
                  <c:v>34.653185982835772</c:v>
                </c:pt>
                <c:pt idx="1396">
                  <c:v>33.377093045103827</c:v>
                </c:pt>
                <c:pt idx="1397">
                  <c:v>33.578859759321681</c:v>
                </c:pt>
                <c:pt idx="1398">
                  <c:v>33.731389493477884</c:v>
                </c:pt>
                <c:pt idx="1399">
                  <c:v>33.883645665020964</c:v>
                </c:pt>
                <c:pt idx="1400">
                  <c:v>33.349460154928487</c:v>
                </c:pt>
                <c:pt idx="1401">
                  <c:v>33.745180963001268</c:v>
                </c:pt>
                <c:pt idx="1402">
                  <c:v>32.677749906507167</c:v>
                </c:pt>
                <c:pt idx="1403">
                  <c:v>33.174962212539924</c:v>
                </c:pt>
                <c:pt idx="1404">
                  <c:v>34.340911712002516</c:v>
                </c:pt>
                <c:pt idx="1405">
                  <c:v>36.692956399022364</c:v>
                </c:pt>
                <c:pt idx="1406">
                  <c:v>36.545402296393036</c:v>
                </c:pt>
                <c:pt idx="1407">
                  <c:v>36.537155199952601</c:v>
                </c:pt>
                <c:pt idx="1408">
                  <c:v>37.352567198020218</c:v>
                </c:pt>
                <c:pt idx="1409">
                  <c:v>36.286905708287712</c:v>
                </c:pt>
                <c:pt idx="1410">
                  <c:v>39.238332313438725</c:v>
                </c:pt>
                <c:pt idx="1411">
                  <c:v>38.394386227547265</c:v>
                </c:pt>
                <c:pt idx="1412">
                  <c:v>38.146473670363577</c:v>
                </c:pt>
                <c:pt idx="1413">
                  <c:v>36.246797940519279</c:v>
                </c:pt>
                <c:pt idx="1414">
                  <c:v>36.731854155795624</c:v>
                </c:pt>
                <c:pt idx="1415">
                  <c:v>39.754301939449199</c:v>
                </c:pt>
                <c:pt idx="1416">
                  <c:v>42.069294110121731</c:v>
                </c:pt>
                <c:pt idx="1417">
                  <c:v>41.634288803249667</c:v>
                </c:pt>
                <c:pt idx="1418">
                  <c:v>38.777961424354629</c:v>
                </c:pt>
                <c:pt idx="1419">
                  <c:v>39.560944865603858</c:v>
                </c:pt>
                <c:pt idx="1420">
                  <c:v>37.852212858422085</c:v>
                </c:pt>
                <c:pt idx="1421">
                  <c:v>36.745401872603587</c:v>
                </c:pt>
                <c:pt idx="1422">
                  <c:v>36.691919669087198</c:v>
                </c:pt>
                <c:pt idx="1423">
                  <c:v>37.677097843224033</c:v>
                </c:pt>
                <c:pt idx="1424">
                  <c:v>38.037886522971007</c:v>
                </c:pt>
                <c:pt idx="1425">
                  <c:v>37.967027599443256</c:v>
                </c:pt>
                <c:pt idx="1426">
                  <c:v>39.140614386496352</c:v>
                </c:pt>
                <c:pt idx="1427">
                  <c:v>38.887395306755209</c:v>
                </c:pt>
                <c:pt idx="1428">
                  <c:v>39.812629321957701</c:v>
                </c:pt>
                <c:pt idx="1429">
                  <c:v>40.56307596415116</c:v>
                </c:pt>
                <c:pt idx="1430">
                  <c:v>40.857823518303924</c:v>
                </c:pt>
                <c:pt idx="1431">
                  <c:v>41.687502369721585</c:v>
                </c:pt>
                <c:pt idx="1432">
                  <c:v>41.987600340592834</c:v>
                </c:pt>
                <c:pt idx="1433">
                  <c:v>44.297241637564319</c:v>
                </c:pt>
                <c:pt idx="1434">
                  <c:v>45.852470263124786</c:v>
                </c:pt>
                <c:pt idx="1435">
                  <c:v>50.92890538088178</c:v>
                </c:pt>
                <c:pt idx="1436">
                  <c:v>47.354800715160714</c:v>
                </c:pt>
                <c:pt idx="1437">
                  <c:v>49.986589531079346</c:v>
                </c:pt>
                <c:pt idx="1438">
                  <c:v>50.639369312732065</c:v>
                </c:pt>
                <c:pt idx="1439">
                  <c:v>49.667016478783395</c:v>
                </c:pt>
                <c:pt idx="1440">
                  <c:v>50.108605050443785</c:v>
                </c:pt>
                <c:pt idx="1441">
                  <c:v>47.132060881234885</c:v>
                </c:pt>
                <c:pt idx="1442">
                  <c:v>46.988417382152491</c:v>
                </c:pt>
                <c:pt idx="1443">
                  <c:v>47.649729666848472</c:v>
                </c:pt>
                <c:pt idx="1444">
                  <c:v>47.696031388900934</c:v>
                </c:pt>
                <c:pt idx="1445">
                  <c:v>46.904168268013613</c:v>
                </c:pt>
                <c:pt idx="1446">
                  <c:v>47.188210736833391</c:v>
                </c:pt>
                <c:pt idx="1447">
                  <c:v>45.222662186461775</c:v>
                </c:pt>
                <c:pt idx="1448">
                  <c:v>45.082216873096556</c:v>
                </c:pt>
                <c:pt idx="1449">
                  <c:v>45.031308887119891</c:v>
                </c:pt>
                <c:pt idx="1450">
                  <c:v>46.984186352519565</c:v>
                </c:pt>
                <c:pt idx="1451">
                  <c:v>46.156811812150806</c:v>
                </c:pt>
                <c:pt idx="1452">
                  <c:v>45.89541705393497</c:v>
                </c:pt>
                <c:pt idx="1453">
                  <c:v>45.805180124700442</c:v>
                </c:pt>
                <c:pt idx="1454">
                  <c:v>45.882316313118864</c:v>
                </c:pt>
                <c:pt idx="1455">
                  <c:v>45.609371634387266</c:v>
                </c:pt>
                <c:pt idx="1456">
                  <c:v>45.326811350623395</c:v>
                </c:pt>
                <c:pt idx="1457">
                  <c:v>45.86353696715171</c:v>
                </c:pt>
                <c:pt idx="1458">
                  <c:v>44.89731736019035</c:v>
                </c:pt>
                <c:pt idx="1459">
                  <c:v>44.113111672086852</c:v>
                </c:pt>
                <c:pt idx="1460">
                  <c:v>43.796799055876917</c:v>
                </c:pt>
                <c:pt idx="1461">
                  <c:v>44.423519974384675</c:v>
                </c:pt>
                <c:pt idx="1462">
                  <c:v>45.522506493299211</c:v>
                </c:pt>
                <c:pt idx="1463">
                  <c:v>44.455970893570822</c:v>
                </c:pt>
                <c:pt idx="1464">
                  <c:v>40.741619574684307</c:v>
                </c:pt>
                <c:pt idx="1465">
                  <c:v>40.772851178931987</c:v>
                </c:pt>
                <c:pt idx="1466">
                  <c:v>39.828183918840445</c:v>
                </c:pt>
                <c:pt idx="1467">
                  <c:v>39.186898656041734</c:v>
                </c:pt>
                <c:pt idx="1468">
                  <c:v>39.344858902574273</c:v>
                </c:pt>
                <c:pt idx="1469">
                  <c:v>39.229332382214054</c:v>
                </c:pt>
                <c:pt idx="1470">
                  <c:v>40.781369372163013</c:v>
                </c:pt>
                <c:pt idx="1471">
                  <c:v>42.316703068033931</c:v>
                </c:pt>
                <c:pt idx="1472">
                  <c:v>41.156693313894152</c:v>
                </c:pt>
                <c:pt idx="1473">
                  <c:v>39.106452983571636</c:v>
                </c:pt>
                <c:pt idx="1474">
                  <c:v>40.319073662053277</c:v>
                </c:pt>
                <c:pt idx="1475">
                  <c:v>39.313018610891</c:v>
                </c:pt>
                <c:pt idx="1476">
                  <c:v>39.562765037749308</c:v>
                </c:pt>
                <c:pt idx="1477">
                  <c:v>39.254691261845743</c:v>
                </c:pt>
                <c:pt idx="1478">
                  <c:v>38.856912976665086</c:v>
                </c:pt>
                <c:pt idx="1479">
                  <c:v>37.857053569525746</c:v>
                </c:pt>
                <c:pt idx="1480">
                  <c:v>43.107932522727957</c:v>
                </c:pt>
                <c:pt idx="1481">
                  <c:v>43.483860638733752</c:v>
                </c:pt>
                <c:pt idx="1482">
                  <c:v>41.165447371939997</c:v>
                </c:pt>
                <c:pt idx="1483">
                  <c:v>39.322939285993229</c:v>
                </c:pt>
                <c:pt idx="1484">
                  <c:v>38.761564980164259</c:v>
                </c:pt>
                <c:pt idx="1485">
                  <c:v>38.031638609841977</c:v>
                </c:pt>
                <c:pt idx="1486">
                  <c:v>38.609010371049379</c:v>
                </c:pt>
                <c:pt idx="1487">
                  <c:v>38.809917753531785</c:v>
                </c:pt>
                <c:pt idx="1488">
                  <c:v>39.162429604519588</c:v>
                </c:pt>
                <c:pt idx="1489">
                  <c:v>39.852708447296919</c:v>
                </c:pt>
                <c:pt idx="1490">
                  <c:v>39.529977423805732</c:v>
                </c:pt>
                <c:pt idx="1491">
                  <c:v>38.600846496921562</c:v>
                </c:pt>
                <c:pt idx="1492">
                  <c:v>38.358131449773872</c:v>
                </c:pt>
                <c:pt idx="1493">
                  <c:v>38.436971323320016</c:v>
                </c:pt>
                <c:pt idx="1494">
                  <c:v>38.232323673634951</c:v>
                </c:pt>
                <c:pt idx="1495">
                  <c:v>38.41566580682683</c:v>
                </c:pt>
                <c:pt idx="1496">
                  <c:v>38.497912037323339</c:v>
                </c:pt>
                <c:pt idx="1497">
                  <c:v>38.079031375443506</c:v>
                </c:pt>
                <c:pt idx="1498">
                  <c:v>38.617692486267309</c:v>
                </c:pt>
                <c:pt idx="1499">
                  <c:v>38.83683158415581</c:v>
                </c:pt>
                <c:pt idx="1500">
                  <c:v>39.526796359092593</c:v>
                </c:pt>
                <c:pt idx="1501">
                  <c:v>39.519859070566874</c:v>
                </c:pt>
                <c:pt idx="1502">
                  <c:v>40.112239681883828</c:v>
                </c:pt>
                <c:pt idx="1503">
                  <c:v>39.832266080540556</c:v>
                </c:pt>
                <c:pt idx="1504">
                  <c:v>39.940776358102866</c:v>
                </c:pt>
                <c:pt idx="1505">
                  <c:v>41.864071543430683</c:v>
                </c:pt>
                <c:pt idx="1506">
                  <c:v>42.349872416807969</c:v>
                </c:pt>
                <c:pt idx="1507">
                  <c:v>42.396414122181959</c:v>
                </c:pt>
                <c:pt idx="1508">
                  <c:v>41.402260803606474</c:v>
                </c:pt>
                <c:pt idx="1509">
                  <c:v>41.250594064822209</c:v>
                </c:pt>
                <c:pt idx="1510">
                  <c:v>43.484255942506515</c:v>
                </c:pt>
                <c:pt idx="1511">
                  <c:v>43.945313157144675</c:v>
                </c:pt>
                <c:pt idx="1512">
                  <c:v>41.548924606885585</c:v>
                </c:pt>
                <c:pt idx="1513">
                  <c:v>41.11793674737595</c:v>
                </c:pt>
                <c:pt idx="1514">
                  <c:v>41.190881030239005</c:v>
                </c:pt>
                <c:pt idx="1515">
                  <c:v>41.615507723773021</c:v>
                </c:pt>
                <c:pt idx="1516">
                  <c:v>41.830756807765255</c:v>
                </c:pt>
                <c:pt idx="1517">
                  <c:v>43.36933399966253</c:v>
                </c:pt>
                <c:pt idx="1518">
                  <c:v>48.228664547164222</c:v>
                </c:pt>
                <c:pt idx="1519">
                  <c:v>58.495713971191897</c:v>
                </c:pt>
                <c:pt idx="1520">
                  <c:v>65.097106283832645</c:v>
                </c:pt>
                <c:pt idx="1521">
                  <c:v>70.107080001121687</c:v>
                </c:pt>
                <c:pt idx="1522">
                  <c:v>72.859237852270155</c:v>
                </c:pt>
                <c:pt idx="1523">
                  <c:v>75.794625852472109</c:v>
                </c:pt>
                <c:pt idx="1524">
                  <c:v>89.528860539038519</c:v>
                </c:pt>
                <c:pt idx="1525">
                  <c:v>99.299319445560002</c:v>
                </c:pt>
                <c:pt idx="1526">
                  <c:v>87.286258238633167</c:v>
                </c:pt>
                <c:pt idx="1527">
                  <c:v>78.847595125108214</c:v>
                </c:pt>
                <c:pt idx="1528">
                  <c:v>84.511736367710967</c:v>
                </c:pt>
                <c:pt idx="1529">
                  <c:v>89.926618246030216</c:v>
                </c:pt>
                <c:pt idx="1530">
                  <c:v>87.532948871535382</c:v>
                </c:pt>
                <c:pt idx="1531">
                  <c:v>88.900137961457162</c:v>
                </c:pt>
                <c:pt idx="1532">
                  <c:v>88.909613356554573</c:v>
                </c:pt>
                <c:pt idx="1533">
                  <c:v>84.620937009577716</c:v>
                </c:pt>
                <c:pt idx="1534">
                  <c:v>92.776942445473566</c:v>
                </c:pt>
                <c:pt idx="1535">
                  <c:v>88.290368257450922</c:v>
                </c:pt>
                <c:pt idx="1536">
                  <c:v>80.225362219573512</c:v>
                </c:pt>
                <c:pt idx="1537">
                  <c:v>76.804360627081877</c:v>
                </c:pt>
                <c:pt idx="1538">
                  <c:v>74.758847799861286</c:v>
                </c:pt>
                <c:pt idx="1539">
                  <c:v>70.471403201971171</c:v>
                </c:pt>
                <c:pt idx="1540">
                  <c:v>74.255522884450272</c:v>
                </c:pt>
                <c:pt idx="1541">
                  <c:v>77.317732696394174</c:v>
                </c:pt>
                <c:pt idx="1542">
                  <c:v>80.346978267741662</c:v>
                </c:pt>
                <c:pt idx="1543">
                  <c:v>85.084885404246037</c:v>
                </c:pt>
                <c:pt idx="1544">
                  <c:v>87.507849877268356</c:v>
                </c:pt>
                <c:pt idx="1545">
                  <c:v>90.758132600107359</c:v>
                </c:pt>
                <c:pt idx="1546">
                  <c:v>90.774407635478127</c:v>
                </c:pt>
                <c:pt idx="1547">
                  <c:v>93.160980800718704</c:v>
                </c:pt>
                <c:pt idx="1548">
                  <c:v>111.15930166453737</c:v>
                </c:pt>
                <c:pt idx="1549">
                  <c:v>109.68792143958525</c:v>
                </c:pt>
                <c:pt idx="1550">
                  <c:v>105.71178817466749</c:v>
                </c:pt>
                <c:pt idx="1551">
                  <c:v>109.39361848886068</c:v>
                </c:pt>
                <c:pt idx="1552">
                  <c:v>107.26369314217266</c:v>
                </c:pt>
                <c:pt idx="1553">
                  <c:v>99.978646277724323</c:v>
                </c:pt>
                <c:pt idx="1554">
                  <c:v>91.406118061272622</c:v>
                </c:pt>
                <c:pt idx="1555">
                  <c:v>91.450789289724312</c:v>
                </c:pt>
                <c:pt idx="1556">
                  <c:v>87.868025799722034</c:v>
                </c:pt>
                <c:pt idx="1557">
                  <c:v>91.551327094357418</c:v>
                </c:pt>
                <c:pt idx="1558">
                  <c:v>99.827867142307028</c:v>
                </c:pt>
                <c:pt idx="1559">
                  <c:v>101.91675724039473</c:v>
                </c:pt>
                <c:pt idx="1560">
                  <c:v>99.15377166132501</c:v>
                </c:pt>
                <c:pt idx="1561">
                  <c:v>98.580039277611448</c:v>
                </c:pt>
                <c:pt idx="1562">
                  <c:v>99.15546821723143</c:v>
                </c:pt>
                <c:pt idx="1563">
                  <c:v>98.054965424700782</c:v>
                </c:pt>
                <c:pt idx="1564">
                  <c:v>85.374702057736783</c:v>
                </c:pt>
                <c:pt idx="1565">
                  <c:v>80.137750564959006</c:v>
                </c:pt>
                <c:pt idx="1566">
                  <c:v>82.101730967913468</c:v>
                </c:pt>
                <c:pt idx="1567">
                  <c:v>78.729037983904021</c:v>
                </c:pt>
                <c:pt idx="1568">
                  <c:v>77.214584174828119</c:v>
                </c:pt>
                <c:pt idx="1569">
                  <c:v>74.676443059994654</c:v>
                </c:pt>
                <c:pt idx="1570">
                  <c:v>76.271316046418306</c:v>
                </c:pt>
                <c:pt idx="1571">
                  <c:v>80.212075837124488</c:v>
                </c:pt>
                <c:pt idx="1572">
                  <c:v>80.530129258323186</c:v>
                </c:pt>
                <c:pt idx="1573">
                  <c:v>79.522928264166609</c:v>
                </c:pt>
                <c:pt idx="1574">
                  <c:v>79.407326483500555</c:v>
                </c:pt>
                <c:pt idx="1575">
                  <c:v>79.948641115047948</c:v>
                </c:pt>
                <c:pt idx="1576">
                  <c:v>74.8941150795618</c:v>
                </c:pt>
                <c:pt idx="1577">
                  <c:v>74.145483029320459</c:v>
                </c:pt>
                <c:pt idx="1578">
                  <c:v>72.616391930301347</c:v>
                </c:pt>
                <c:pt idx="1579">
                  <c:v>73.550807405728179</c:v>
                </c:pt>
                <c:pt idx="1580">
                  <c:v>71.994262743976222</c:v>
                </c:pt>
                <c:pt idx="1581">
                  <c:v>71.391241668160916</c:v>
                </c:pt>
                <c:pt idx="1582">
                  <c:v>64.944404207778234</c:v>
                </c:pt>
                <c:pt idx="1583">
                  <c:v>65.377418739133333</c:v>
                </c:pt>
                <c:pt idx="1584">
                  <c:v>71.921042339056811</c:v>
                </c:pt>
                <c:pt idx="1585">
                  <c:v>82.005576135694881</c:v>
                </c:pt>
                <c:pt idx="1586">
                  <c:v>79.411743675461281</c:v>
                </c:pt>
                <c:pt idx="1587">
                  <c:v>82.450457636115374</c:v>
                </c:pt>
                <c:pt idx="1588">
                  <c:v>77.692280452705887</c:v>
                </c:pt>
                <c:pt idx="1589">
                  <c:v>73.96585780619975</c:v>
                </c:pt>
                <c:pt idx="1590">
                  <c:v>74.940589814059308</c:v>
                </c:pt>
                <c:pt idx="1591">
                  <c:v>74.607264497678045</c:v>
                </c:pt>
                <c:pt idx="1592">
                  <c:v>71.006989669217575</c:v>
                </c:pt>
                <c:pt idx="1593">
                  <c:v>70.373186662806404</c:v>
                </c:pt>
                <c:pt idx="1594">
                  <c:v>76.422189960093519</c:v>
                </c:pt>
                <c:pt idx="1595">
                  <c:v>75.460444339336419</c:v>
                </c:pt>
                <c:pt idx="1596">
                  <c:v>76.390699912951391</c:v>
                </c:pt>
                <c:pt idx="1597">
                  <c:v>77.483038531568809</c:v>
                </c:pt>
                <c:pt idx="1598">
                  <c:v>76.255544206302545</c:v>
                </c:pt>
                <c:pt idx="1599">
                  <c:v>76.580950640235528</c:v>
                </c:pt>
                <c:pt idx="1600">
                  <c:v>76.156036845414619</c:v>
                </c:pt>
                <c:pt idx="1601">
                  <c:v>81.083612629794388</c:v>
                </c:pt>
                <c:pt idx="1602">
                  <c:v>84.168695939239043</c:v>
                </c:pt>
                <c:pt idx="1603">
                  <c:v>84.961397118316455</c:v>
                </c:pt>
                <c:pt idx="1604">
                  <c:v>82.502372484602247</c:v>
                </c:pt>
                <c:pt idx="1605">
                  <c:v>84.09397320010774</c:v>
                </c:pt>
                <c:pt idx="1606">
                  <c:v>84.088944389456401</c:v>
                </c:pt>
                <c:pt idx="1607">
                  <c:v>85.196976379268662</c:v>
                </c:pt>
                <c:pt idx="1608">
                  <c:v>84.372800163549968</c:v>
                </c:pt>
                <c:pt idx="1609">
                  <c:v>82.511809370954509</c:v>
                </c:pt>
                <c:pt idx="1610">
                  <c:v>83.197651679009539</c:v>
                </c:pt>
                <c:pt idx="1611">
                  <c:v>80.678518259186717</c:v>
                </c:pt>
                <c:pt idx="1612">
                  <c:v>78.868927323184607</c:v>
                </c:pt>
                <c:pt idx="1613">
                  <c:v>78.676838702776934</c:v>
                </c:pt>
                <c:pt idx="1614">
                  <c:v>78.704345251858385</c:v>
                </c:pt>
                <c:pt idx="1615">
                  <c:v>79.772983089612438</c:v>
                </c:pt>
                <c:pt idx="1616">
                  <c:v>79.026021703950121</c:v>
                </c:pt>
                <c:pt idx="1617">
                  <c:v>80.46585734969203</c:v>
                </c:pt>
                <c:pt idx="1618">
                  <c:v>80.133031915752483</c:v>
                </c:pt>
                <c:pt idx="1619">
                  <c:v>79.164060841171136</c:v>
                </c:pt>
                <c:pt idx="1620">
                  <c:v>72.42818033001835</c:v>
                </c:pt>
                <c:pt idx="1621">
                  <c:v>72.734917729361456</c:v>
                </c:pt>
                <c:pt idx="1622">
                  <c:v>71.874267217503487</c:v>
                </c:pt>
                <c:pt idx="1623">
                  <c:v>70.60527967418335</c:v>
                </c:pt>
                <c:pt idx="1624">
                  <c:v>73.17981819987051</c:v>
                </c:pt>
                <c:pt idx="1625">
                  <c:v>71.201325075682817</c:v>
                </c:pt>
                <c:pt idx="1626">
                  <c:v>69.9376085296675</c:v>
                </c:pt>
                <c:pt idx="1627">
                  <c:v>66.843118405290625</c:v>
                </c:pt>
                <c:pt idx="1628">
                  <c:v>66.819941921096927</c:v>
                </c:pt>
                <c:pt idx="1629">
                  <c:v>66.898252619293544</c:v>
                </c:pt>
                <c:pt idx="1630">
                  <c:v>62.641899266459149</c:v>
                </c:pt>
                <c:pt idx="1631">
                  <c:v>61.482830519039204</c:v>
                </c:pt>
                <c:pt idx="1632">
                  <c:v>62.220382614479014</c:v>
                </c:pt>
                <c:pt idx="1633">
                  <c:v>60.929828836521757</c:v>
                </c:pt>
                <c:pt idx="1634">
                  <c:v>60.896889957289162</c:v>
                </c:pt>
                <c:pt idx="1635">
                  <c:v>61.35982218429961</c:v>
                </c:pt>
                <c:pt idx="1636">
                  <c:v>59.870790405261125</c:v>
                </c:pt>
                <c:pt idx="1637">
                  <c:v>62.572945390129512</c:v>
                </c:pt>
                <c:pt idx="1638">
                  <c:v>62.272662486408102</c:v>
                </c:pt>
                <c:pt idx="1639">
                  <c:v>61.975120046581971</c:v>
                </c:pt>
                <c:pt idx="1640">
                  <c:v>62.089379075108404</c:v>
                </c:pt>
                <c:pt idx="1641">
                  <c:v>60.535274841087229</c:v>
                </c:pt>
                <c:pt idx="1642">
                  <c:v>60.76324938206271</c:v>
                </c:pt>
                <c:pt idx="1643">
                  <c:v>61.883476158728293</c:v>
                </c:pt>
                <c:pt idx="1644">
                  <c:v>60.938159986617606</c:v>
                </c:pt>
                <c:pt idx="1645">
                  <c:v>61.064916543862175</c:v>
                </c:pt>
                <c:pt idx="1646">
                  <c:v>57.99320670945049</c:v>
                </c:pt>
                <c:pt idx="1647">
                  <c:v>51.554742274373972</c:v>
                </c:pt>
                <c:pt idx="1648">
                  <c:v>55.179852407008859</c:v>
                </c:pt>
                <c:pt idx="1649">
                  <c:v>54.960486105677973</c:v>
                </c:pt>
                <c:pt idx="1650">
                  <c:v>53.689713431090695</c:v>
                </c:pt>
                <c:pt idx="1651">
                  <c:v>52.902480489813797</c:v>
                </c:pt>
                <c:pt idx="1652">
                  <c:v>53.42349649226702</c:v>
                </c:pt>
                <c:pt idx="1653">
                  <c:v>54.220475812164317</c:v>
                </c:pt>
                <c:pt idx="1654">
                  <c:v>52.365830800243401</c:v>
                </c:pt>
                <c:pt idx="1655">
                  <c:v>54.934300856293966</c:v>
                </c:pt>
                <c:pt idx="1656">
                  <c:v>56.335461666578482</c:v>
                </c:pt>
                <c:pt idx="1657">
                  <c:v>60.715456679267326</c:v>
                </c:pt>
                <c:pt idx="1658">
                  <c:v>61.87259512650116</c:v>
                </c:pt>
                <c:pt idx="1659">
                  <c:v>61.730128102082602</c:v>
                </c:pt>
                <c:pt idx="1660">
                  <c:v>60.318670236049222</c:v>
                </c:pt>
                <c:pt idx="1661">
                  <c:v>61.301673612906555</c:v>
                </c:pt>
                <c:pt idx="1662">
                  <c:v>66.20530605702352</c:v>
                </c:pt>
                <c:pt idx="1663">
                  <c:v>69.349408080628123</c:v>
                </c:pt>
                <c:pt idx="1664">
                  <c:v>69.375787284581293</c:v>
                </c:pt>
                <c:pt idx="1665">
                  <c:v>67.457395666393339</c:v>
                </c:pt>
                <c:pt idx="1666">
                  <c:v>65.488328633997654</c:v>
                </c:pt>
                <c:pt idx="1667">
                  <c:v>62.439858327688114</c:v>
                </c:pt>
                <c:pt idx="1668">
                  <c:v>65.735520974694282</c:v>
                </c:pt>
                <c:pt idx="1669">
                  <c:v>67.254849667293229</c:v>
                </c:pt>
                <c:pt idx="1670">
                  <c:v>64.097427499528209</c:v>
                </c:pt>
                <c:pt idx="1671">
                  <c:v>65.666373619732042</c:v>
                </c:pt>
                <c:pt idx="1672">
                  <c:v>63.40322870406979</c:v>
                </c:pt>
                <c:pt idx="1673">
                  <c:v>61.856866619854443</c:v>
                </c:pt>
                <c:pt idx="1674">
                  <c:v>59.708856475448002</c:v>
                </c:pt>
                <c:pt idx="1675">
                  <c:v>58.099129455340645</c:v>
                </c:pt>
                <c:pt idx="1676">
                  <c:v>55.455142057610949</c:v>
                </c:pt>
                <c:pt idx="1677">
                  <c:v>52.953105675909342</c:v>
                </c:pt>
                <c:pt idx="1678">
                  <c:v>50.152518421458325</c:v>
                </c:pt>
                <c:pt idx="1679">
                  <c:v>48.839425373613878</c:v>
                </c:pt>
                <c:pt idx="1680">
                  <c:v>49.342451839746609</c:v>
                </c:pt>
                <c:pt idx="1681">
                  <c:v>52.108529184430928</c:v>
                </c:pt>
                <c:pt idx="1682">
                  <c:v>52.24703311538596</c:v>
                </c:pt>
                <c:pt idx="1683">
                  <c:v>51.277251525324722</c:v>
                </c:pt>
                <c:pt idx="1684">
                  <c:v>53.450355290757841</c:v>
                </c:pt>
                <c:pt idx="1685">
                  <c:v>52.566386514559774</c:v>
                </c:pt>
                <c:pt idx="1686">
                  <c:v>52.751728429151157</c:v>
                </c:pt>
                <c:pt idx="1687">
                  <c:v>51.636989404228636</c:v>
                </c:pt>
                <c:pt idx="1688">
                  <c:v>50.727974120059457</c:v>
                </c:pt>
                <c:pt idx="1689">
                  <c:v>49.504609400765368</c:v>
                </c:pt>
                <c:pt idx="1690">
                  <c:v>50.03724803163329</c:v>
                </c:pt>
                <c:pt idx="1691">
                  <c:v>50.596788404152271</c:v>
                </c:pt>
                <c:pt idx="1692">
                  <c:v>49.123031324108567</c:v>
                </c:pt>
                <c:pt idx="1693">
                  <c:v>51.323712935980353</c:v>
                </c:pt>
                <c:pt idx="1694">
                  <c:v>52.131000257700578</c:v>
                </c:pt>
                <c:pt idx="1695">
                  <c:v>51.684327181162573</c:v>
                </c:pt>
                <c:pt idx="1696">
                  <c:v>55.94048653444829</c:v>
                </c:pt>
                <c:pt idx="1697">
                  <c:v>55.786191767793845</c:v>
                </c:pt>
                <c:pt idx="1698">
                  <c:v>54.813126051621154</c:v>
                </c:pt>
                <c:pt idx="1699">
                  <c:v>53.305209032000505</c:v>
                </c:pt>
                <c:pt idx="1700">
                  <c:v>51.645907824198304</c:v>
                </c:pt>
                <c:pt idx="1701">
                  <c:v>49.162553449014126</c:v>
                </c:pt>
                <c:pt idx="1702">
                  <c:v>49.530920851273031</c:v>
                </c:pt>
                <c:pt idx="1703">
                  <c:v>49.586427208762721</c:v>
                </c:pt>
                <c:pt idx="1704">
                  <c:v>49.611435867530865</c:v>
                </c:pt>
                <c:pt idx="1705">
                  <c:v>49.050091705304929</c:v>
                </c:pt>
                <c:pt idx="1706">
                  <c:v>48.360283366965234</c:v>
                </c:pt>
                <c:pt idx="1707">
                  <c:v>48.818046184074419</c:v>
                </c:pt>
                <c:pt idx="1708">
                  <c:v>48.027331673936651</c:v>
                </c:pt>
                <c:pt idx="1709">
                  <c:v>48.114002298071028</c:v>
                </c:pt>
                <c:pt idx="1710">
                  <c:v>48.046267659451281</c:v>
                </c:pt>
                <c:pt idx="1711">
                  <c:v>46.311819791316857</c:v>
                </c:pt>
                <c:pt idx="1712">
                  <c:v>46.98381374998155</c:v>
                </c:pt>
                <c:pt idx="1713">
                  <c:v>50.947286362802267</c:v>
                </c:pt>
                <c:pt idx="1714">
                  <c:v>50.651971405719159</c:v>
                </c:pt>
                <c:pt idx="1715">
                  <c:v>49.909823521065604</c:v>
                </c:pt>
                <c:pt idx="1716">
                  <c:v>50.056928845851878</c:v>
                </c:pt>
                <c:pt idx="1717">
                  <c:v>52.702779635425927</c:v>
                </c:pt>
                <c:pt idx="1718">
                  <c:v>52.178854110429754</c:v>
                </c:pt>
                <c:pt idx="1719">
                  <c:v>51.71457836845078</c:v>
                </c:pt>
                <c:pt idx="1720">
                  <c:v>49.817634264758127</c:v>
                </c:pt>
                <c:pt idx="1721">
                  <c:v>49.756350466782564</c:v>
                </c:pt>
                <c:pt idx="1722">
                  <c:v>50.066976600722008</c:v>
                </c:pt>
                <c:pt idx="1723">
                  <c:v>51.97717026521947</c:v>
                </c:pt>
                <c:pt idx="1724">
                  <c:v>52.096605714164582</c:v>
                </c:pt>
                <c:pt idx="1725">
                  <c:v>53.516405796698741</c:v>
                </c:pt>
                <c:pt idx="1726">
                  <c:v>53.30472624949747</c:v>
                </c:pt>
                <c:pt idx="1727">
                  <c:v>52.891400574608539</c:v>
                </c:pt>
                <c:pt idx="1728">
                  <c:v>53.756016514444532</c:v>
                </c:pt>
                <c:pt idx="1729">
                  <c:v>53.86831174426797</c:v>
                </c:pt>
                <c:pt idx="1730">
                  <c:v>58.189953016834465</c:v>
                </c:pt>
                <c:pt idx="1731">
                  <c:v>62.441813201928234</c:v>
                </c:pt>
                <c:pt idx="1732">
                  <c:v>64.043697014123936</c:v>
                </c:pt>
                <c:pt idx="1733">
                  <c:v>63.332158642410917</c:v>
                </c:pt>
                <c:pt idx="1734">
                  <c:v>60.448368954947135</c:v>
                </c:pt>
                <c:pt idx="1735">
                  <c:v>57.79940899853537</c:v>
                </c:pt>
                <c:pt idx="1736">
                  <c:v>53.03655267252298</c:v>
                </c:pt>
                <c:pt idx="1737">
                  <c:v>51.632299409017953</c:v>
                </c:pt>
                <c:pt idx="1738">
                  <c:v>53.7258448988173</c:v>
                </c:pt>
                <c:pt idx="1739">
                  <c:v>53.395305632391299</c:v>
                </c:pt>
                <c:pt idx="1740">
                  <c:v>54.671707814663563</c:v>
                </c:pt>
                <c:pt idx="1741">
                  <c:v>55.808686183563495</c:v>
                </c:pt>
                <c:pt idx="1742">
                  <c:v>53.266085870385538</c:v>
                </c:pt>
                <c:pt idx="1743">
                  <c:v>54.029443499265717</c:v>
                </c:pt>
                <c:pt idx="1744">
                  <c:v>52.572999237820987</c:v>
                </c:pt>
                <c:pt idx="1745">
                  <c:v>54.089562575680844</c:v>
                </c:pt>
                <c:pt idx="1746">
                  <c:v>54.411965307468336</c:v>
                </c:pt>
                <c:pt idx="1747">
                  <c:v>54.552283374967814</c:v>
                </c:pt>
                <c:pt idx="1748">
                  <c:v>56.98234981898301</c:v>
                </c:pt>
                <c:pt idx="1749">
                  <c:v>57.464257934869927</c:v>
                </c:pt>
                <c:pt idx="1750">
                  <c:v>62.679462509526161</c:v>
                </c:pt>
                <c:pt idx="1751">
                  <c:v>63.143304690041802</c:v>
                </c:pt>
                <c:pt idx="1752">
                  <c:v>68.245550691263276</c:v>
                </c:pt>
                <c:pt idx="1753">
                  <c:v>71.128025181612031</c:v>
                </c:pt>
                <c:pt idx="1754">
                  <c:v>70.582273286773543</c:v>
                </c:pt>
                <c:pt idx="1755">
                  <c:v>72.698527262958493</c:v>
                </c:pt>
                <c:pt idx="1756">
                  <c:v>71.973497074665616</c:v>
                </c:pt>
                <c:pt idx="1757">
                  <c:v>68.226900384677975</c:v>
                </c:pt>
                <c:pt idx="1758">
                  <c:v>69.6426949793847</c:v>
                </c:pt>
                <c:pt idx="1759">
                  <c:v>69.285388101664125</c:v>
                </c:pt>
                <c:pt idx="1760">
                  <c:v>66.983438337538573</c:v>
                </c:pt>
                <c:pt idx="1761">
                  <c:v>70.907691955817867</c:v>
                </c:pt>
                <c:pt idx="1762">
                  <c:v>78.857509809226485</c:v>
                </c:pt>
                <c:pt idx="1763">
                  <c:v>87.312755893059119</c:v>
                </c:pt>
                <c:pt idx="1764">
                  <c:v>86.624336479756934</c:v>
                </c:pt>
                <c:pt idx="1765">
                  <c:v>84.327258985622905</c:v>
                </c:pt>
                <c:pt idx="1766">
                  <c:v>81.875883170821965</c:v>
                </c:pt>
                <c:pt idx="1767">
                  <c:v>79.681711511519069</c:v>
                </c:pt>
                <c:pt idx="1768">
                  <c:v>77.763019082538946</c:v>
                </c:pt>
                <c:pt idx="1769">
                  <c:v>77.949476412388236</c:v>
                </c:pt>
                <c:pt idx="1770">
                  <c:v>86.512923485024032</c:v>
                </c:pt>
                <c:pt idx="1771">
                  <c:v>103.45038064548525</c:v>
                </c:pt>
                <c:pt idx="1772">
                  <c:v>98.732877284827111</c:v>
                </c:pt>
                <c:pt idx="1773">
                  <c:v>100.5333486807077</c:v>
                </c:pt>
                <c:pt idx="1774">
                  <c:v>106.84530417681712</c:v>
                </c:pt>
                <c:pt idx="1775">
                  <c:v>142.98440611520419</c:v>
                </c:pt>
                <c:pt idx="1776">
                  <c:v>171.2955036627886</c:v>
                </c:pt>
                <c:pt idx="1777">
                  <c:v>213.91807112819347</c:v>
                </c:pt>
                <c:pt idx="1778">
                  <c:v>210.62797633048319</c:v>
                </c:pt>
                <c:pt idx="1779">
                  <c:v>202.66734753545987</c:v>
                </c:pt>
                <c:pt idx="1780">
                  <c:v>188.62541070379186</c:v>
                </c:pt>
                <c:pt idx="1781">
                  <c:v>190.93372712004518</c:v>
                </c:pt>
                <c:pt idx="1782">
                  <c:v>183.45404446154359</c:v>
                </c:pt>
                <c:pt idx="1783">
                  <c:v>185.89912511694055</c:v>
                </c:pt>
                <c:pt idx="1784">
                  <c:v>204.87269529980153</c:v>
                </c:pt>
                <c:pt idx="1785">
                  <c:v>193.86913448067574</c:v>
                </c:pt>
                <c:pt idx="1786">
                  <c:v>193.39092764677164</c:v>
                </c:pt>
                <c:pt idx="1787">
                  <c:v>205.26532477638776</c:v>
                </c:pt>
                <c:pt idx="1788">
                  <c:v>233.47541344276738</c:v>
                </c:pt>
                <c:pt idx="1789">
                  <c:v>221.63978725389023</c:v>
                </c:pt>
                <c:pt idx="1790">
                  <c:v>213.88725599287727</c:v>
                </c:pt>
                <c:pt idx="1791">
                  <c:v>200.39970424296405</c:v>
                </c:pt>
                <c:pt idx="1792">
                  <c:v>200.01981522957192</c:v>
                </c:pt>
                <c:pt idx="1793">
                  <c:v>208.75461848520652</c:v>
                </c:pt>
                <c:pt idx="1794">
                  <c:v>214.24065703283287</c:v>
                </c:pt>
                <c:pt idx="1795">
                  <c:v>213.04185027292257</c:v>
                </c:pt>
                <c:pt idx="1796">
                  <c:v>220.24101595403934</c:v>
                </c:pt>
                <c:pt idx="1797">
                  <c:v>225.70776169619467</c:v>
                </c:pt>
                <c:pt idx="1798">
                  <c:v>209.46954171838385</c:v>
                </c:pt>
                <c:pt idx="1799">
                  <c:v>213.30075959959998</c:v>
                </c:pt>
                <c:pt idx="1800">
                  <c:v>227.36436855631769</c:v>
                </c:pt>
                <c:pt idx="1801">
                  <c:v>216.25439592405837</c:v>
                </c:pt>
                <c:pt idx="1802">
                  <c:v>228.50603299239069</c:v>
                </c:pt>
                <c:pt idx="1803">
                  <c:v>236.0604643596912</c:v>
                </c:pt>
                <c:pt idx="1804">
                  <c:v>227.5924261279321</c:v>
                </c:pt>
                <c:pt idx="1805">
                  <c:v>206.34531699004103</c:v>
                </c:pt>
                <c:pt idx="1806">
                  <c:v>205.33527847973224</c:v>
                </c:pt>
                <c:pt idx="1807">
                  <c:v>207.72860925778863</c:v>
                </c:pt>
                <c:pt idx="1808">
                  <c:v>201.8588457612997</c:v>
                </c:pt>
                <c:pt idx="1809">
                  <c:v>202.46681306012024</c:v>
                </c:pt>
                <c:pt idx="1810">
                  <c:v>200.62543321378138</c:v>
                </c:pt>
                <c:pt idx="1811">
                  <c:v>203.23807514085988</c:v>
                </c:pt>
                <c:pt idx="1812">
                  <c:v>201.26917372435574</c:v>
                </c:pt>
                <c:pt idx="1813">
                  <c:v>194.41261831053848</c:v>
                </c:pt>
                <c:pt idx="1814">
                  <c:v>180.26393986698656</c:v>
                </c:pt>
                <c:pt idx="1815">
                  <c:v>160.99763015092566</c:v>
                </c:pt>
                <c:pt idx="1816">
                  <c:v>171.33687427653072</c:v>
                </c:pt>
                <c:pt idx="1817">
                  <c:v>158.9329324241773</c:v>
                </c:pt>
                <c:pt idx="1818">
                  <c:v>160.61307767386398</c:v>
                </c:pt>
                <c:pt idx="1819">
                  <c:v>166.89489888232615</c:v>
                </c:pt>
                <c:pt idx="1820">
                  <c:v>167.6002639991633</c:v>
                </c:pt>
                <c:pt idx="1821">
                  <c:v>165.38372164827294</c:v>
                </c:pt>
                <c:pt idx="1822">
                  <c:v>158.8652399413225</c:v>
                </c:pt>
                <c:pt idx="1823">
                  <c:v>159.84751459546919</c:v>
                </c:pt>
                <c:pt idx="1824">
                  <c:v>161.40132936767856</c:v>
                </c:pt>
                <c:pt idx="1825">
                  <c:v>158.00553303811691</c:v>
                </c:pt>
                <c:pt idx="1826">
                  <c:v>160.78718744964507</c:v>
                </c:pt>
                <c:pt idx="1827">
                  <c:v>160.18996678028267</c:v>
                </c:pt>
                <c:pt idx="1828">
                  <c:v>169.02086005458756</c:v>
                </c:pt>
                <c:pt idx="1829">
                  <c:v>190.63846909679245</c:v>
                </c:pt>
                <c:pt idx="1830">
                  <c:v>195.48066869657424</c:v>
                </c:pt>
                <c:pt idx="1831">
                  <c:v>194.52503896821042</c:v>
                </c:pt>
                <c:pt idx="1832">
                  <c:v>193.08360920246315</c:v>
                </c:pt>
                <c:pt idx="1833">
                  <c:v>194.73828428561299</c:v>
                </c:pt>
                <c:pt idx="1834">
                  <c:v>174.19485021030337</c:v>
                </c:pt>
                <c:pt idx="1835">
                  <c:v>170.20910601926252</c:v>
                </c:pt>
                <c:pt idx="1836">
                  <c:v>166.0085680181287</c:v>
                </c:pt>
                <c:pt idx="1837">
                  <c:v>170.67176335758353</c:v>
                </c:pt>
                <c:pt idx="1838">
                  <c:v>168.40713293900572</c:v>
                </c:pt>
                <c:pt idx="1839">
                  <c:v>169.20054244441292</c:v>
                </c:pt>
                <c:pt idx="1840">
                  <c:v>177.23908323116501</c:v>
                </c:pt>
                <c:pt idx="1841">
                  <c:v>190.17415952791146</c:v>
                </c:pt>
                <c:pt idx="1842">
                  <c:v>190.9327813178113</c:v>
                </c:pt>
                <c:pt idx="1843">
                  <c:v>205.88644440547193</c:v>
                </c:pt>
                <c:pt idx="1844">
                  <c:v>212.73730171863298</c:v>
                </c:pt>
                <c:pt idx="1845">
                  <c:v>201.01519009194755</c:v>
                </c:pt>
                <c:pt idx="1846">
                  <c:v>188.61482202258307</c:v>
                </c:pt>
                <c:pt idx="1847">
                  <c:v>194.96378890195524</c:v>
                </c:pt>
                <c:pt idx="1848">
                  <c:v>183.90031192666785</c:v>
                </c:pt>
                <c:pt idx="1849">
                  <c:v>178.93246354700648</c:v>
                </c:pt>
                <c:pt idx="1850">
                  <c:v>178.98559222683858</c:v>
                </c:pt>
                <c:pt idx="1851">
                  <c:v>176.89822156420044</c:v>
                </c:pt>
                <c:pt idx="1852">
                  <c:v>175.44488459968346</c:v>
                </c:pt>
                <c:pt idx="1853">
                  <c:v>165.57239162834506</c:v>
                </c:pt>
                <c:pt idx="1854">
                  <c:v>166.51354399871317</c:v>
                </c:pt>
                <c:pt idx="1855">
                  <c:v>163.74802306028099</c:v>
                </c:pt>
                <c:pt idx="1856">
                  <c:v>166.11642062974875</c:v>
                </c:pt>
                <c:pt idx="1857">
                  <c:v>167.23474614013608</c:v>
                </c:pt>
                <c:pt idx="1858">
                  <c:v>163.27175016538379</c:v>
                </c:pt>
                <c:pt idx="1859">
                  <c:v>154.60458595320409</c:v>
                </c:pt>
                <c:pt idx="1860">
                  <c:v>143.83595337295824</c:v>
                </c:pt>
                <c:pt idx="1861">
                  <c:v>141.61343662962395</c:v>
                </c:pt>
                <c:pt idx="1862">
                  <c:v>132.11780384609241</c:v>
                </c:pt>
                <c:pt idx="1863">
                  <c:v>130.43411662872435</c:v>
                </c:pt>
                <c:pt idx="1864">
                  <c:v>128.10414196067842</c:v>
                </c:pt>
                <c:pt idx="1865">
                  <c:v>124.41532094161846</c:v>
                </c:pt>
                <c:pt idx="1866">
                  <c:v>127.10237216568038</c:v>
                </c:pt>
                <c:pt idx="1867">
                  <c:v>125.46385327561012</c:v>
                </c:pt>
                <c:pt idx="1868">
                  <c:v>132.03936861882849</c:v>
                </c:pt>
                <c:pt idx="1869">
                  <c:v>130.9153045771873</c:v>
                </c:pt>
                <c:pt idx="1870">
                  <c:v>130.88029448914907</c:v>
                </c:pt>
                <c:pt idx="1871">
                  <c:v>139.96382443656907</c:v>
                </c:pt>
                <c:pt idx="1872">
                  <c:v>138.66233527273769</c:v>
                </c:pt>
                <c:pt idx="1873">
                  <c:v>134.38896144194683</c:v>
                </c:pt>
                <c:pt idx="1874">
                  <c:v>131.73052232533794</c:v>
                </c:pt>
                <c:pt idx="1875">
                  <c:v>127.22907489851042</c:v>
                </c:pt>
                <c:pt idx="1876">
                  <c:v>125.13657539856743</c:v>
                </c:pt>
                <c:pt idx="1877">
                  <c:v>125.87143926935141</c:v>
                </c:pt>
                <c:pt idx="1878">
                  <c:v>127.82300687209832</c:v>
                </c:pt>
                <c:pt idx="1879">
                  <c:v>121.31204345597746</c:v>
                </c:pt>
                <c:pt idx="1880">
                  <c:v>121.10394680678235</c:v>
                </c:pt>
                <c:pt idx="1881">
                  <c:v>119.35863757826607</c:v>
                </c:pt>
                <c:pt idx="1882">
                  <c:v>104.61628878758509</c:v>
                </c:pt>
                <c:pt idx="1883">
                  <c:v>104.48788011866172</c:v>
                </c:pt>
                <c:pt idx="1884">
                  <c:v>103.28818239223752</c:v>
                </c:pt>
                <c:pt idx="1885">
                  <c:v>101.16324481076391</c:v>
                </c:pt>
                <c:pt idx="1886">
                  <c:v>102.07276322067891</c:v>
                </c:pt>
                <c:pt idx="1887">
                  <c:v>118.06351338770747</c:v>
                </c:pt>
                <c:pt idx="1888">
                  <c:v>116.17909954691106</c:v>
                </c:pt>
                <c:pt idx="1889">
                  <c:v>98.666453078924675</c:v>
                </c:pt>
                <c:pt idx="1890">
                  <c:v>100.71748976745629</c:v>
                </c:pt>
                <c:pt idx="1891">
                  <c:v>106.56088069063426</c:v>
                </c:pt>
                <c:pt idx="1892">
                  <c:v>101.6451646883137</c:v>
                </c:pt>
                <c:pt idx="1893">
                  <c:v>98.048235219770177</c:v>
                </c:pt>
                <c:pt idx="1894">
                  <c:v>94.837397429695429</c:v>
                </c:pt>
                <c:pt idx="1895">
                  <c:v>87.507747603878499</c:v>
                </c:pt>
                <c:pt idx="1896">
                  <c:v>82.072347503946318</c:v>
                </c:pt>
                <c:pt idx="1897">
                  <c:v>84.215144807634928</c:v>
                </c:pt>
                <c:pt idx="1898">
                  <c:v>84.316315428929869</c:v>
                </c:pt>
                <c:pt idx="1899">
                  <c:v>85.556141799121178</c:v>
                </c:pt>
                <c:pt idx="1900">
                  <c:v>86.564317134832237</c:v>
                </c:pt>
                <c:pt idx="1901">
                  <c:v>86.11659852607535</c:v>
                </c:pt>
                <c:pt idx="1902">
                  <c:v>85.784518969193158</c:v>
                </c:pt>
                <c:pt idx="1903">
                  <c:v>84.509017676550144</c:v>
                </c:pt>
                <c:pt idx="1904">
                  <c:v>87.103805092157998</c:v>
                </c:pt>
                <c:pt idx="1905">
                  <c:v>87.259607733080259</c:v>
                </c:pt>
                <c:pt idx="1906">
                  <c:v>83.593650580585987</c:v>
                </c:pt>
                <c:pt idx="1907">
                  <c:v>82.696451276523661</c:v>
                </c:pt>
                <c:pt idx="1908">
                  <c:v>84.050734146627647</c:v>
                </c:pt>
                <c:pt idx="1909">
                  <c:v>92.101743081990094</c:v>
                </c:pt>
                <c:pt idx="1910">
                  <c:v>94.418421997963833</c:v>
                </c:pt>
                <c:pt idx="1911">
                  <c:v>100.28396010828027</c:v>
                </c:pt>
                <c:pt idx="1912">
                  <c:v>97.731280476755259</c:v>
                </c:pt>
                <c:pt idx="1913">
                  <c:v>94.068565446959951</c:v>
                </c:pt>
                <c:pt idx="1914">
                  <c:v>88.992187926469981</c:v>
                </c:pt>
                <c:pt idx="1915">
                  <c:v>84.053035238847556</c:v>
                </c:pt>
                <c:pt idx="1916">
                  <c:v>81.978566002496436</c:v>
                </c:pt>
                <c:pt idx="1917">
                  <c:v>85.333385437812012</c:v>
                </c:pt>
                <c:pt idx="1918">
                  <c:v>86.799882891049279</c:v>
                </c:pt>
                <c:pt idx="1919">
                  <c:v>81.461771689965445</c:v>
                </c:pt>
                <c:pt idx="1920">
                  <c:v>84.113151483194954</c:v>
                </c:pt>
                <c:pt idx="1921">
                  <c:v>83.546748169849991</c:v>
                </c:pt>
                <c:pt idx="1922">
                  <c:v>82.72617146651011</c:v>
                </c:pt>
                <c:pt idx="1923">
                  <c:v>74.081677092734765</c:v>
                </c:pt>
                <c:pt idx="1924">
                  <c:v>76.108973977411011</c:v>
                </c:pt>
                <c:pt idx="1925">
                  <c:v>79.920767216613555</c:v>
                </c:pt>
                <c:pt idx="1926">
                  <c:v>77.95374587528778</c:v>
                </c:pt>
                <c:pt idx="1927">
                  <c:v>78.949993952644675</c:v>
                </c:pt>
                <c:pt idx="1928">
                  <c:v>82.571791192312105</c:v>
                </c:pt>
                <c:pt idx="1929">
                  <c:v>82.095530665999192</c:v>
                </c:pt>
                <c:pt idx="1930">
                  <c:v>82.397881700018701</c:v>
                </c:pt>
                <c:pt idx="1931">
                  <c:v>78.512603226012203</c:v>
                </c:pt>
                <c:pt idx="1932">
                  <c:v>76.435871509277931</c:v>
                </c:pt>
                <c:pt idx="1933">
                  <c:v>77.609643933933086</c:v>
                </c:pt>
                <c:pt idx="1934">
                  <c:v>77.329201924000046</c:v>
                </c:pt>
                <c:pt idx="1935">
                  <c:v>78.216424642858698</c:v>
                </c:pt>
                <c:pt idx="1936">
                  <c:v>77.664474407185168</c:v>
                </c:pt>
                <c:pt idx="1937">
                  <c:v>79.132258799710385</c:v>
                </c:pt>
                <c:pt idx="1938">
                  <c:v>87.556701016212656</c:v>
                </c:pt>
                <c:pt idx="1939">
                  <c:v>90.272783741847562</c:v>
                </c:pt>
                <c:pt idx="1940">
                  <c:v>89.341622887610242</c:v>
                </c:pt>
                <c:pt idx="1941">
                  <c:v>90.700226487116637</c:v>
                </c:pt>
                <c:pt idx="1942">
                  <c:v>93.629090935412265</c:v>
                </c:pt>
                <c:pt idx="1943">
                  <c:v>89.352339989486978</c:v>
                </c:pt>
                <c:pt idx="1944">
                  <c:v>88.963202273482665</c:v>
                </c:pt>
                <c:pt idx="1945">
                  <c:v>87.88036348738855</c:v>
                </c:pt>
                <c:pt idx="1946">
                  <c:v>86.073323708635598</c:v>
                </c:pt>
                <c:pt idx="1947">
                  <c:v>89.305249408244649</c:v>
                </c:pt>
                <c:pt idx="1948">
                  <c:v>89.78628391985454</c:v>
                </c:pt>
                <c:pt idx="1949">
                  <c:v>88.866753053049678</c:v>
                </c:pt>
                <c:pt idx="1950">
                  <c:v>86.582330106188891</c:v>
                </c:pt>
                <c:pt idx="1951">
                  <c:v>85.21758639926685</c:v>
                </c:pt>
                <c:pt idx="1952">
                  <c:v>84.056067717887515</c:v>
                </c:pt>
                <c:pt idx="1953">
                  <c:v>84.959232558502208</c:v>
                </c:pt>
                <c:pt idx="1954">
                  <c:v>96.412504220720393</c:v>
                </c:pt>
                <c:pt idx="1955">
                  <c:v>103.74351063602319</c:v>
                </c:pt>
                <c:pt idx="1956">
                  <c:v>121.91076520399989</c:v>
                </c:pt>
                <c:pt idx="1957">
                  <c:v>126.4260402630434</c:v>
                </c:pt>
                <c:pt idx="1958">
                  <c:v>122.50968254294867</c:v>
                </c:pt>
                <c:pt idx="1959">
                  <c:v>118.11548939249188</c:v>
                </c:pt>
                <c:pt idx="1960">
                  <c:v>120.43673709432969</c:v>
                </c:pt>
                <c:pt idx="1961">
                  <c:v>115.34562521199082</c:v>
                </c:pt>
                <c:pt idx="1962">
                  <c:v>112.64709654809954</c:v>
                </c:pt>
                <c:pt idx="1963">
                  <c:v>108.56182523908154</c:v>
                </c:pt>
                <c:pt idx="1964">
                  <c:v>115.89223311691704</c:v>
                </c:pt>
                <c:pt idx="1965">
                  <c:v>113.71496895974327</c:v>
                </c:pt>
                <c:pt idx="1966">
                  <c:v>112.41117533812782</c:v>
                </c:pt>
                <c:pt idx="1967">
                  <c:v>116.23644884071345</c:v>
                </c:pt>
                <c:pt idx="1968">
                  <c:v>119.98346344345131</c:v>
                </c:pt>
                <c:pt idx="1969">
                  <c:v>123.95424430757133</c:v>
                </c:pt>
                <c:pt idx="1970">
                  <c:v>112.6735607968715</c:v>
                </c:pt>
                <c:pt idx="1971">
                  <c:v>110.77251119705333</c:v>
                </c:pt>
                <c:pt idx="1972">
                  <c:v>112.53203698732314</c:v>
                </c:pt>
                <c:pt idx="1973">
                  <c:v>113.43906142810471</c:v>
                </c:pt>
                <c:pt idx="1974">
                  <c:v>111.309489484304</c:v>
                </c:pt>
                <c:pt idx="1975">
                  <c:v>111.35681222321233</c:v>
                </c:pt>
                <c:pt idx="1976">
                  <c:v>105.76466406502975</c:v>
                </c:pt>
                <c:pt idx="1977">
                  <c:v>95.43606734180203</c:v>
                </c:pt>
                <c:pt idx="1978">
                  <c:v>95.129839946837862</c:v>
                </c:pt>
                <c:pt idx="1979">
                  <c:v>95.706362889513088</c:v>
                </c:pt>
                <c:pt idx="1980">
                  <c:v>97.943444312290168</c:v>
                </c:pt>
                <c:pt idx="1981">
                  <c:v>96.170595092716525</c:v>
                </c:pt>
                <c:pt idx="1982">
                  <c:v>93.949021570522731</c:v>
                </c:pt>
                <c:pt idx="1983">
                  <c:v>89.749434490630222</c:v>
                </c:pt>
                <c:pt idx="1984">
                  <c:v>92.031832806547428</c:v>
                </c:pt>
                <c:pt idx="1985">
                  <c:v>91.139335395238547</c:v>
                </c:pt>
                <c:pt idx="1986">
                  <c:v>95.333341856910607</c:v>
                </c:pt>
                <c:pt idx="1987">
                  <c:v>96.71998634211424</c:v>
                </c:pt>
                <c:pt idx="1988">
                  <c:v>99.645685990358317</c:v>
                </c:pt>
                <c:pt idx="1989">
                  <c:v>94.533925472627217</c:v>
                </c:pt>
                <c:pt idx="1990">
                  <c:v>87.888000632183861</c:v>
                </c:pt>
                <c:pt idx="1991">
                  <c:v>87.935646879887329</c:v>
                </c:pt>
                <c:pt idx="1992">
                  <c:v>87.108652237930841</c:v>
                </c:pt>
                <c:pt idx="1993">
                  <c:v>88.285587901043257</c:v>
                </c:pt>
                <c:pt idx="1994">
                  <c:v>85.674107786606513</c:v>
                </c:pt>
                <c:pt idx="1995">
                  <c:v>83.825404501653864</c:v>
                </c:pt>
                <c:pt idx="1996">
                  <c:v>83.807958359821555</c:v>
                </c:pt>
                <c:pt idx="1997">
                  <c:v>83.801080622710685</c:v>
                </c:pt>
                <c:pt idx="1998">
                  <c:v>80.046083426690998</c:v>
                </c:pt>
                <c:pt idx="1999">
                  <c:v>76.626228700720432</c:v>
                </c:pt>
                <c:pt idx="2000">
                  <c:v>80.352642138858897</c:v>
                </c:pt>
                <c:pt idx="2001">
                  <c:v>81.639083128525542</c:v>
                </c:pt>
                <c:pt idx="2002">
                  <c:v>81.563002750697493</c:v>
                </c:pt>
                <c:pt idx="2003">
                  <c:v>81.812022156178188</c:v>
                </c:pt>
                <c:pt idx="2004">
                  <c:v>79.235183816697315</c:v>
                </c:pt>
                <c:pt idx="2005">
                  <c:v>80.290414826776725</c:v>
                </c:pt>
                <c:pt idx="2006">
                  <c:v>82.764484063362218</c:v>
                </c:pt>
                <c:pt idx="2007">
                  <c:v>82.753616188845925</c:v>
                </c:pt>
              </c:numCache>
            </c:numRef>
          </c:val>
          <c:extLst>
            <c:ext xmlns:c16="http://schemas.microsoft.com/office/drawing/2014/chart" uri="{C3380CC4-5D6E-409C-BE32-E72D297353CC}">
              <c16:uniqueId val="{00000000-261C-4C2A-B12E-B43EC1F195CB}"/>
            </c:ext>
          </c:extLst>
        </c:ser>
        <c:dLbls>
          <c:showLegendKey val="0"/>
          <c:showVal val="0"/>
          <c:showCatName val="0"/>
          <c:showSerName val="0"/>
          <c:showPercent val="0"/>
          <c:showBubbleSize val="0"/>
        </c:dLbls>
        <c:axId val="1356578143"/>
        <c:axId val="1356573823"/>
      </c:area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Diario!$L$1</c:f>
              <c:strCache>
                <c:ptCount val="1"/>
                <c:pt idx="0">
                  <c:v>Drawdown</c:v>
                </c:pt>
              </c:strCache>
            </c:strRef>
          </c:tx>
          <c:spPr>
            <a:ln w="19050" cap="rnd">
              <a:solidFill>
                <a:schemeClr val="accent1"/>
              </a:solidFill>
              <a:round/>
            </a:ln>
            <a:effectLst/>
          </c:spPr>
          <c:marker>
            <c:symbol val="none"/>
          </c:marker>
          <c:cat>
            <c:numRef>
              <c:f>Diario!$A$2:$A$2009</c:f>
              <c:numCache>
                <c:formatCode>m/d/yyyy</c:formatCode>
                <c:ptCount val="200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pt idx="2001">
                  <c:v>45832</c:v>
                </c:pt>
                <c:pt idx="2002">
                  <c:v>45833</c:v>
                </c:pt>
                <c:pt idx="2003">
                  <c:v>45834</c:v>
                </c:pt>
                <c:pt idx="2004">
                  <c:v>45835</c:v>
                </c:pt>
                <c:pt idx="2005">
                  <c:v>45836</c:v>
                </c:pt>
                <c:pt idx="2006">
                  <c:v>45837</c:v>
                </c:pt>
                <c:pt idx="2007">
                  <c:v>45838</c:v>
                </c:pt>
              </c:numCache>
            </c:numRef>
          </c:cat>
          <c:val>
            <c:numRef>
              <c:f>Diario!$L$2:$L$2009</c:f>
              <c:numCache>
                <c:formatCode>0.00%</c:formatCode>
                <c:ptCount val="2008"/>
                <c:pt idx="0">
                  <c:v>1.3857470165202335E-2</c:v>
                </c:pt>
                <c:pt idx="1">
                  <c:v>2.9147311924862862E-2</c:v>
                </c:pt>
                <c:pt idx="2">
                  <c:v>4.3164352133104211E-2</c:v>
                </c:pt>
                <c:pt idx="3">
                  <c:v>4.0271820534191205E-2</c:v>
                </c:pt>
                <c:pt idx="4">
                  <c:v>2.7515634105228726E-2</c:v>
                </c:pt>
                <c:pt idx="5">
                  <c:v>4.3537379108929741E-2</c:v>
                </c:pt>
                <c:pt idx="6">
                  <c:v>3.4505893208579552E-2</c:v>
                </c:pt>
                <c:pt idx="7">
                  <c:v>6.142692112327186E-2</c:v>
                </c:pt>
                <c:pt idx="8">
                  <c:v>3.4658451900033693E-2</c:v>
                </c:pt>
                <c:pt idx="9">
                  <c:v>4.8804127621501436E-2</c:v>
                </c:pt>
                <c:pt idx="10">
                  <c:v>2.0943460185304019E-2</c:v>
                </c:pt>
                <c:pt idx="11">
                  <c:v>2.5649093448016025E-2</c:v>
                </c:pt>
                <c:pt idx="12">
                  <c:v>1.5289883723226483E-2</c:v>
                </c:pt>
                <c:pt idx="13">
                  <c:v>8.6247654741154811E-2</c:v>
                </c:pt>
                <c:pt idx="14">
                  <c:v>6.6355590235396056E-2</c:v>
                </c:pt>
                <c:pt idx="15">
                  <c:v>3.5105467958949532E-2</c:v>
                </c:pt>
                <c:pt idx="16">
                  <c:v>7.1168030426505213E-2</c:v>
                </c:pt>
                <c:pt idx="17">
                  <c:v>4.344834514615159E-2</c:v>
                </c:pt>
                <c:pt idx="18">
                  <c:v>8.4953349402793199E-2</c:v>
                </c:pt>
                <c:pt idx="19">
                  <c:v>1.7509754817691903E-2</c:v>
                </c:pt>
                <c:pt idx="20">
                  <c:v>2.5025438533781585E-2</c:v>
                </c:pt>
                <c:pt idx="21">
                  <c:v>1.803099404816666E-2</c:v>
                </c:pt>
                <c:pt idx="22">
                  <c:v>4.5115499153569161E-2</c:v>
                </c:pt>
                <c:pt idx="23">
                  <c:v>2.9557886965950297E-2</c:v>
                </c:pt>
                <c:pt idx="24">
                  <c:v>2.8572150489166948E-2</c:v>
                </c:pt>
                <c:pt idx="25">
                  <c:v>2.7240330455728934E-2</c:v>
                </c:pt>
                <c:pt idx="26">
                  <c:v>7.6419053654208202E-2</c:v>
                </c:pt>
                <c:pt idx="27">
                  <c:v>3.0978645613972011E-2</c:v>
                </c:pt>
                <c:pt idx="28">
                  <c:v>2.9995874980168313E-2</c:v>
                </c:pt>
                <c:pt idx="29">
                  <c:v>2.9535271680234398E-2</c:v>
                </c:pt>
                <c:pt idx="30">
                  <c:v>2.8185067824520793E-2</c:v>
                </c:pt>
                <c:pt idx="31">
                  <c:v>1.8113483344025072E-2</c:v>
                </c:pt>
                <c:pt idx="32">
                  <c:v>3.7954230926877219E-2</c:v>
                </c:pt>
                <c:pt idx="33">
                  <c:v>2.8479938838577024E-2</c:v>
                </c:pt>
                <c:pt idx="34">
                  <c:v>3.6632472638808977E-2</c:v>
                </c:pt>
                <c:pt idx="35">
                  <c:v>5.5148974044966215E-2</c:v>
                </c:pt>
                <c:pt idx="36">
                  <c:v>3.3524422710735413E-2</c:v>
                </c:pt>
                <c:pt idx="37">
                  <c:v>5.3694916893796352E-2</c:v>
                </c:pt>
                <c:pt idx="38">
                  <c:v>0.17182327388031293</c:v>
                </c:pt>
                <c:pt idx="39">
                  <c:v>0.12564497206249881</c:v>
                </c:pt>
                <c:pt idx="40">
                  <c:v>0.11994438380391026</c:v>
                </c:pt>
                <c:pt idx="41">
                  <c:v>7.5221248232850035E-2</c:v>
                </c:pt>
                <c:pt idx="42">
                  <c:v>3.8259171043584672E-2</c:v>
                </c:pt>
                <c:pt idx="43">
                  <c:v>7.7991078632128952E-2</c:v>
                </c:pt>
                <c:pt idx="44">
                  <c:v>4.9542543381815074E-2</c:v>
                </c:pt>
                <c:pt idx="45">
                  <c:v>0.11612473779772348</c:v>
                </c:pt>
                <c:pt idx="46">
                  <c:v>0.12073609231231974</c:v>
                </c:pt>
                <c:pt idx="47">
                  <c:v>8.0601890564712564E-2</c:v>
                </c:pt>
                <c:pt idx="48">
                  <c:v>6.3033040497300075E-2</c:v>
                </c:pt>
                <c:pt idx="49">
                  <c:v>8.7242576369917613E-2</c:v>
                </c:pt>
                <c:pt idx="50">
                  <c:v>3.8821788010255709E-2</c:v>
                </c:pt>
                <c:pt idx="51">
                  <c:v>3.7354313245640869E-2</c:v>
                </c:pt>
                <c:pt idx="52">
                  <c:v>3.3533958194695401E-2</c:v>
                </c:pt>
                <c:pt idx="53">
                  <c:v>3.7534318120354904E-2</c:v>
                </c:pt>
                <c:pt idx="54">
                  <c:v>4.8413355824856286E-2</c:v>
                </c:pt>
                <c:pt idx="55">
                  <c:v>8.2915465675904354E-2</c:v>
                </c:pt>
                <c:pt idx="56">
                  <c:v>0.1172458707961721</c:v>
                </c:pt>
                <c:pt idx="57">
                  <c:v>5.9293763190145343E-2</c:v>
                </c:pt>
                <c:pt idx="58">
                  <c:v>7.2499460743718824E-2</c:v>
                </c:pt>
                <c:pt idx="59">
                  <c:v>4.1851855847303332E-2</c:v>
                </c:pt>
                <c:pt idx="60">
                  <c:v>4.8366359563488226E-2</c:v>
                </c:pt>
                <c:pt idx="61">
                  <c:v>5.2611004592559851E-2</c:v>
                </c:pt>
                <c:pt idx="62">
                  <c:v>8.9008583510994388E-2</c:v>
                </c:pt>
                <c:pt idx="63">
                  <c:v>6.3217884165845728E-2</c:v>
                </c:pt>
                <c:pt idx="64">
                  <c:v>3.8238903286093917E-2</c:v>
                </c:pt>
                <c:pt idx="65">
                  <c:v>1.8151299198037929E-2</c:v>
                </c:pt>
                <c:pt idx="66">
                  <c:v>4.0812784679477687E-2</c:v>
                </c:pt>
                <c:pt idx="67">
                  <c:v>0.10636967202718939</c:v>
                </c:pt>
                <c:pt idx="68">
                  <c:v>5.4461273005221633E-2</c:v>
                </c:pt>
                <c:pt idx="69">
                  <c:v>3.8760511770566941E-2</c:v>
                </c:pt>
                <c:pt idx="70">
                  <c:v>5.0298410089224754E-2</c:v>
                </c:pt>
                <c:pt idx="71">
                  <c:v>0.50277516864486382</c:v>
                </c:pt>
                <c:pt idx="72">
                  <c:v>0.46854808800104597</c:v>
                </c:pt>
                <c:pt idx="73">
                  <c:v>8.06872125266338E-2</c:v>
                </c:pt>
                <c:pt idx="74">
                  <c:v>9.3785108788728255E-2</c:v>
                </c:pt>
                <c:pt idx="75">
                  <c:v>0.16885473994530975</c:v>
                </c:pt>
                <c:pt idx="76">
                  <c:v>7.9447466107476883E-2</c:v>
                </c:pt>
                <c:pt idx="77">
                  <c:v>5.542921293791192E-2</c:v>
                </c:pt>
                <c:pt idx="78">
                  <c:v>0.16556351137569325</c:v>
                </c:pt>
                <c:pt idx="79">
                  <c:v>0.13735955006494427</c:v>
                </c:pt>
                <c:pt idx="80">
                  <c:v>9.7128264731062286E-2</c:v>
                </c:pt>
                <c:pt idx="81">
                  <c:v>9.47723326773251E-2</c:v>
                </c:pt>
                <c:pt idx="82">
                  <c:v>8.9316618350103294E-2</c:v>
                </c:pt>
                <c:pt idx="83">
                  <c:v>5.3070944226007999E-2</c:v>
                </c:pt>
                <c:pt idx="84">
                  <c:v>5.1099954785699842E-2</c:v>
                </c:pt>
                <c:pt idx="85">
                  <c:v>3.5412144104375987E-2</c:v>
                </c:pt>
                <c:pt idx="86">
                  <c:v>4.9372163290967608E-2</c:v>
                </c:pt>
                <c:pt idx="87">
                  <c:v>5.5311303444208315E-2</c:v>
                </c:pt>
                <c:pt idx="88">
                  <c:v>5.3221366874316223E-2</c:v>
                </c:pt>
                <c:pt idx="89">
                  <c:v>7.7557905618730993E-2</c:v>
                </c:pt>
                <c:pt idx="90">
                  <c:v>2.425081139911911E-2</c:v>
                </c:pt>
                <c:pt idx="91">
                  <c:v>5.3354225989779236E-2</c:v>
                </c:pt>
                <c:pt idx="92">
                  <c:v>5.1441870680694279E-2</c:v>
                </c:pt>
                <c:pt idx="93">
                  <c:v>4.6120704509885035E-2</c:v>
                </c:pt>
                <c:pt idx="94">
                  <c:v>4.0811774592615757E-2</c:v>
                </c:pt>
                <c:pt idx="95">
                  <c:v>4.0276353693667444E-2</c:v>
                </c:pt>
                <c:pt idx="96">
                  <c:v>6.9151331440659991E-2</c:v>
                </c:pt>
                <c:pt idx="97">
                  <c:v>2.7593369974466819E-2</c:v>
                </c:pt>
                <c:pt idx="98">
                  <c:v>3.6546809097797839E-2</c:v>
                </c:pt>
                <c:pt idx="99">
                  <c:v>2.2234456160620919E-2</c:v>
                </c:pt>
                <c:pt idx="100">
                  <c:v>7.1093271146565051E-2</c:v>
                </c:pt>
                <c:pt idx="101">
                  <c:v>3.7772344847451844E-2</c:v>
                </c:pt>
                <c:pt idx="102">
                  <c:v>3.5216681499482094E-2</c:v>
                </c:pt>
                <c:pt idx="103">
                  <c:v>4.0706934801472583E-2</c:v>
                </c:pt>
                <c:pt idx="104">
                  <c:v>2.6548117815950567E-2</c:v>
                </c:pt>
                <c:pt idx="105">
                  <c:v>3.3764752938022946E-2</c:v>
                </c:pt>
                <c:pt idx="106">
                  <c:v>6.3625951876509212E-2</c:v>
                </c:pt>
                <c:pt idx="107">
                  <c:v>1.8926794465562446E-2</c:v>
                </c:pt>
                <c:pt idx="108">
                  <c:v>3.5361900825365833E-2</c:v>
                </c:pt>
                <c:pt idx="109">
                  <c:v>2.8233095261985586E-2</c:v>
                </c:pt>
                <c:pt idx="110">
                  <c:v>5.8599359071928703E-2</c:v>
                </c:pt>
                <c:pt idx="111">
                  <c:v>4.9864552921403682E-2</c:v>
                </c:pt>
                <c:pt idx="112">
                  <c:v>3.7862289523369119E-2</c:v>
                </c:pt>
                <c:pt idx="113">
                  <c:v>6.8872269171082356E-2</c:v>
                </c:pt>
                <c:pt idx="114">
                  <c:v>4.4888021421522373E-2</c:v>
                </c:pt>
                <c:pt idx="115">
                  <c:v>3.401281838056458E-2</c:v>
                </c:pt>
                <c:pt idx="116">
                  <c:v>0.15218660960240249</c:v>
                </c:pt>
                <c:pt idx="117">
                  <c:v>4.7051081359333669E-2</c:v>
                </c:pt>
                <c:pt idx="118">
                  <c:v>2.4196312587479785E-2</c:v>
                </c:pt>
                <c:pt idx="119">
                  <c:v>9.1850457525369356E-2</c:v>
                </c:pt>
                <c:pt idx="120">
                  <c:v>0.12688193072530773</c:v>
                </c:pt>
                <c:pt idx="121">
                  <c:v>5.0412483758413229E-2</c:v>
                </c:pt>
                <c:pt idx="122">
                  <c:v>3.7270439610819661E-2</c:v>
                </c:pt>
                <c:pt idx="123">
                  <c:v>4.6559366658356582E-2</c:v>
                </c:pt>
                <c:pt idx="124">
                  <c:v>6.503331938578194E-2</c:v>
                </c:pt>
                <c:pt idx="125">
                  <c:v>3.3841325471074546E-2</c:v>
                </c:pt>
                <c:pt idx="126">
                  <c:v>4.0133844525866991E-2</c:v>
                </c:pt>
                <c:pt idx="127">
                  <c:v>8.8769445713320128E-2</c:v>
                </c:pt>
                <c:pt idx="128">
                  <c:v>2.8572511127126221E-2</c:v>
                </c:pt>
                <c:pt idx="129">
                  <c:v>2.5749011698359636E-2</c:v>
                </c:pt>
                <c:pt idx="130">
                  <c:v>0.11489425297495814</c:v>
                </c:pt>
                <c:pt idx="131">
                  <c:v>9.4649636899997391E-2</c:v>
                </c:pt>
                <c:pt idx="132">
                  <c:v>4.4666856711243819E-2</c:v>
                </c:pt>
                <c:pt idx="133">
                  <c:v>3.587584515133635E-2</c:v>
                </c:pt>
                <c:pt idx="134">
                  <c:v>5.005367119757298E-2</c:v>
                </c:pt>
                <c:pt idx="135">
                  <c:v>3.9692739368182073E-2</c:v>
                </c:pt>
                <c:pt idx="136">
                  <c:v>2.1785042684891565E-2</c:v>
                </c:pt>
                <c:pt idx="137">
                  <c:v>2.8632610288425342E-2</c:v>
                </c:pt>
                <c:pt idx="138">
                  <c:v>2.8067334883528527E-2</c:v>
                </c:pt>
                <c:pt idx="139">
                  <c:v>2.8456429092491353E-2</c:v>
                </c:pt>
                <c:pt idx="140">
                  <c:v>3.0888586514130401E-2</c:v>
                </c:pt>
                <c:pt idx="141">
                  <c:v>4.6792824315576187E-2</c:v>
                </c:pt>
                <c:pt idx="142">
                  <c:v>2.7818641082215656E-2</c:v>
                </c:pt>
                <c:pt idx="143">
                  <c:v>2.2287962604502942E-2</c:v>
                </c:pt>
                <c:pt idx="144">
                  <c:v>4.0954385781971858E-2</c:v>
                </c:pt>
                <c:pt idx="145">
                  <c:v>3.9270698702557727E-2</c:v>
                </c:pt>
                <c:pt idx="146">
                  <c:v>2.5294333064240337E-2</c:v>
                </c:pt>
                <c:pt idx="147">
                  <c:v>2.1075935731860618E-2</c:v>
                </c:pt>
                <c:pt idx="148">
                  <c:v>2.7101889504156818E-2</c:v>
                </c:pt>
                <c:pt idx="149">
                  <c:v>1.6483492340073624E-2</c:v>
                </c:pt>
                <c:pt idx="150">
                  <c:v>3.8966361650666137E-2</c:v>
                </c:pt>
                <c:pt idx="151">
                  <c:v>2.1827747065795933E-2</c:v>
                </c:pt>
                <c:pt idx="152">
                  <c:v>4.2485111600440328E-2</c:v>
                </c:pt>
                <c:pt idx="153">
                  <c:v>5.5965336509732344E-2</c:v>
                </c:pt>
                <c:pt idx="154">
                  <c:v>1.7785429450802637E-2</c:v>
                </c:pt>
                <c:pt idx="155">
                  <c:v>3.538743681300538E-2</c:v>
                </c:pt>
                <c:pt idx="156">
                  <c:v>1.8278869515312879E-2</c:v>
                </c:pt>
                <c:pt idx="157">
                  <c:v>1.5377927957483051E-2</c:v>
                </c:pt>
                <c:pt idx="158">
                  <c:v>1.9052202235981142E-2</c:v>
                </c:pt>
                <c:pt idx="159">
                  <c:v>1.8269634443135452E-2</c:v>
                </c:pt>
                <c:pt idx="160">
                  <c:v>1.976614217233541E-2</c:v>
                </c:pt>
                <c:pt idx="161">
                  <c:v>2.0937260526988188E-2</c:v>
                </c:pt>
                <c:pt idx="162">
                  <c:v>6.2427353165042554E-2</c:v>
                </c:pt>
                <c:pt idx="163">
                  <c:v>3.4711408704567681E-2</c:v>
                </c:pt>
                <c:pt idx="164">
                  <c:v>1.4893759318611366E-2</c:v>
                </c:pt>
                <c:pt idx="165">
                  <c:v>1.7305625583801332E-2</c:v>
                </c:pt>
                <c:pt idx="166">
                  <c:v>3.9765153655658469E-2</c:v>
                </c:pt>
                <c:pt idx="167">
                  <c:v>3.1530476891610038E-2</c:v>
                </c:pt>
                <c:pt idx="168">
                  <c:v>1.528308822630442E-2</c:v>
                </c:pt>
                <c:pt idx="169">
                  <c:v>1.869812245178637E-2</c:v>
                </c:pt>
                <c:pt idx="170">
                  <c:v>1.5658321079788706E-2</c:v>
                </c:pt>
                <c:pt idx="171">
                  <c:v>1.470734045014388E-2</c:v>
                </c:pt>
                <c:pt idx="172">
                  <c:v>1.3183615593135523E-2</c:v>
                </c:pt>
                <c:pt idx="173">
                  <c:v>2.6844003988078624E-2</c:v>
                </c:pt>
                <c:pt idx="174">
                  <c:v>9.8805621797148913E-3</c:v>
                </c:pt>
                <c:pt idx="175">
                  <c:v>4.2989423533099869E-2</c:v>
                </c:pt>
                <c:pt idx="176">
                  <c:v>1.9248339445315565E-2</c:v>
                </c:pt>
                <c:pt idx="177">
                  <c:v>3.1462829858956098E-2</c:v>
                </c:pt>
                <c:pt idx="178">
                  <c:v>3.4335840694426745E-2</c:v>
                </c:pt>
                <c:pt idx="179">
                  <c:v>2.2389126168107953E-2</c:v>
                </c:pt>
                <c:pt idx="180">
                  <c:v>1.4616147727865902E-2</c:v>
                </c:pt>
                <c:pt idx="181">
                  <c:v>1.4968393753210796E-2</c:v>
                </c:pt>
                <c:pt idx="182">
                  <c:v>1.9276632160589946E-2</c:v>
                </c:pt>
                <c:pt idx="183">
                  <c:v>2.1479839262364742E-2</c:v>
                </c:pt>
                <c:pt idx="184">
                  <c:v>1.3246978538191456E-2</c:v>
                </c:pt>
                <c:pt idx="185">
                  <c:v>1.0716085534390407E-2</c:v>
                </c:pt>
                <c:pt idx="186">
                  <c:v>1.4513612749707194E-2</c:v>
                </c:pt>
                <c:pt idx="187">
                  <c:v>0.13854895333111727</c:v>
                </c:pt>
                <c:pt idx="188">
                  <c:v>0.23281998257556169</c:v>
                </c:pt>
                <c:pt idx="189">
                  <c:v>0.71069834676587429</c:v>
                </c:pt>
                <c:pt idx="190">
                  <c:v>0.1867794196121233</c:v>
                </c:pt>
                <c:pt idx="191">
                  <c:v>0.25728724627168353</c:v>
                </c:pt>
                <c:pt idx="192">
                  <c:v>0.13524823364901528</c:v>
                </c:pt>
                <c:pt idx="193">
                  <c:v>6.3485807474438438E-2</c:v>
                </c:pt>
                <c:pt idx="194">
                  <c:v>0.19640790271918052</c:v>
                </c:pt>
                <c:pt idx="195">
                  <c:v>0.10875931846756681</c:v>
                </c:pt>
                <c:pt idx="196">
                  <c:v>7.2903468308632036E-2</c:v>
                </c:pt>
                <c:pt idx="197">
                  <c:v>7.2422610070167037E-2</c:v>
                </c:pt>
                <c:pt idx="198">
                  <c:v>5.3651262186834581E-2</c:v>
                </c:pt>
                <c:pt idx="199">
                  <c:v>0.18960700997829316</c:v>
                </c:pt>
                <c:pt idx="200">
                  <c:v>0.1220216758107433</c:v>
                </c:pt>
                <c:pt idx="201">
                  <c:v>8.2347479150416625E-2</c:v>
                </c:pt>
                <c:pt idx="202">
                  <c:v>3.6702864035203397E-2</c:v>
                </c:pt>
                <c:pt idx="203">
                  <c:v>2.8762949762929146E-2</c:v>
                </c:pt>
                <c:pt idx="204">
                  <c:v>2.0311572481934048E-2</c:v>
                </c:pt>
                <c:pt idx="205">
                  <c:v>4.3609377301299324E-2</c:v>
                </c:pt>
                <c:pt idx="206">
                  <c:v>3.9390982483312742E-2</c:v>
                </c:pt>
                <c:pt idx="207">
                  <c:v>2.769745409109281E-2</c:v>
                </c:pt>
                <c:pt idx="208">
                  <c:v>7.2479817942347813E-2</c:v>
                </c:pt>
                <c:pt idx="209">
                  <c:v>3.1595951156029756E-2</c:v>
                </c:pt>
                <c:pt idx="210">
                  <c:v>4.0044153751482847E-2</c:v>
                </c:pt>
                <c:pt idx="211">
                  <c:v>3.8368378198833097E-2</c:v>
                </c:pt>
                <c:pt idx="212">
                  <c:v>2.2045105914478169E-2</c:v>
                </c:pt>
                <c:pt idx="213">
                  <c:v>0.19540851634152978</c:v>
                </c:pt>
                <c:pt idx="214">
                  <c:v>0.15806322368684644</c:v>
                </c:pt>
                <c:pt idx="215">
                  <c:v>4.0815119446962589E-2</c:v>
                </c:pt>
                <c:pt idx="216">
                  <c:v>5.9243383158924523E-2</c:v>
                </c:pt>
                <c:pt idx="217">
                  <c:v>3.0538231908870728E-2</c:v>
                </c:pt>
                <c:pt idx="218">
                  <c:v>6.0443478792114869E-2</c:v>
                </c:pt>
                <c:pt idx="219">
                  <c:v>6.4543379829324898E-2</c:v>
                </c:pt>
                <c:pt idx="220">
                  <c:v>3.1230789078018351E-2</c:v>
                </c:pt>
                <c:pt idx="221">
                  <c:v>2.8605101011899725E-2</c:v>
                </c:pt>
                <c:pt idx="222">
                  <c:v>3.0255713291263975E-2</c:v>
                </c:pt>
                <c:pt idx="223">
                  <c:v>6.9277121938985831E-2</c:v>
                </c:pt>
                <c:pt idx="224">
                  <c:v>4.384216474770164E-2</c:v>
                </c:pt>
                <c:pt idx="225">
                  <c:v>5.3680017404220459E-2</c:v>
                </c:pt>
                <c:pt idx="226">
                  <c:v>4.1748136988043916E-2</c:v>
                </c:pt>
                <c:pt idx="227">
                  <c:v>3.6243956210929351E-2</c:v>
                </c:pt>
                <c:pt idx="228">
                  <c:v>2.8178793694402238E-2</c:v>
                </c:pt>
                <c:pt idx="229">
                  <c:v>7.1060419913605566E-2</c:v>
                </c:pt>
                <c:pt idx="230">
                  <c:v>6.3471269365083405E-2</c:v>
                </c:pt>
                <c:pt idx="231">
                  <c:v>5.0788808786478068E-2</c:v>
                </c:pt>
                <c:pt idx="232">
                  <c:v>3.3638728177169508E-2</c:v>
                </c:pt>
                <c:pt idx="233">
                  <c:v>4.9401933185726499E-2</c:v>
                </c:pt>
                <c:pt idx="234">
                  <c:v>4.2272275201071574E-2</c:v>
                </c:pt>
                <c:pt idx="235">
                  <c:v>2.2200416195353734E-2</c:v>
                </c:pt>
                <c:pt idx="236">
                  <c:v>3.3636706453743948E-2</c:v>
                </c:pt>
                <c:pt idx="237">
                  <c:v>6.7383173104074379E-2</c:v>
                </c:pt>
                <c:pt idx="238">
                  <c:v>2.7246808235889652E-2</c:v>
                </c:pt>
                <c:pt idx="239">
                  <c:v>4.7211968937034499E-2</c:v>
                </c:pt>
                <c:pt idx="240">
                  <c:v>2.9299316110954265E-2</c:v>
                </c:pt>
                <c:pt idx="241">
                  <c:v>1.7721612853391022E-2</c:v>
                </c:pt>
                <c:pt idx="242">
                  <c:v>2.3019392301746544E-2</c:v>
                </c:pt>
                <c:pt idx="243">
                  <c:v>3.4452137883646872E-2</c:v>
                </c:pt>
                <c:pt idx="244">
                  <c:v>3.1107944438112378E-2</c:v>
                </c:pt>
                <c:pt idx="245">
                  <c:v>6.8867163815455656E-2</c:v>
                </c:pt>
                <c:pt idx="246">
                  <c:v>0.13136056810530961</c:v>
                </c:pt>
                <c:pt idx="247">
                  <c:v>9.7754309808142814E-2</c:v>
                </c:pt>
                <c:pt idx="248">
                  <c:v>9.2161593798583574E-2</c:v>
                </c:pt>
                <c:pt idx="249">
                  <c:v>4.6552525858253757E-2</c:v>
                </c:pt>
                <c:pt idx="250">
                  <c:v>4.618819012466191E-2</c:v>
                </c:pt>
                <c:pt idx="251">
                  <c:v>5.1637789903485887E-2</c:v>
                </c:pt>
                <c:pt idx="252">
                  <c:v>4.0369056257905545E-2</c:v>
                </c:pt>
                <c:pt idx="253">
                  <c:v>3.036878248235042E-2</c:v>
                </c:pt>
                <c:pt idx="254">
                  <c:v>2.3607227830820365E-2</c:v>
                </c:pt>
                <c:pt idx="255">
                  <c:v>1.9320589560031465E-2</c:v>
                </c:pt>
                <c:pt idx="256">
                  <c:v>2.7548628345049675E-2</c:v>
                </c:pt>
                <c:pt idx="257">
                  <c:v>2.8799436334154827E-2</c:v>
                </c:pt>
                <c:pt idx="258">
                  <c:v>3.0909324836497554E-2</c:v>
                </c:pt>
                <c:pt idx="259">
                  <c:v>2.4472216663067758E-2</c:v>
                </c:pt>
                <c:pt idx="260">
                  <c:v>2.5524141381407572E-2</c:v>
                </c:pt>
                <c:pt idx="261">
                  <c:v>2.2859859297124752E-2</c:v>
                </c:pt>
                <c:pt idx="262">
                  <c:v>1.0648269439992752E-2</c:v>
                </c:pt>
                <c:pt idx="263">
                  <c:v>2.646875953168637E-2</c:v>
                </c:pt>
                <c:pt idx="264">
                  <c:v>7.1250304405028109E-2</c:v>
                </c:pt>
                <c:pt idx="265">
                  <c:v>2.6400004007415268E-2</c:v>
                </c:pt>
                <c:pt idx="266">
                  <c:v>4.6348560396945349E-2</c:v>
                </c:pt>
                <c:pt idx="267">
                  <c:v>4.5256633279442404E-2</c:v>
                </c:pt>
                <c:pt idx="268">
                  <c:v>3.2222471061059021E-2</c:v>
                </c:pt>
                <c:pt idx="269">
                  <c:v>1.9825774176672306E-2</c:v>
                </c:pt>
                <c:pt idx="270">
                  <c:v>2.2525318162824215E-2</c:v>
                </c:pt>
                <c:pt idx="271">
                  <c:v>3.4629740564951161E-2</c:v>
                </c:pt>
                <c:pt idx="272">
                  <c:v>2.5702524434191965E-2</c:v>
                </c:pt>
                <c:pt idx="273">
                  <c:v>2.5784159192747902E-2</c:v>
                </c:pt>
                <c:pt idx="274">
                  <c:v>3.9996496091436518E-2</c:v>
                </c:pt>
                <c:pt idx="275">
                  <c:v>2.9444491491209535E-2</c:v>
                </c:pt>
                <c:pt idx="276">
                  <c:v>2.2098838378466157E-2</c:v>
                </c:pt>
                <c:pt idx="277">
                  <c:v>2.9201210371354147E-2</c:v>
                </c:pt>
                <c:pt idx="278">
                  <c:v>1.7458111541195143E-2</c:v>
                </c:pt>
                <c:pt idx="279">
                  <c:v>1.7176396177328801E-2</c:v>
                </c:pt>
                <c:pt idx="280">
                  <c:v>1.5920313397316033E-2</c:v>
                </c:pt>
                <c:pt idx="281">
                  <c:v>2.5606545304893924E-2</c:v>
                </c:pt>
                <c:pt idx="282">
                  <c:v>9.955531194469236E-2</c:v>
                </c:pt>
                <c:pt idx="283">
                  <c:v>8.3322714162365363E-2</c:v>
                </c:pt>
                <c:pt idx="284">
                  <c:v>1.7172235033015681E-2</c:v>
                </c:pt>
                <c:pt idx="285">
                  <c:v>2.515907503612369E-2</c:v>
                </c:pt>
                <c:pt idx="286">
                  <c:v>1.5699823773227095E-2</c:v>
                </c:pt>
                <c:pt idx="287">
                  <c:v>1.0404992145597536E-2</c:v>
                </c:pt>
                <c:pt idx="288">
                  <c:v>2.7137796842094941E-2</c:v>
                </c:pt>
                <c:pt idx="289">
                  <c:v>2.193296045683879E-2</c:v>
                </c:pt>
                <c:pt idx="290">
                  <c:v>1.1852044044516674E-2</c:v>
                </c:pt>
                <c:pt idx="291">
                  <c:v>6.2809776602805734E-3</c:v>
                </c:pt>
                <c:pt idx="292">
                  <c:v>1.4822641064487163E-2</c:v>
                </c:pt>
                <c:pt idx="293">
                  <c:v>1.2596046156259977E-2</c:v>
                </c:pt>
                <c:pt idx="294">
                  <c:v>2.6600279722868603E-2</c:v>
                </c:pt>
                <c:pt idx="295">
                  <c:v>2.1530849080741321E-2</c:v>
                </c:pt>
                <c:pt idx="296">
                  <c:v>1.7691617887993782E-2</c:v>
                </c:pt>
                <c:pt idx="297">
                  <c:v>1.1671446144237319E-2</c:v>
                </c:pt>
                <c:pt idx="298">
                  <c:v>1.7036092972920525E-2</c:v>
                </c:pt>
                <c:pt idx="299">
                  <c:v>8.6691171685958412E-2</c:v>
                </c:pt>
                <c:pt idx="300">
                  <c:v>2.6071483684374286E-2</c:v>
                </c:pt>
                <c:pt idx="301">
                  <c:v>4.3611302645859329E-2</c:v>
                </c:pt>
                <c:pt idx="302">
                  <c:v>3.3514209292576203E-2</c:v>
                </c:pt>
                <c:pt idx="303">
                  <c:v>2.6961475060104156E-2</c:v>
                </c:pt>
                <c:pt idx="304">
                  <c:v>2.1207968107566533E-2</c:v>
                </c:pt>
                <c:pt idx="305">
                  <c:v>1.1165355683833145E-2</c:v>
                </c:pt>
                <c:pt idx="306">
                  <c:v>3.6312627044245982E-2</c:v>
                </c:pt>
                <c:pt idx="307">
                  <c:v>3.2785238202545086E-2</c:v>
                </c:pt>
                <c:pt idx="308">
                  <c:v>3.4889882183990473E-2</c:v>
                </c:pt>
                <c:pt idx="309">
                  <c:v>6.6309841454137208E-2</c:v>
                </c:pt>
                <c:pt idx="310">
                  <c:v>8.3473063546537052E-2</c:v>
                </c:pt>
                <c:pt idx="311">
                  <c:v>9.1769450125298802E-2</c:v>
                </c:pt>
                <c:pt idx="312">
                  <c:v>3.4085533810759516E-2</c:v>
                </c:pt>
                <c:pt idx="313">
                  <c:v>6.1466372969912086E-2</c:v>
                </c:pt>
                <c:pt idx="314">
                  <c:v>8.8036984823162356E-2</c:v>
                </c:pt>
                <c:pt idx="315">
                  <c:v>3.9723643206167836E-2</c:v>
                </c:pt>
                <c:pt idx="316">
                  <c:v>3.1425443314403445E-2</c:v>
                </c:pt>
                <c:pt idx="317">
                  <c:v>5.4038067887600016E-2</c:v>
                </c:pt>
                <c:pt idx="318">
                  <c:v>5.2707901789264655E-2</c:v>
                </c:pt>
                <c:pt idx="319">
                  <c:v>3.6677776917087401E-2</c:v>
                </c:pt>
                <c:pt idx="320">
                  <c:v>9.8902725803544866E-2</c:v>
                </c:pt>
                <c:pt idx="321">
                  <c:v>3.1665375185168099E-2</c:v>
                </c:pt>
                <c:pt idx="322">
                  <c:v>5.814479415553131E-2</c:v>
                </c:pt>
                <c:pt idx="323">
                  <c:v>3.9321467927607046E-2</c:v>
                </c:pt>
                <c:pt idx="324">
                  <c:v>4.0091633691117456E-2</c:v>
                </c:pt>
                <c:pt idx="325">
                  <c:v>0.19936650596101679</c:v>
                </c:pt>
                <c:pt idx="326">
                  <c:v>0.15161989266259712</c:v>
                </c:pt>
                <c:pt idx="327">
                  <c:v>0.11170137924650558</c:v>
                </c:pt>
                <c:pt idx="328">
                  <c:v>0.17904842714368185</c:v>
                </c:pt>
                <c:pt idx="329">
                  <c:v>0.17418943693287869</c:v>
                </c:pt>
                <c:pt idx="330">
                  <c:v>0.27861987908072283</c:v>
                </c:pt>
                <c:pt idx="331">
                  <c:v>8.0335392091198221E-2</c:v>
                </c:pt>
                <c:pt idx="332">
                  <c:v>7.6534423798342521E-2</c:v>
                </c:pt>
                <c:pt idx="333">
                  <c:v>6.0680103079320924E-2</c:v>
                </c:pt>
                <c:pt idx="334">
                  <c:v>5.5252242958810038E-2</c:v>
                </c:pt>
                <c:pt idx="335">
                  <c:v>9.6034945539458683E-2</c:v>
                </c:pt>
                <c:pt idx="336">
                  <c:v>5.1917314118355318E-2</c:v>
                </c:pt>
                <c:pt idx="337">
                  <c:v>4.8595233366138357E-2</c:v>
                </c:pt>
                <c:pt idx="338">
                  <c:v>5.0030593470735685E-2</c:v>
                </c:pt>
                <c:pt idx="339">
                  <c:v>4.5090106521910034E-2</c:v>
                </c:pt>
                <c:pt idx="340">
                  <c:v>2.4217210878386242E-2</c:v>
                </c:pt>
                <c:pt idx="341">
                  <c:v>3.1029400614601022E-2</c:v>
                </c:pt>
                <c:pt idx="342">
                  <c:v>6.8577881376831851E-2</c:v>
                </c:pt>
                <c:pt idx="343">
                  <c:v>6.0999717500041628E-2</c:v>
                </c:pt>
                <c:pt idx="344">
                  <c:v>3.7655768857913552E-2</c:v>
                </c:pt>
                <c:pt idx="345">
                  <c:v>3.2247314545726269E-2</c:v>
                </c:pt>
                <c:pt idx="346">
                  <c:v>4.0283932493707431E-2</c:v>
                </c:pt>
                <c:pt idx="347">
                  <c:v>4.469670456931607E-2</c:v>
                </c:pt>
                <c:pt idx="348">
                  <c:v>2.819230931419181E-2</c:v>
                </c:pt>
                <c:pt idx="349">
                  <c:v>2.7799677957075497E-2</c:v>
                </c:pt>
                <c:pt idx="350">
                  <c:v>8.3394473669052838E-2</c:v>
                </c:pt>
                <c:pt idx="351">
                  <c:v>0.1868770647566147</c:v>
                </c:pt>
                <c:pt idx="352">
                  <c:v>8.5605558567232176E-2</c:v>
                </c:pt>
                <c:pt idx="353">
                  <c:v>5.7594141090217432E-2</c:v>
                </c:pt>
                <c:pt idx="354">
                  <c:v>0.22683662445623898</c:v>
                </c:pt>
                <c:pt idx="355">
                  <c:v>0.23288180024584104</c:v>
                </c:pt>
                <c:pt idx="356">
                  <c:v>0.10445701196682133</c:v>
                </c:pt>
                <c:pt idx="357">
                  <c:v>0.29500095739889076</c:v>
                </c:pt>
                <c:pt idx="358">
                  <c:v>0.23942324660884551</c:v>
                </c:pt>
                <c:pt idx="359">
                  <c:v>4.5034830083747091E-2</c:v>
                </c:pt>
                <c:pt idx="360">
                  <c:v>4.6996264654291409E-2</c:v>
                </c:pt>
                <c:pt idx="361">
                  <c:v>8.6338553546918551E-2</c:v>
                </c:pt>
                <c:pt idx="362">
                  <c:v>4.1974568318567274E-2</c:v>
                </c:pt>
                <c:pt idx="363">
                  <c:v>8.1250277774528978E-2</c:v>
                </c:pt>
                <c:pt idx="364">
                  <c:v>5.7289669487594841E-2</c:v>
                </c:pt>
                <c:pt idx="365">
                  <c:v>4.2583412432734224E-2</c:v>
                </c:pt>
                <c:pt idx="366">
                  <c:v>0.21369967107014154</c:v>
                </c:pt>
                <c:pt idx="367">
                  <c:v>1.4589786290148439</c:v>
                </c:pt>
                <c:pt idx="368">
                  <c:v>0.45890874033383655</c:v>
                </c:pt>
                <c:pt idx="369">
                  <c:v>0.44490481844139396</c:v>
                </c:pt>
                <c:pt idx="370">
                  <c:v>0.14158300401974278</c:v>
                </c:pt>
                <c:pt idx="371">
                  <c:v>0.11798349363844185</c:v>
                </c:pt>
                <c:pt idx="372">
                  <c:v>0.14478423924783934</c:v>
                </c:pt>
                <c:pt idx="373">
                  <c:v>0.13357739145657521</c:v>
                </c:pt>
                <c:pt idx="374">
                  <c:v>0.10566310017578151</c:v>
                </c:pt>
                <c:pt idx="375">
                  <c:v>0.18611413282483547</c:v>
                </c:pt>
                <c:pt idx="376">
                  <c:v>0.44794694633885856</c:v>
                </c:pt>
                <c:pt idx="377">
                  <c:v>0.1587700856745502</c:v>
                </c:pt>
                <c:pt idx="378">
                  <c:v>0.10752323138149222</c:v>
                </c:pt>
                <c:pt idx="379">
                  <c:v>0.18809124176126013</c:v>
                </c:pt>
                <c:pt idx="380">
                  <c:v>0.16298153237710977</c:v>
                </c:pt>
                <c:pt idx="381">
                  <c:v>4.3734367014931941E-2</c:v>
                </c:pt>
                <c:pt idx="382">
                  <c:v>6.1440239744686709E-2</c:v>
                </c:pt>
                <c:pt idx="383">
                  <c:v>4.2085923078788889E-2</c:v>
                </c:pt>
                <c:pt idx="384">
                  <c:v>6.9593129853053215E-2</c:v>
                </c:pt>
                <c:pt idx="385">
                  <c:v>7.0993384238920765E-2</c:v>
                </c:pt>
                <c:pt idx="386">
                  <c:v>0.1320569607487192</c:v>
                </c:pt>
                <c:pt idx="387">
                  <c:v>0.1502240688732166</c:v>
                </c:pt>
                <c:pt idx="388">
                  <c:v>5.4112583896371413E-2</c:v>
                </c:pt>
                <c:pt idx="389">
                  <c:v>5.2439651391161801E-2</c:v>
                </c:pt>
                <c:pt idx="390">
                  <c:v>7.3128998157600655E-2</c:v>
                </c:pt>
                <c:pt idx="391">
                  <c:v>5.2729295080185867E-2</c:v>
                </c:pt>
                <c:pt idx="392">
                  <c:v>0.13544810881951297</c:v>
                </c:pt>
                <c:pt idx="393">
                  <c:v>3.484694063281963</c:v>
                </c:pt>
                <c:pt idx="394">
                  <c:v>1.3192734630111906</c:v>
                </c:pt>
                <c:pt idx="395">
                  <c:v>1.2327326649787147</c:v>
                </c:pt>
                <c:pt idx="396">
                  <c:v>0.64715593841879659</c:v>
                </c:pt>
                <c:pt idx="397">
                  <c:v>0.28336028898790944</c:v>
                </c:pt>
                <c:pt idx="398">
                  <c:v>0.16799833179014834</c:v>
                </c:pt>
                <c:pt idx="399">
                  <c:v>0.24637507119179536</c:v>
                </c:pt>
                <c:pt idx="400">
                  <c:v>0.61341402157069158</c:v>
                </c:pt>
                <c:pt idx="401">
                  <c:v>0.23468415803679599</c:v>
                </c:pt>
                <c:pt idx="402">
                  <c:v>0.31266700140433046</c:v>
                </c:pt>
                <c:pt idx="403">
                  <c:v>0.57344252006974372</c:v>
                </c:pt>
                <c:pt idx="404">
                  <c:v>0.2867479744850232</c:v>
                </c:pt>
                <c:pt idx="405">
                  <c:v>0.15407462192813526</c:v>
                </c:pt>
                <c:pt idx="406">
                  <c:v>0.10507739855856868</c:v>
                </c:pt>
                <c:pt idx="407">
                  <c:v>3.1236635795096834E-2</c:v>
                </c:pt>
                <c:pt idx="408">
                  <c:v>7.1110310211714989E-2</c:v>
                </c:pt>
                <c:pt idx="409">
                  <c:v>3.0069805177521891E-2</c:v>
                </c:pt>
                <c:pt idx="410">
                  <c:v>0.11005233062735709</c:v>
                </c:pt>
                <c:pt idx="411">
                  <c:v>0.15991263274451462</c:v>
                </c:pt>
                <c:pt idx="412">
                  <c:v>0.29550612279783572</c:v>
                </c:pt>
                <c:pt idx="413">
                  <c:v>0.15589240133876747</c:v>
                </c:pt>
                <c:pt idx="414">
                  <c:v>0.26299784381630409</c:v>
                </c:pt>
                <c:pt idx="415">
                  <c:v>0.10056005620877273</c:v>
                </c:pt>
                <c:pt idx="416">
                  <c:v>0.14002535713896092</c:v>
                </c:pt>
                <c:pt idx="417">
                  <c:v>8.3303331733867836E-2</c:v>
                </c:pt>
                <c:pt idx="418">
                  <c:v>0.25885485124019114</c:v>
                </c:pt>
                <c:pt idx="419">
                  <c:v>0.26183486264244427</c:v>
                </c:pt>
                <c:pt idx="420">
                  <c:v>0.30805279636456295</c:v>
                </c:pt>
                <c:pt idx="421">
                  <c:v>0.17128398889762098</c:v>
                </c:pt>
                <c:pt idx="422">
                  <c:v>6.6749482989362674E-2</c:v>
                </c:pt>
                <c:pt idx="423">
                  <c:v>5.0211348285174706E-2</c:v>
                </c:pt>
                <c:pt idx="424">
                  <c:v>0.11496915156213783</c:v>
                </c:pt>
                <c:pt idx="425">
                  <c:v>7.4552792502236898E-2</c:v>
                </c:pt>
                <c:pt idx="426">
                  <c:v>5.6081554549347601E-2</c:v>
                </c:pt>
                <c:pt idx="427">
                  <c:v>3.3776970742104062E-2</c:v>
                </c:pt>
                <c:pt idx="428">
                  <c:v>7.4949436488205734E-2</c:v>
                </c:pt>
                <c:pt idx="429">
                  <c:v>6.5150097416181607E-2</c:v>
                </c:pt>
                <c:pt idx="430">
                  <c:v>5.3860260212404754E-2</c:v>
                </c:pt>
                <c:pt idx="431">
                  <c:v>2.1410436004412503E-2</c:v>
                </c:pt>
                <c:pt idx="432">
                  <c:v>0.17811058684982251</c:v>
                </c:pt>
                <c:pt idx="433">
                  <c:v>0.10742648393982956</c:v>
                </c:pt>
                <c:pt idx="434">
                  <c:v>6.5025209570376719E-2</c:v>
                </c:pt>
                <c:pt idx="435">
                  <c:v>4.3316095067150728E-2</c:v>
                </c:pt>
                <c:pt idx="436">
                  <c:v>5.4253755344135346E-2</c:v>
                </c:pt>
                <c:pt idx="437">
                  <c:v>0.13134013080912155</c:v>
                </c:pt>
                <c:pt idx="438">
                  <c:v>7.2397593705298746E-2</c:v>
                </c:pt>
                <c:pt idx="439">
                  <c:v>7.9396429958735748E-2</c:v>
                </c:pt>
                <c:pt idx="440">
                  <c:v>5.5135608005639325E-2</c:v>
                </c:pt>
                <c:pt idx="441">
                  <c:v>3.4758955887597143E-2</c:v>
                </c:pt>
                <c:pt idx="442">
                  <c:v>3.0717522548387777E-2</c:v>
                </c:pt>
                <c:pt idx="443">
                  <c:v>5.1196658400815442E-2</c:v>
                </c:pt>
                <c:pt idx="444">
                  <c:v>3.8617059055029435E-2</c:v>
                </c:pt>
                <c:pt idx="445">
                  <c:v>4.316387583044845E-2</c:v>
                </c:pt>
                <c:pt idx="446">
                  <c:v>4.0491605962649446E-2</c:v>
                </c:pt>
                <c:pt idx="447">
                  <c:v>5.3233542707802339E-2</c:v>
                </c:pt>
                <c:pt idx="448">
                  <c:v>9.0011977001759336E-2</c:v>
                </c:pt>
                <c:pt idx="449">
                  <c:v>4.7177354335425692E-2</c:v>
                </c:pt>
                <c:pt idx="450">
                  <c:v>4.9704588862804489E-2</c:v>
                </c:pt>
                <c:pt idx="451">
                  <c:v>4.2799889622781917E-2</c:v>
                </c:pt>
                <c:pt idx="452">
                  <c:v>7.1851761445379525E-2</c:v>
                </c:pt>
                <c:pt idx="453">
                  <c:v>7.8063661856106359E-2</c:v>
                </c:pt>
                <c:pt idx="454">
                  <c:v>7.6364674536504085E-2</c:v>
                </c:pt>
                <c:pt idx="455">
                  <c:v>7.3800524595268646E-2</c:v>
                </c:pt>
                <c:pt idx="456">
                  <c:v>0.33292310815402248</c:v>
                </c:pt>
                <c:pt idx="457">
                  <c:v>8.3996400167750007E-2</c:v>
                </c:pt>
                <c:pt idx="458">
                  <c:v>5.8555041450960355E-2</c:v>
                </c:pt>
                <c:pt idx="459">
                  <c:v>4.439947963030999E-2</c:v>
                </c:pt>
                <c:pt idx="460">
                  <c:v>6.8422707586297093E-2</c:v>
                </c:pt>
                <c:pt idx="461">
                  <c:v>0.1102044562992408</c:v>
                </c:pt>
                <c:pt idx="462">
                  <c:v>0.15912942017783083</c:v>
                </c:pt>
                <c:pt idx="463">
                  <c:v>5.6013820075500043E-2</c:v>
                </c:pt>
                <c:pt idx="464">
                  <c:v>4.0406350437217631E-2</c:v>
                </c:pt>
                <c:pt idx="465">
                  <c:v>5.1641027650366489E-2</c:v>
                </c:pt>
                <c:pt idx="466">
                  <c:v>0.26568138194054525</c:v>
                </c:pt>
                <c:pt idx="467">
                  <c:v>9.8619849510064972E-2</c:v>
                </c:pt>
                <c:pt idx="468">
                  <c:v>0.34133636789898159</c:v>
                </c:pt>
                <c:pt idx="469">
                  <c:v>0.53199325979710088</c:v>
                </c:pt>
                <c:pt idx="470">
                  <c:v>0.54284870103532312</c:v>
                </c:pt>
                <c:pt idx="471">
                  <c:v>1.4242670015462786</c:v>
                </c:pt>
                <c:pt idx="472">
                  <c:v>0.59390217828169578</c:v>
                </c:pt>
                <c:pt idx="473">
                  <c:v>0.43271122624395164</c:v>
                </c:pt>
                <c:pt idx="474">
                  <c:v>0.37327238258106998</c:v>
                </c:pt>
                <c:pt idx="475">
                  <c:v>0.53912335132570632</c:v>
                </c:pt>
                <c:pt idx="476">
                  <c:v>0.15530179339627281</c:v>
                </c:pt>
                <c:pt idx="477">
                  <c:v>0.20316749415836366</c:v>
                </c:pt>
                <c:pt idx="478">
                  <c:v>0.5619774553929795</c:v>
                </c:pt>
                <c:pt idx="479">
                  <c:v>0.25269860588882187</c:v>
                </c:pt>
                <c:pt idx="480">
                  <c:v>0.26194419630704102</c:v>
                </c:pt>
                <c:pt idx="481">
                  <c:v>0.1106134815779114</c:v>
                </c:pt>
                <c:pt idx="482">
                  <c:v>5.4730440706262984E-2</c:v>
                </c:pt>
                <c:pt idx="483">
                  <c:v>0.31840990021428017</c:v>
                </c:pt>
                <c:pt idx="484">
                  <c:v>9.1658482111274919E-2</c:v>
                </c:pt>
                <c:pt idx="485">
                  <c:v>0.12427462925568022</c:v>
                </c:pt>
                <c:pt idx="486">
                  <c:v>0.20222655787646771</c:v>
                </c:pt>
                <c:pt idx="487">
                  <c:v>9.1681600443351163E-2</c:v>
                </c:pt>
                <c:pt idx="488">
                  <c:v>0.17994528731428461</c:v>
                </c:pt>
                <c:pt idx="489">
                  <c:v>0.48152515464447454</c:v>
                </c:pt>
                <c:pt idx="490">
                  <c:v>0.28142929890810753</c:v>
                </c:pt>
                <c:pt idx="491">
                  <c:v>0.20252949604357728</c:v>
                </c:pt>
                <c:pt idx="492">
                  <c:v>0.39428198994295527</c:v>
                </c:pt>
                <c:pt idx="493">
                  <c:v>0.21875665109557629</c:v>
                </c:pt>
                <c:pt idx="494">
                  <c:v>0.6235332784551777</c:v>
                </c:pt>
                <c:pt idx="495">
                  <c:v>0.32555778559057269</c:v>
                </c:pt>
                <c:pt idx="496">
                  <c:v>0.22202798792260925</c:v>
                </c:pt>
                <c:pt idx="497">
                  <c:v>0.26093254557517698</c:v>
                </c:pt>
                <c:pt idx="498">
                  <c:v>0.42212572668174619</c:v>
                </c:pt>
                <c:pt idx="499">
                  <c:v>0.24538029374638426</c:v>
                </c:pt>
                <c:pt idx="500">
                  <c:v>0.14722100722457498</c:v>
                </c:pt>
                <c:pt idx="501">
                  <c:v>0.1768798485880938</c:v>
                </c:pt>
                <c:pt idx="502">
                  <c:v>0.12822823629152569</c:v>
                </c:pt>
                <c:pt idx="503">
                  <c:v>8.1812673803274061E-2</c:v>
                </c:pt>
                <c:pt idx="504">
                  <c:v>1.0002478361915719</c:v>
                </c:pt>
                <c:pt idx="505">
                  <c:v>0.44912830377508151</c:v>
                </c:pt>
                <c:pt idx="506">
                  <c:v>0.28673507281950039</c:v>
                </c:pt>
                <c:pt idx="507">
                  <c:v>0.10854603350296244</c:v>
                </c:pt>
                <c:pt idx="508">
                  <c:v>0.39560786899126743</c:v>
                </c:pt>
                <c:pt idx="509">
                  <c:v>0.25143171253099106</c:v>
                </c:pt>
                <c:pt idx="510">
                  <c:v>0.1656827545227153</c:v>
                </c:pt>
                <c:pt idx="511">
                  <c:v>7.4528270128022767E-2</c:v>
                </c:pt>
                <c:pt idx="512">
                  <c:v>7.0809206335197494E-2</c:v>
                </c:pt>
                <c:pt idx="513">
                  <c:v>0.13583099475655813</c:v>
                </c:pt>
                <c:pt idx="514">
                  <c:v>0.12079069097593931</c:v>
                </c:pt>
                <c:pt idx="515">
                  <c:v>7.8434463864803794E-2</c:v>
                </c:pt>
                <c:pt idx="516">
                  <c:v>0.11789434006338162</c:v>
                </c:pt>
                <c:pt idx="517">
                  <c:v>0.22403266161783808</c:v>
                </c:pt>
                <c:pt idx="518">
                  <c:v>0.24586046626353997</c:v>
                </c:pt>
                <c:pt idx="519">
                  <c:v>0.16059766751131122</c:v>
                </c:pt>
                <c:pt idx="520">
                  <c:v>0.13715568106018194</c:v>
                </c:pt>
                <c:pt idx="521">
                  <c:v>0.14383952760263097</c:v>
                </c:pt>
                <c:pt idx="522">
                  <c:v>0.10576242583928464</c:v>
                </c:pt>
                <c:pt idx="523">
                  <c:v>0.13495114634475169</c:v>
                </c:pt>
                <c:pt idx="524">
                  <c:v>0.13594825797747134</c:v>
                </c:pt>
                <c:pt idx="525">
                  <c:v>0.12284842567748289</c:v>
                </c:pt>
                <c:pt idx="526">
                  <c:v>6.2006493527493323E-2</c:v>
                </c:pt>
                <c:pt idx="527">
                  <c:v>5.8088378382705974E-2</c:v>
                </c:pt>
                <c:pt idx="528">
                  <c:v>5.0399301338700742E-2</c:v>
                </c:pt>
                <c:pt idx="529">
                  <c:v>6.786900478420943E-2</c:v>
                </c:pt>
                <c:pt idx="530">
                  <c:v>4.5410631220804687E-2</c:v>
                </c:pt>
                <c:pt idx="531">
                  <c:v>3.8493240015436747E-2</c:v>
                </c:pt>
                <c:pt idx="532">
                  <c:v>4.7004046824639323E-2</c:v>
                </c:pt>
                <c:pt idx="533">
                  <c:v>3.1196228594378317E-2</c:v>
                </c:pt>
                <c:pt idx="534">
                  <c:v>8.5760727828234629E-2</c:v>
                </c:pt>
                <c:pt idx="535">
                  <c:v>3.0170873161879497E-2</c:v>
                </c:pt>
                <c:pt idx="536">
                  <c:v>0.11613478165779378</c:v>
                </c:pt>
                <c:pt idx="537">
                  <c:v>0.64123533897358742</c:v>
                </c:pt>
                <c:pt idx="538">
                  <c:v>0.30109224951873848</c:v>
                </c:pt>
                <c:pt idx="539">
                  <c:v>0.34416705137854287</c:v>
                </c:pt>
                <c:pt idx="540">
                  <c:v>0.19884385880317668</c:v>
                </c:pt>
                <c:pt idx="541">
                  <c:v>0.23869218666399195</c:v>
                </c:pt>
                <c:pt idx="542">
                  <c:v>9.5156165396111714E-2</c:v>
                </c:pt>
                <c:pt idx="543">
                  <c:v>9.8740381136517064E-2</c:v>
                </c:pt>
                <c:pt idx="544">
                  <c:v>5.3963842622720692E-2</c:v>
                </c:pt>
                <c:pt idx="545">
                  <c:v>8.4283749709758604E-2</c:v>
                </c:pt>
                <c:pt idx="546">
                  <c:v>9.5043805018703686E-2</c:v>
                </c:pt>
                <c:pt idx="547">
                  <c:v>6.4487735897341025E-2</c:v>
                </c:pt>
                <c:pt idx="548">
                  <c:v>2.9097078870846893E-2</c:v>
                </c:pt>
                <c:pt idx="549">
                  <c:v>2.8202327520359116E-2</c:v>
                </c:pt>
                <c:pt idx="550">
                  <c:v>3.4420882693592336E-2</c:v>
                </c:pt>
                <c:pt idx="551">
                  <c:v>8.3718294445680685E-2</c:v>
                </c:pt>
                <c:pt idx="552">
                  <c:v>3.7974839208326783E-2</c:v>
                </c:pt>
                <c:pt idx="553">
                  <c:v>6.3535989434899021E-2</c:v>
                </c:pt>
                <c:pt idx="554">
                  <c:v>0.10076255600738726</c:v>
                </c:pt>
                <c:pt idx="555">
                  <c:v>0.14964401097027014</c:v>
                </c:pt>
                <c:pt idx="556">
                  <c:v>8.5476319651416555E-2</c:v>
                </c:pt>
                <c:pt idx="557">
                  <c:v>4.6843127833843701E-2</c:v>
                </c:pt>
                <c:pt idx="558">
                  <c:v>7.1719807095943722E-2</c:v>
                </c:pt>
                <c:pt idx="559">
                  <c:v>6.5611667516414451E-2</c:v>
                </c:pt>
                <c:pt idx="560">
                  <c:v>0.10877307282504844</c:v>
                </c:pt>
                <c:pt idx="561">
                  <c:v>0.10711145501759689</c:v>
                </c:pt>
                <c:pt idx="562">
                  <c:v>6.7653930279235386E-2</c:v>
                </c:pt>
                <c:pt idx="563">
                  <c:v>0.22466040889320227</c:v>
                </c:pt>
                <c:pt idx="564">
                  <c:v>8.4692349456203075E-2</c:v>
                </c:pt>
                <c:pt idx="565">
                  <c:v>7.3796409114243788E-2</c:v>
                </c:pt>
                <c:pt idx="566">
                  <c:v>0.11548963521214195</c:v>
                </c:pt>
                <c:pt idx="567">
                  <c:v>0.24784433894945912</c:v>
                </c:pt>
                <c:pt idx="568">
                  <c:v>4.613430908796845E-2</c:v>
                </c:pt>
                <c:pt idx="569">
                  <c:v>7.0284622392605911E-2</c:v>
                </c:pt>
                <c:pt idx="570">
                  <c:v>6.8343914239219927E-2</c:v>
                </c:pt>
                <c:pt idx="571">
                  <c:v>4.2495850873887298E-2</c:v>
                </c:pt>
                <c:pt idx="572">
                  <c:v>0.16623991638574842</c:v>
                </c:pt>
                <c:pt idx="573">
                  <c:v>4.7905707631626049E-2</c:v>
                </c:pt>
                <c:pt idx="574">
                  <c:v>5.2915808613339221E-2</c:v>
                </c:pt>
                <c:pt idx="575">
                  <c:v>2.4512532737003268E-2</c:v>
                </c:pt>
                <c:pt idx="576">
                  <c:v>7.067368928954032E-2</c:v>
                </c:pt>
                <c:pt idx="577">
                  <c:v>3.5725371269052397E-2</c:v>
                </c:pt>
                <c:pt idx="578">
                  <c:v>7.7937684433646792E-2</c:v>
                </c:pt>
                <c:pt idx="579">
                  <c:v>3.5215987182295017E-2</c:v>
                </c:pt>
                <c:pt idx="580">
                  <c:v>5.5021097495421056E-2</c:v>
                </c:pt>
                <c:pt idx="581">
                  <c:v>4.0893374427661389E-2</c:v>
                </c:pt>
                <c:pt idx="582">
                  <c:v>3.6731840647688641E-2</c:v>
                </c:pt>
                <c:pt idx="583">
                  <c:v>5.9049332147970146E-2</c:v>
                </c:pt>
                <c:pt idx="584">
                  <c:v>0.27291598651062787</c:v>
                </c:pt>
                <c:pt idx="585">
                  <c:v>0.1823673904592833</c:v>
                </c:pt>
                <c:pt idx="586">
                  <c:v>0.14611085384144462</c:v>
                </c:pt>
                <c:pt idx="587">
                  <c:v>6.469523641979813E-2</c:v>
                </c:pt>
                <c:pt idx="588">
                  <c:v>9.886273945015267E-2</c:v>
                </c:pt>
                <c:pt idx="589">
                  <c:v>0.15188064550899805</c:v>
                </c:pt>
                <c:pt idx="590">
                  <c:v>9.0491827391895985E-2</c:v>
                </c:pt>
                <c:pt idx="591">
                  <c:v>6.9906716322363893E-2</c:v>
                </c:pt>
                <c:pt idx="592">
                  <c:v>0.20078905860024721</c:v>
                </c:pt>
                <c:pt idx="593">
                  <c:v>0.12006182944021071</c:v>
                </c:pt>
                <c:pt idx="594">
                  <c:v>0.13889820308614453</c:v>
                </c:pt>
                <c:pt idx="595">
                  <c:v>0.14043996247440482</c:v>
                </c:pt>
                <c:pt idx="596">
                  <c:v>7.9509336741363734E-2</c:v>
                </c:pt>
                <c:pt idx="597">
                  <c:v>5.4540582297416984E-2</c:v>
                </c:pt>
                <c:pt idx="598">
                  <c:v>3.7471348375289537E-2</c:v>
                </c:pt>
                <c:pt idx="599">
                  <c:v>4.6926399886534798E-2</c:v>
                </c:pt>
                <c:pt idx="600">
                  <c:v>4.4375438644550513E-2</c:v>
                </c:pt>
                <c:pt idx="601">
                  <c:v>0.13290987600997983</c:v>
                </c:pt>
                <c:pt idx="602">
                  <c:v>5.5935119077713313E-2</c:v>
                </c:pt>
                <c:pt idx="603">
                  <c:v>0.11080902261092129</c:v>
                </c:pt>
                <c:pt idx="604">
                  <c:v>0.10562774674152542</c:v>
                </c:pt>
                <c:pt idx="605">
                  <c:v>5.2727850519454167E-2</c:v>
                </c:pt>
                <c:pt idx="606">
                  <c:v>4.8464697105680132E-2</c:v>
                </c:pt>
                <c:pt idx="607">
                  <c:v>6.4271946218366072E-2</c:v>
                </c:pt>
                <c:pt idx="608">
                  <c:v>5.568192485021628E-2</c:v>
                </c:pt>
                <c:pt idx="609">
                  <c:v>7.4878216880655879E-2</c:v>
                </c:pt>
                <c:pt idx="610">
                  <c:v>4.8872524848809995E-2</c:v>
                </c:pt>
                <c:pt idx="611">
                  <c:v>4.924805303371671E-2</c:v>
                </c:pt>
                <c:pt idx="612">
                  <c:v>4.76408205349097E-2</c:v>
                </c:pt>
                <c:pt idx="613">
                  <c:v>5.8953406035687772E-2</c:v>
                </c:pt>
                <c:pt idx="614">
                  <c:v>5.7601119108265042E-2</c:v>
                </c:pt>
                <c:pt idx="615">
                  <c:v>0.40247629664788653</c:v>
                </c:pt>
                <c:pt idx="616">
                  <c:v>0.11759525917973779</c:v>
                </c:pt>
                <c:pt idx="617">
                  <c:v>3.5968997556800053E-2</c:v>
                </c:pt>
                <c:pt idx="618">
                  <c:v>0.10436958221124915</c:v>
                </c:pt>
                <c:pt idx="619">
                  <c:v>3.7225699133281553E-2</c:v>
                </c:pt>
                <c:pt idx="620">
                  <c:v>6.3878539473904095E-2</c:v>
                </c:pt>
                <c:pt idx="621">
                  <c:v>9.2800335053486949E-2</c:v>
                </c:pt>
                <c:pt idx="622">
                  <c:v>2.6896230374411356E-2</c:v>
                </c:pt>
                <c:pt idx="623">
                  <c:v>3.5623327497134261E-2</c:v>
                </c:pt>
                <c:pt idx="624">
                  <c:v>5.6721424998165793E-2</c:v>
                </c:pt>
                <c:pt idx="625">
                  <c:v>8.2059648801442897E-2</c:v>
                </c:pt>
                <c:pt idx="626">
                  <c:v>3.6097390235485527E-2</c:v>
                </c:pt>
                <c:pt idx="627">
                  <c:v>4.1153649176243201E-2</c:v>
                </c:pt>
                <c:pt idx="628">
                  <c:v>0.16626909993070482</c:v>
                </c:pt>
                <c:pt idx="629">
                  <c:v>9.4573701864823834E-2</c:v>
                </c:pt>
                <c:pt idx="630">
                  <c:v>0.1356522235633324</c:v>
                </c:pt>
                <c:pt idx="631">
                  <c:v>3.6006773698009864E-2</c:v>
                </c:pt>
                <c:pt idx="632">
                  <c:v>0.1439619473229572</c:v>
                </c:pt>
                <c:pt idx="633">
                  <c:v>3.4657309695881766E-2</c:v>
                </c:pt>
                <c:pt idx="634">
                  <c:v>7.1923674380838687E-2</c:v>
                </c:pt>
                <c:pt idx="635">
                  <c:v>4.1898688491639469E-2</c:v>
                </c:pt>
                <c:pt idx="636">
                  <c:v>2.8506782671360531E-2</c:v>
                </c:pt>
                <c:pt idx="637">
                  <c:v>4.1199892947344274E-2</c:v>
                </c:pt>
                <c:pt idx="638">
                  <c:v>3.6238797394622546E-2</c:v>
                </c:pt>
                <c:pt idx="639">
                  <c:v>0.10751967004990348</c:v>
                </c:pt>
                <c:pt idx="640">
                  <c:v>4.1010924906003554E-2</c:v>
                </c:pt>
                <c:pt idx="641">
                  <c:v>3.845099977295563E-2</c:v>
                </c:pt>
                <c:pt idx="642">
                  <c:v>0.16014403023221857</c:v>
                </c:pt>
                <c:pt idx="643">
                  <c:v>0.13601905016884808</c:v>
                </c:pt>
                <c:pt idx="644">
                  <c:v>0.10246027301654559</c:v>
                </c:pt>
                <c:pt idx="645">
                  <c:v>6.3801727869605696E-2</c:v>
                </c:pt>
                <c:pt idx="646">
                  <c:v>5.2858896868661409E-2</c:v>
                </c:pt>
                <c:pt idx="647">
                  <c:v>3.8362681511313834E-2</c:v>
                </c:pt>
                <c:pt idx="648">
                  <c:v>8.445100631903002E-2</c:v>
                </c:pt>
                <c:pt idx="649">
                  <c:v>5.6518397486865046E-2</c:v>
                </c:pt>
                <c:pt idx="650">
                  <c:v>6.5589626571396886E-2</c:v>
                </c:pt>
                <c:pt idx="651">
                  <c:v>5.206503222551917E-2</c:v>
                </c:pt>
                <c:pt idx="652">
                  <c:v>3.035323239930543E-2</c:v>
                </c:pt>
                <c:pt idx="653">
                  <c:v>6.884507769673065E-2</c:v>
                </c:pt>
                <c:pt idx="654">
                  <c:v>3.9022444008514068E-2</c:v>
                </c:pt>
                <c:pt idx="655">
                  <c:v>5.2729847313929934E-2</c:v>
                </c:pt>
                <c:pt idx="656">
                  <c:v>0.14151142038188369</c:v>
                </c:pt>
                <c:pt idx="657">
                  <c:v>5.1912129833009413E-2</c:v>
                </c:pt>
                <c:pt idx="658">
                  <c:v>7.3000197564613289E-2</c:v>
                </c:pt>
                <c:pt idx="659">
                  <c:v>6.1049341916761923E-2</c:v>
                </c:pt>
                <c:pt idx="660">
                  <c:v>6.1767104572044929E-2</c:v>
                </c:pt>
                <c:pt idx="661">
                  <c:v>3.7578602582445386E-2</c:v>
                </c:pt>
                <c:pt idx="662">
                  <c:v>0.14331119519237312</c:v>
                </c:pt>
                <c:pt idx="663">
                  <c:v>6.7911613500224455E-2</c:v>
                </c:pt>
                <c:pt idx="664">
                  <c:v>7.1188064076751489E-2</c:v>
                </c:pt>
                <c:pt idx="665">
                  <c:v>0.1630848933382556</c:v>
                </c:pt>
                <c:pt idx="666">
                  <c:v>0.44029579096554583</c:v>
                </c:pt>
                <c:pt idx="667">
                  <c:v>8.0106871252171974E-2</c:v>
                </c:pt>
                <c:pt idx="668">
                  <c:v>0.12305043872258925</c:v>
                </c:pt>
                <c:pt idx="669">
                  <c:v>0.11476693418502193</c:v>
                </c:pt>
                <c:pt idx="670">
                  <c:v>6.9728110386550579E-2</c:v>
                </c:pt>
                <c:pt idx="671">
                  <c:v>4.1820246212428192E-2</c:v>
                </c:pt>
                <c:pt idx="672">
                  <c:v>4.5698090313065265E-2</c:v>
                </c:pt>
                <c:pt idx="673">
                  <c:v>5.7906746181250579E-2</c:v>
                </c:pt>
                <c:pt idx="674">
                  <c:v>4.332340047135963E-2</c:v>
                </c:pt>
                <c:pt idx="675">
                  <c:v>5.2388629942897724E-2</c:v>
                </c:pt>
                <c:pt idx="676">
                  <c:v>3.9678272277266391E-2</c:v>
                </c:pt>
                <c:pt idx="677">
                  <c:v>0.11021351272216262</c:v>
                </c:pt>
                <c:pt idx="678">
                  <c:v>5.979184298347584E-2</c:v>
                </c:pt>
                <c:pt idx="679">
                  <c:v>0.14046163538250123</c:v>
                </c:pt>
                <c:pt idx="680">
                  <c:v>6.0235987628338039E-2</c:v>
                </c:pt>
                <c:pt idx="681">
                  <c:v>6.2454477864491764E-2</c:v>
                </c:pt>
                <c:pt idx="682">
                  <c:v>2.7701936551814077E-2</c:v>
                </c:pt>
                <c:pt idx="683">
                  <c:v>3.433995066770068E-2</c:v>
                </c:pt>
                <c:pt idx="684">
                  <c:v>3.0448630528060461E-2</c:v>
                </c:pt>
                <c:pt idx="685">
                  <c:v>0.12257051417336218</c:v>
                </c:pt>
                <c:pt idx="686">
                  <c:v>3.8964324592017929E-2</c:v>
                </c:pt>
                <c:pt idx="687">
                  <c:v>0.10758858753407141</c:v>
                </c:pt>
                <c:pt idx="688">
                  <c:v>9.1217892570851777E-2</c:v>
                </c:pt>
                <c:pt idx="689">
                  <c:v>4.3078667277189231E-2</c:v>
                </c:pt>
                <c:pt idx="690">
                  <c:v>3.1672414252942982E-2</c:v>
                </c:pt>
                <c:pt idx="691">
                  <c:v>4.1672542240555055E-2</c:v>
                </c:pt>
                <c:pt idx="692">
                  <c:v>8.9225510332750169E-2</c:v>
                </c:pt>
                <c:pt idx="693">
                  <c:v>9.0127318470333728E-2</c:v>
                </c:pt>
                <c:pt idx="694">
                  <c:v>6.4104427027884547E-2</c:v>
                </c:pt>
                <c:pt idx="695">
                  <c:v>0.14139929078697766</c:v>
                </c:pt>
                <c:pt idx="696">
                  <c:v>3.7831075040470896E-2</c:v>
                </c:pt>
                <c:pt idx="697">
                  <c:v>6.9924460325789362E-2</c:v>
                </c:pt>
                <c:pt idx="698">
                  <c:v>9.8478413528494402E-2</c:v>
                </c:pt>
                <c:pt idx="699">
                  <c:v>5.7098458289545073E-2</c:v>
                </c:pt>
                <c:pt idx="700">
                  <c:v>5.8289962846475696E-2</c:v>
                </c:pt>
                <c:pt idx="701">
                  <c:v>9.4942114495469854E-2</c:v>
                </c:pt>
                <c:pt idx="702">
                  <c:v>9.6948547155875309E-2</c:v>
                </c:pt>
                <c:pt idx="703">
                  <c:v>0.48509346772452</c:v>
                </c:pt>
                <c:pt idx="704">
                  <c:v>0.10516451186474085</c:v>
                </c:pt>
                <c:pt idx="705">
                  <c:v>0.12809402427904448</c:v>
                </c:pt>
                <c:pt idx="706">
                  <c:v>3.9842843785757198E-2</c:v>
                </c:pt>
                <c:pt idx="707">
                  <c:v>5.2254089731643028E-2</c:v>
                </c:pt>
                <c:pt idx="708">
                  <c:v>6.8963304949107851E-2</c:v>
                </c:pt>
                <c:pt idx="709">
                  <c:v>5.9057010048303882E-2</c:v>
                </c:pt>
                <c:pt idx="710">
                  <c:v>4.7978054106627699E-2</c:v>
                </c:pt>
                <c:pt idx="711">
                  <c:v>3.7718893389527386E-2</c:v>
                </c:pt>
                <c:pt idx="712">
                  <c:v>0.11674908830687092</c:v>
                </c:pt>
                <c:pt idx="713">
                  <c:v>0.39765570492659008</c:v>
                </c:pt>
                <c:pt idx="714">
                  <c:v>0.11280236079825934</c:v>
                </c:pt>
                <c:pt idx="715">
                  <c:v>6.2040973159719348E-2</c:v>
                </c:pt>
                <c:pt idx="716">
                  <c:v>8.0406057495530314E-2</c:v>
                </c:pt>
                <c:pt idx="717">
                  <c:v>4.8436611605638502E-2</c:v>
                </c:pt>
                <c:pt idx="718">
                  <c:v>2.6408436199786056E-2</c:v>
                </c:pt>
                <c:pt idx="719">
                  <c:v>5.5952231307341505E-2</c:v>
                </c:pt>
                <c:pt idx="720">
                  <c:v>3.4112484781742003E-2</c:v>
                </c:pt>
                <c:pt idx="721">
                  <c:v>5.0078977167514305E-2</c:v>
                </c:pt>
                <c:pt idx="722">
                  <c:v>7.3304835662248102E-2</c:v>
                </c:pt>
                <c:pt idx="723">
                  <c:v>8.19796517177942E-2</c:v>
                </c:pt>
                <c:pt idx="724">
                  <c:v>4.2502466223282243E-2</c:v>
                </c:pt>
                <c:pt idx="725">
                  <c:v>3.4615941367695191E-2</c:v>
                </c:pt>
                <c:pt idx="726">
                  <c:v>2.9218505000089934E-2</c:v>
                </c:pt>
                <c:pt idx="727">
                  <c:v>8.5404793829047199E-2</c:v>
                </c:pt>
                <c:pt idx="728">
                  <c:v>5.9708117090916168E-2</c:v>
                </c:pt>
                <c:pt idx="729">
                  <c:v>5.5962801019005415E-2</c:v>
                </c:pt>
                <c:pt idx="730">
                  <c:v>5.2514429962707165E-2</c:v>
                </c:pt>
                <c:pt idx="731">
                  <c:v>2.127905933710128E-2</c:v>
                </c:pt>
                <c:pt idx="732">
                  <c:v>2.8640290765799215E-2</c:v>
                </c:pt>
                <c:pt idx="733">
                  <c:v>3.9759574156044808E-2</c:v>
                </c:pt>
                <c:pt idx="734">
                  <c:v>2.9070785336142269E-2</c:v>
                </c:pt>
                <c:pt idx="735">
                  <c:v>0.14312956925078901</c:v>
                </c:pt>
                <c:pt idx="736">
                  <c:v>4.783651480374651E-2</c:v>
                </c:pt>
                <c:pt idx="737">
                  <c:v>6.5464421689357843E-2</c:v>
                </c:pt>
                <c:pt idx="738">
                  <c:v>7.4169292757121363E-2</c:v>
                </c:pt>
                <c:pt idx="739">
                  <c:v>3.0767166098754295E-2</c:v>
                </c:pt>
                <c:pt idx="740">
                  <c:v>9.4999208764279697E-2</c:v>
                </c:pt>
                <c:pt idx="741">
                  <c:v>0.1490807351732415</c:v>
                </c:pt>
                <c:pt idx="742">
                  <c:v>6.4243949985112181E-2</c:v>
                </c:pt>
                <c:pt idx="743">
                  <c:v>8.6937077787275996E-2</c:v>
                </c:pt>
                <c:pt idx="744">
                  <c:v>0.19864806731792584</c:v>
                </c:pt>
                <c:pt idx="745">
                  <c:v>6.322223399581639E-2</c:v>
                </c:pt>
                <c:pt idx="746">
                  <c:v>5.6621206974555749E-2</c:v>
                </c:pt>
                <c:pt idx="747">
                  <c:v>6.7920998786084485E-2</c:v>
                </c:pt>
                <c:pt idx="748">
                  <c:v>6.9003313187046889E-2</c:v>
                </c:pt>
                <c:pt idx="749">
                  <c:v>5.7201958862425517E-2</c:v>
                </c:pt>
                <c:pt idx="750">
                  <c:v>9.0888464679961478E-2</c:v>
                </c:pt>
                <c:pt idx="751">
                  <c:v>0.11685782415085488</c:v>
                </c:pt>
                <c:pt idx="752">
                  <c:v>0.18701370390918859</c:v>
                </c:pt>
                <c:pt idx="753">
                  <c:v>7.6479092332353948E-2</c:v>
                </c:pt>
                <c:pt idx="754">
                  <c:v>0.11956286018761708</c:v>
                </c:pt>
                <c:pt idx="755">
                  <c:v>0.10786288220763218</c:v>
                </c:pt>
                <c:pt idx="756">
                  <c:v>8.094158801262985E-2</c:v>
                </c:pt>
                <c:pt idx="757">
                  <c:v>6.3577690801909226E-2</c:v>
                </c:pt>
                <c:pt idx="758">
                  <c:v>3.0333998631928205E-2</c:v>
                </c:pt>
                <c:pt idx="759">
                  <c:v>1.8750003064193388E-2</c:v>
                </c:pt>
                <c:pt idx="760">
                  <c:v>3.7092089080422719E-2</c:v>
                </c:pt>
                <c:pt idx="761">
                  <c:v>4.0172710161692438E-2</c:v>
                </c:pt>
                <c:pt idx="762">
                  <c:v>2.0315348289296375E-2</c:v>
                </c:pt>
                <c:pt idx="763">
                  <c:v>6.3230583094095127E-2</c:v>
                </c:pt>
                <c:pt idx="764">
                  <c:v>2.9320021540421015E-2</c:v>
                </c:pt>
                <c:pt idx="765">
                  <c:v>7.8254185011597643E-2</c:v>
                </c:pt>
                <c:pt idx="766">
                  <c:v>3.2948947697615916E-2</c:v>
                </c:pt>
                <c:pt idx="767">
                  <c:v>6.5475835667631488E-2</c:v>
                </c:pt>
                <c:pt idx="768">
                  <c:v>0.12712683185926776</c:v>
                </c:pt>
                <c:pt idx="769">
                  <c:v>0.10534782346355165</c:v>
                </c:pt>
                <c:pt idx="770">
                  <c:v>3.8615886409517852E-2</c:v>
                </c:pt>
                <c:pt idx="771">
                  <c:v>6.1870311176856818E-2</c:v>
                </c:pt>
                <c:pt idx="772">
                  <c:v>7.653202936008463E-2</c:v>
                </c:pt>
                <c:pt idx="773">
                  <c:v>3.8629704532136211E-2</c:v>
                </c:pt>
                <c:pt idx="774">
                  <c:v>9.3746759981265138E-2</c:v>
                </c:pt>
                <c:pt idx="775">
                  <c:v>4.5905152872422139E-2</c:v>
                </c:pt>
                <c:pt idx="776">
                  <c:v>4.9379510940745774E-2</c:v>
                </c:pt>
                <c:pt idx="777">
                  <c:v>3.5027853098285489E-2</c:v>
                </c:pt>
                <c:pt idx="778">
                  <c:v>8.6446180980709997E-2</c:v>
                </c:pt>
                <c:pt idx="779">
                  <c:v>3.7166206078155239E-2</c:v>
                </c:pt>
                <c:pt idx="780">
                  <c:v>5.262822691396174E-2</c:v>
                </c:pt>
                <c:pt idx="781">
                  <c:v>3.9475679625741389E-2</c:v>
                </c:pt>
                <c:pt idx="782">
                  <c:v>0.10674172757477796</c:v>
                </c:pt>
                <c:pt idx="783">
                  <c:v>5.2737052272357143E-2</c:v>
                </c:pt>
                <c:pt idx="784">
                  <c:v>6.1413218178291595E-2</c:v>
                </c:pt>
                <c:pt idx="785">
                  <c:v>0.17321633613920384</c:v>
                </c:pt>
                <c:pt idx="786">
                  <c:v>6.2639143957998966E-2</c:v>
                </c:pt>
                <c:pt idx="787">
                  <c:v>3.2062766666411946E-2</c:v>
                </c:pt>
                <c:pt idx="788">
                  <c:v>5.417668163400835E-2</c:v>
                </c:pt>
                <c:pt idx="789">
                  <c:v>0.10175894738302538</c:v>
                </c:pt>
                <c:pt idx="790">
                  <c:v>5.1176724188802369E-2</c:v>
                </c:pt>
                <c:pt idx="791">
                  <c:v>3.9473069189851939E-2</c:v>
                </c:pt>
                <c:pt idx="792">
                  <c:v>4.3128793425585954E-2</c:v>
                </c:pt>
                <c:pt idx="793">
                  <c:v>7.092051150427503E-2</c:v>
                </c:pt>
                <c:pt idx="794">
                  <c:v>3.3064236413784309E-2</c:v>
                </c:pt>
                <c:pt idx="795">
                  <c:v>4.5584878381875082E-2</c:v>
                </c:pt>
                <c:pt idx="796">
                  <c:v>6.9777287911271468E-2</c:v>
                </c:pt>
                <c:pt idx="797">
                  <c:v>3.7255179687374129E-2</c:v>
                </c:pt>
                <c:pt idx="798">
                  <c:v>5.9330549801594801E-2</c:v>
                </c:pt>
                <c:pt idx="799">
                  <c:v>5.3214357587794137E-2</c:v>
                </c:pt>
                <c:pt idx="800">
                  <c:v>3.3266156012194736E-2</c:v>
                </c:pt>
                <c:pt idx="801">
                  <c:v>1.8264294636773704E-2</c:v>
                </c:pt>
                <c:pt idx="802">
                  <c:v>5.403899608600593E-2</c:v>
                </c:pt>
                <c:pt idx="803">
                  <c:v>7.5795984210591527E-2</c:v>
                </c:pt>
                <c:pt idx="804">
                  <c:v>2.7992306196285011E-2</c:v>
                </c:pt>
                <c:pt idx="805">
                  <c:v>4.2498600209210924E-2</c:v>
                </c:pt>
                <c:pt idx="806">
                  <c:v>2.0982613278736517E-2</c:v>
                </c:pt>
                <c:pt idx="807">
                  <c:v>4.336912033870477E-2</c:v>
                </c:pt>
                <c:pt idx="808">
                  <c:v>5.0027254627394324E-2</c:v>
                </c:pt>
                <c:pt idx="809">
                  <c:v>5.3463536135187173E-2</c:v>
                </c:pt>
                <c:pt idx="810">
                  <c:v>3.0283058334597657E-2</c:v>
                </c:pt>
                <c:pt idx="811">
                  <c:v>5.4600191792200103E-2</c:v>
                </c:pt>
                <c:pt idx="812">
                  <c:v>7.8386686974610154E-2</c:v>
                </c:pt>
                <c:pt idx="813">
                  <c:v>9.7548670567697782E-2</c:v>
                </c:pt>
                <c:pt idx="814">
                  <c:v>6.7300204358525351E-2</c:v>
                </c:pt>
                <c:pt idx="815">
                  <c:v>4.9800515220486563E-2</c:v>
                </c:pt>
                <c:pt idx="816">
                  <c:v>6.7638942499809618E-2</c:v>
                </c:pt>
                <c:pt idx="817">
                  <c:v>7.3793903974834318E-2</c:v>
                </c:pt>
                <c:pt idx="818">
                  <c:v>5.2497469136756791E-2</c:v>
                </c:pt>
                <c:pt idx="819">
                  <c:v>4.301294142794565E-2</c:v>
                </c:pt>
                <c:pt idx="820">
                  <c:v>7.2882339256065132E-2</c:v>
                </c:pt>
                <c:pt idx="821">
                  <c:v>6.7896707976656145E-2</c:v>
                </c:pt>
                <c:pt idx="822">
                  <c:v>3.8647243381941365E-2</c:v>
                </c:pt>
                <c:pt idx="823">
                  <c:v>9.1042470533302611E-2</c:v>
                </c:pt>
                <c:pt idx="824">
                  <c:v>9.0381598344395631E-2</c:v>
                </c:pt>
                <c:pt idx="825">
                  <c:v>0.20748214706605284</c:v>
                </c:pt>
                <c:pt idx="826">
                  <c:v>0.20650041997795165</c:v>
                </c:pt>
                <c:pt idx="827">
                  <c:v>5.4324170877890321E-2</c:v>
                </c:pt>
                <c:pt idx="828">
                  <c:v>8.2045374788396241E-2</c:v>
                </c:pt>
                <c:pt idx="829">
                  <c:v>2.6293649049936363E-2</c:v>
                </c:pt>
                <c:pt idx="830">
                  <c:v>0</c:v>
                </c:pt>
                <c:pt idx="831">
                  <c:v>0.13146565820904077</c:v>
                </c:pt>
                <c:pt idx="832">
                  <c:v>7.5447569950580773E-2</c:v>
                </c:pt>
                <c:pt idx="833">
                  <c:v>4.0410950605951568E-2</c:v>
                </c:pt>
                <c:pt idx="834">
                  <c:v>6.3595304837357203E-2</c:v>
                </c:pt>
                <c:pt idx="835">
                  <c:v>4.3593567106956499E-2</c:v>
                </c:pt>
                <c:pt idx="836">
                  <c:v>4.5448463598077415E-2</c:v>
                </c:pt>
                <c:pt idx="837">
                  <c:v>4.254196290647827E-2</c:v>
                </c:pt>
                <c:pt idx="838">
                  <c:v>4.5667257395082483E-2</c:v>
                </c:pt>
                <c:pt idx="839">
                  <c:v>3.1530974598833694E-2</c:v>
                </c:pt>
                <c:pt idx="840">
                  <c:v>5.0108218304469432E-2</c:v>
                </c:pt>
                <c:pt idx="841">
                  <c:v>5.7704557078429142E-2</c:v>
                </c:pt>
                <c:pt idx="842">
                  <c:v>2.2314304828082498E-2</c:v>
                </c:pt>
                <c:pt idx="843">
                  <c:v>2.2345230422483153E-2</c:v>
                </c:pt>
                <c:pt idx="844">
                  <c:v>2.5511006111976986E-2</c:v>
                </c:pt>
                <c:pt idx="845">
                  <c:v>0.35393490107256409</c:v>
                </c:pt>
                <c:pt idx="846">
                  <c:v>0.21048902355415189</c:v>
                </c:pt>
                <c:pt idx="847">
                  <c:v>6.8715453131324766E-2</c:v>
                </c:pt>
                <c:pt idx="848">
                  <c:v>4.6813817044865758E-2</c:v>
                </c:pt>
                <c:pt idx="849">
                  <c:v>8.3120347612201329E-2</c:v>
                </c:pt>
                <c:pt idx="850">
                  <c:v>8.9308628576131754E-2</c:v>
                </c:pt>
                <c:pt idx="851">
                  <c:v>5.4939450976860149E-2</c:v>
                </c:pt>
                <c:pt idx="852">
                  <c:v>4.5849875492431469E-2</c:v>
                </c:pt>
                <c:pt idx="853">
                  <c:v>3.9207761772488414E-2</c:v>
                </c:pt>
                <c:pt idx="854">
                  <c:v>5.2233608205732418E-2</c:v>
                </c:pt>
                <c:pt idx="855">
                  <c:v>8.6352162196989601E-2</c:v>
                </c:pt>
                <c:pt idx="856">
                  <c:v>4.4130226640430426E-2</c:v>
                </c:pt>
                <c:pt idx="857">
                  <c:v>5.4726699472633644E-2</c:v>
                </c:pt>
                <c:pt idx="858">
                  <c:v>3.5122631166751406E-2</c:v>
                </c:pt>
                <c:pt idx="859">
                  <c:v>0.18986765348486445</c:v>
                </c:pt>
                <c:pt idx="860">
                  <c:v>0.17629332219276339</c:v>
                </c:pt>
                <c:pt idx="861">
                  <c:v>0.39554860910621681</c:v>
                </c:pt>
                <c:pt idx="862">
                  <c:v>0.27709453520739147</c:v>
                </c:pt>
                <c:pt idx="863">
                  <c:v>0.14180605245134226</c:v>
                </c:pt>
                <c:pt idx="864">
                  <c:v>9.2721939297583322E-2</c:v>
                </c:pt>
                <c:pt idx="865">
                  <c:v>7.1738680367031016E-2</c:v>
                </c:pt>
                <c:pt idx="866">
                  <c:v>7.777370804582362E-2</c:v>
                </c:pt>
                <c:pt idx="867">
                  <c:v>4.5922687747446345E-2</c:v>
                </c:pt>
                <c:pt idx="868">
                  <c:v>8.6904574216752462E-2</c:v>
                </c:pt>
                <c:pt idx="869">
                  <c:v>6.5619179563794816E-2</c:v>
                </c:pt>
                <c:pt idx="870">
                  <c:v>6.0387413550633262E-2</c:v>
                </c:pt>
                <c:pt idx="871">
                  <c:v>3.1108282182439329E-2</c:v>
                </c:pt>
                <c:pt idx="872">
                  <c:v>3.0760247965235132E-2</c:v>
                </c:pt>
                <c:pt idx="873">
                  <c:v>7.2358194123233632E-2</c:v>
                </c:pt>
                <c:pt idx="874">
                  <c:v>4.529297682530764E-2</c:v>
                </c:pt>
                <c:pt idx="875">
                  <c:v>2.5927232326210081E-2</c:v>
                </c:pt>
                <c:pt idx="876">
                  <c:v>0.1061809127787865</c:v>
                </c:pt>
                <c:pt idx="877">
                  <c:v>0.12091399272218295</c:v>
                </c:pt>
                <c:pt idx="878">
                  <c:v>2.6379286446137629E-2</c:v>
                </c:pt>
                <c:pt idx="879">
                  <c:v>3.7243039875782369E-2</c:v>
                </c:pt>
                <c:pt idx="880">
                  <c:v>7.3207353558870647E-2</c:v>
                </c:pt>
                <c:pt idx="881">
                  <c:v>5.6732846125289393E-2</c:v>
                </c:pt>
                <c:pt idx="882">
                  <c:v>0.10868531203179232</c:v>
                </c:pt>
                <c:pt idx="883">
                  <c:v>3.4688231258491076E-2</c:v>
                </c:pt>
                <c:pt idx="884">
                  <c:v>4.0087467656536369E-2</c:v>
                </c:pt>
                <c:pt idx="885">
                  <c:v>3.6923485457084126E-2</c:v>
                </c:pt>
                <c:pt idx="886">
                  <c:v>1.7652072194991542E-2</c:v>
                </c:pt>
                <c:pt idx="887">
                  <c:v>4.3534559026330966E-2</c:v>
                </c:pt>
                <c:pt idx="888">
                  <c:v>5.5369792947541185E-2</c:v>
                </c:pt>
                <c:pt idx="889">
                  <c:v>2.9120160538984363E-2</c:v>
                </c:pt>
                <c:pt idx="890">
                  <c:v>2.4654627687495934E-2</c:v>
                </c:pt>
                <c:pt idx="891">
                  <c:v>6.5564606489533439E-2</c:v>
                </c:pt>
                <c:pt idx="892">
                  <c:v>0.11692558749632731</c:v>
                </c:pt>
                <c:pt idx="893">
                  <c:v>0.10347334401778507</c:v>
                </c:pt>
                <c:pt idx="894">
                  <c:v>0.23566356638268959</c:v>
                </c:pt>
                <c:pt idx="895">
                  <c:v>0.16033325287618205</c:v>
                </c:pt>
                <c:pt idx="896">
                  <c:v>0.24729323247443125</c:v>
                </c:pt>
                <c:pt idx="897">
                  <c:v>0.15324814373963691</c:v>
                </c:pt>
                <c:pt idx="898">
                  <c:v>5.9478337416249527E-2</c:v>
                </c:pt>
                <c:pt idx="899">
                  <c:v>0.1611968387108671</c:v>
                </c:pt>
                <c:pt idx="900">
                  <c:v>0.216573081525546</c:v>
                </c:pt>
                <c:pt idx="901">
                  <c:v>5.9830587769563515E-2</c:v>
                </c:pt>
                <c:pt idx="902">
                  <c:v>0.17657662569479871</c:v>
                </c:pt>
                <c:pt idx="903">
                  <c:v>7.4430156801759573E-2</c:v>
                </c:pt>
                <c:pt idx="904">
                  <c:v>4.8063879875977378E-2</c:v>
                </c:pt>
                <c:pt idx="905">
                  <c:v>6.5622730164989207E-2</c:v>
                </c:pt>
                <c:pt idx="906">
                  <c:v>6.0388520592543848E-2</c:v>
                </c:pt>
                <c:pt idx="907">
                  <c:v>0.14359215883085819</c:v>
                </c:pt>
                <c:pt idx="908">
                  <c:v>0.10758739489048774</c:v>
                </c:pt>
                <c:pt idx="909">
                  <c:v>0.11036799343249082</c:v>
                </c:pt>
                <c:pt idx="910">
                  <c:v>0.10321252284641935</c:v>
                </c:pt>
                <c:pt idx="911">
                  <c:v>0.11076613037787886</c:v>
                </c:pt>
                <c:pt idx="912">
                  <c:v>5.8345046232668674E-2</c:v>
                </c:pt>
                <c:pt idx="913">
                  <c:v>2.8762526401375998E-2</c:v>
                </c:pt>
                <c:pt idx="914">
                  <c:v>3.6179060964604659E-2</c:v>
                </c:pt>
                <c:pt idx="915">
                  <c:v>5.7558541515542183E-2</c:v>
                </c:pt>
                <c:pt idx="916">
                  <c:v>6.3657217801096122E-2</c:v>
                </c:pt>
                <c:pt idx="917">
                  <c:v>3.9950410942733106E-2</c:v>
                </c:pt>
                <c:pt idx="918">
                  <c:v>4.5871339164142544E-2</c:v>
                </c:pt>
                <c:pt idx="919">
                  <c:v>6.2983363349426558E-2</c:v>
                </c:pt>
                <c:pt idx="920">
                  <c:v>1.6473786211881114E-2</c:v>
                </c:pt>
                <c:pt idx="921">
                  <c:v>4.6007060400116817E-2</c:v>
                </c:pt>
                <c:pt idx="922">
                  <c:v>9.4659046776917721E-2</c:v>
                </c:pt>
                <c:pt idx="923">
                  <c:v>4.9721384840690552E-2</c:v>
                </c:pt>
                <c:pt idx="924">
                  <c:v>5.9814717505454418E-2</c:v>
                </c:pt>
                <c:pt idx="925">
                  <c:v>4.8840191193099125E-2</c:v>
                </c:pt>
                <c:pt idx="926">
                  <c:v>4.1727446207496133E-2</c:v>
                </c:pt>
                <c:pt idx="927">
                  <c:v>4.7272549803721864E-2</c:v>
                </c:pt>
                <c:pt idx="928">
                  <c:v>3.6047725609285042E-2</c:v>
                </c:pt>
                <c:pt idx="929">
                  <c:v>8.7446258909086305E-2</c:v>
                </c:pt>
                <c:pt idx="930">
                  <c:v>6.7485271101449973E-2</c:v>
                </c:pt>
                <c:pt idx="931">
                  <c:v>0.12946882301425044</c:v>
                </c:pt>
                <c:pt idx="932">
                  <c:v>5.0102626336867573E-2</c:v>
                </c:pt>
                <c:pt idx="933">
                  <c:v>6.7414018671541953E-2</c:v>
                </c:pt>
                <c:pt idx="934">
                  <c:v>4.6748316235562415E-2</c:v>
                </c:pt>
                <c:pt idx="935">
                  <c:v>2.2089333110913767E-2</c:v>
                </c:pt>
                <c:pt idx="936">
                  <c:v>9.0054126905610321E-2</c:v>
                </c:pt>
                <c:pt idx="937">
                  <c:v>3.6741888958554014E-2</c:v>
                </c:pt>
                <c:pt idx="938">
                  <c:v>8.0872018548755031E-2</c:v>
                </c:pt>
                <c:pt idx="939">
                  <c:v>7.7784339649786594E-2</c:v>
                </c:pt>
                <c:pt idx="940">
                  <c:v>6.8056732621238458E-2</c:v>
                </c:pt>
                <c:pt idx="941">
                  <c:v>8.6704522917178117E-2</c:v>
                </c:pt>
                <c:pt idx="942">
                  <c:v>5.8713943284673942E-2</c:v>
                </c:pt>
                <c:pt idx="943">
                  <c:v>4.8652881822209615E-2</c:v>
                </c:pt>
                <c:pt idx="944">
                  <c:v>4.6240076500615235E-2</c:v>
                </c:pt>
                <c:pt idx="945">
                  <c:v>4.745026176390521E-2</c:v>
                </c:pt>
                <c:pt idx="946">
                  <c:v>2.5702533188612486E-2</c:v>
                </c:pt>
                <c:pt idx="947">
                  <c:v>4.218385498366195E-2</c:v>
                </c:pt>
                <c:pt idx="948">
                  <c:v>3.5377944654323201E-2</c:v>
                </c:pt>
                <c:pt idx="949">
                  <c:v>3.1536047556231406E-2</c:v>
                </c:pt>
                <c:pt idx="950">
                  <c:v>4.5218747668064774E-2</c:v>
                </c:pt>
                <c:pt idx="951">
                  <c:v>8.9870305087336178E-2</c:v>
                </c:pt>
                <c:pt idx="952">
                  <c:v>6.0243228551220218E-2</c:v>
                </c:pt>
                <c:pt idx="953">
                  <c:v>5.3523020854809422E-2</c:v>
                </c:pt>
                <c:pt idx="954">
                  <c:v>3.7594769666499772E-2</c:v>
                </c:pt>
                <c:pt idx="955">
                  <c:v>4.1229882601934609E-2</c:v>
                </c:pt>
                <c:pt idx="956">
                  <c:v>0.15522167581534863</c:v>
                </c:pt>
                <c:pt idx="957">
                  <c:v>9.0398568516456779E-2</c:v>
                </c:pt>
                <c:pt idx="958">
                  <c:v>0.16334277571397826</c:v>
                </c:pt>
                <c:pt idx="959">
                  <c:v>0.10990751407511268</c:v>
                </c:pt>
                <c:pt idx="960">
                  <c:v>9.5830500452322998E-2</c:v>
                </c:pt>
                <c:pt idx="961">
                  <c:v>0.11221329588801932</c:v>
                </c:pt>
                <c:pt idx="962">
                  <c:v>4.5057885124314634E-2</c:v>
                </c:pt>
                <c:pt idx="963">
                  <c:v>4.2549850340743323E-2</c:v>
                </c:pt>
                <c:pt idx="964">
                  <c:v>5.8633309614445794E-2</c:v>
                </c:pt>
                <c:pt idx="965">
                  <c:v>3.1599072520871463E-2</c:v>
                </c:pt>
                <c:pt idx="966">
                  <c:v>3.3098119993066E-2</c:v>
                </c:pt>
                <c:pt idx="967">
                  <c:v>5.2791766782121385E-2</c:v>
                </c:pt>
                <c:pt idx="968">
                  <c:v>0.10016300140616963</c:v>
                </c:pt>
                <c:pt idx="969">
                  <c:v>2.6223326018587345E-2</c:v>
                </c:pt>
                <c:pt idx="970">
                  <c:v>3.7105482886155228E-2</c:v>
                </c:pt>
                <c:pt idx="971">
                  <c:v>4.8100762165799171E-2</c:v>
                </c:pt>
                <c:pt idx="972">
                  <c:v>6.5246089834754439E-2</c:v>
                </c:pt>
                <c:pt idx="973">
                  <c:v>4.1700901972179683E-2</c:v>
                </c:pt>
                <c:pt idx="974">
                  <c:v>4.0262484676547583E-2</c:v>
                </c:pt>
                <c:pt idx="975">
                  <c:v>3.0660794509681066E-2</c:v>
                </c:pt>
                <c:pt idx="976">
                  <c:v>3.3059365217486425E-2</c:v>
                </c:pt>
                <c:pt idx="977">
                  <c:v>2.6416748440446725E-2</c:v>
                </c:pt>
                <c:pt idx="978">
                  <c:v>3.7220890002747087E-2</c:v>
                </c:pt>
                <c:pt idx="979">
                  <c:v>0.10189726585830128</c:v>
                </c:pt>
                <c:pt idx="980">
                  <c:v>6.3285159598250873E-2</c:v>
                </c:pt>
                <c:pt idx="981">
                  <c:v>2.4434768552945796E-2</c:v>
                </c:pt>
                <c:pt idx="982">
                  <c:v>5.6563271618983224E-2</c:v>
                </c:pt>
                <c:pt idx="983">
                  <c:v>3.037265360716046E-2</c:v>
                </c:pt>
                <c:pt idx="984">
                  <c:v>3.6320044783318295E-2</c:v>
                </c:pt>
                <c:pt idx="985">
                  <c:v>3.9870441972930992E-2</c:v>
                </c:pt>
                <c:pt idx="986">
                  <c:v>7.7588687661728439E-2</c:v>
                </c:pt>
                <c:pt idx="987">
                  <c:v>3.5682033761368581E-2</c:v>
                </c:pt>
                <c:pt idx="988">
                  <c:v>4.3208310005925954E-2</c:v>
                </c:pt>
                <c:pt idx="989">
                  <c:v>3.6139253022586582E-2</c:v>
                </c:pt>
                <c:pt idx="990">
                  <c:v>3.3776955054511726E-2</c:v>
                </c:pt>
                <c:pt idx="991">
                  <c:v>9.0056817172917913E-2</c:v>
                </c:pt>
                <c:pt idx="992">
                  <c:v>4.8678739649540947E-2</c:v>
                </c:pt>
                <c:pt idx="993">
                  <c:v>4.2387536459794095E-2</c:v>
                </c:pt>
                <c:pt idx="994">
                  <c:v>7.8318235353519672E-2</c:v>
                </c:pt>
                <c:pt idx="995">
                  <c:v>5.4864558108536965E-2</c:v>
                </c:pt>
                <c:pt idx="996">
                  <c:v>7.5866423027852736E-2</c:v>
                </c:pt>
                <c:pt idx="997">
                  <c:v>8.1481619504495839E-2</c:v>
                </c:pt>
                <c:pt idx="998">
                  <c:v>5.7200616183562758E-2</c:v>
                </c:pt>
                <c:pt idx="999">
                  <c:v>3.1116462731692662E-2</c:v>
                </c:pt>
                <c:pt idx="1000">
                  <c:v>5.2686722950828324E-2</c:v>
                </c:pt>
                <c:pt idx="1001">
                  <c:v>4.0891790451475174E-2</c:v>
                </c:pt>
                <c:pt idx="1002">
                  <c:v>2.6560237484642535E-2</c:v>
                </c:pt>
                <c:pt idx="1003">
                  <c:v>3.6237941840505439E-2</c:v>
                </c:pt>
                <c:pt idx="1004">
                  <c:v>3.8437035790244822E-2</c:v>
                </c:pt>
                <c:pt idx="1005">
                  <c:v>3.1865160084792121E-2</c:v>
                </c:pt>
                <c:pt idx="1006">
                  <c:v>2.4536189746177106E-2</c:v>
                </c:pt>
                <c:pt idx="1007">
                  <c:v>0.10455728924939311</c:v>
                </c:pt>
                <c:pt idx="1008">
                  <c:v>5.8515438360395189E-2</c:v>
                </c:pt>
                <c:pt idx="1009">
                  <c:v>5.6032904002375927E-2</c:v>
                </c:pt>
                <c:pt idx="1010">
                  <c:v>3.5112066657054131E-2</c:v>
                </c:pt>
                <c:pt idx="1011">
                  <c:v>2.1748535011627323E-2</c:v>
                </c:pt>
                <c:pt idx="1012">
                  <c:v>1.8635172338678174E-2</c:v>
                </c:pt>
                <c:pt idx="1013">
                  <c:v>5.2379690552064595E-2</c:v>
                </c:pt>
                <c:pt idx="1014">
                  <c:v>4.9097055412174351E-2</c:v>
                </c:pt>
                <c:pt idx="1015">
                  <c:v>2.3871227659905347E-2</c:v>
                </c:pt>
                <c:pt idx="1016">
                  <c:v>8.2963198229738744E-2</c:v>
                </c:pt>
                <c:pt idx="1017">
                  <c:v>4.6025595893288695E-2</c:v>
                </c:pt>
                <c:pt idx="1018">
                  <c:v>2.7942677769212221E-2</c:v>
                </c:pt>
                <c:pt idx="1019">
                  <c:v>1.3886960785348679E-2</c:v>
                </c:pt>
                <c:pt idx="1020">
                  <c:v>2.4520585289597774E-2</c:v>
                </c:pt>
                <c:pt idx="1021">
                  <c:v>3.5369136285971603E-2</c:v>
                </c:pt>
                <c:pt idx="1022">
                  <c:v>3.5991307436458841E-2</c:v>
                </c:pt>
                <c:pt idx="1023">
                  <c:v>3.2177388905178406E-2</c:v>
                </c:pt>
                <c:pt idx="1024">
                  <c:v>3.5699401541472664E-2</c:v>
                </c:pt>
                <c:pt idx="1025">
                  <c:v>1.2324352196454669E-2</c:v>
                </c:pt>
                <c:pt idx="1026">
                  <c:v>2.6259353001097718E-2</c:v>
                </c:pt>
                <c:pt idx="1027">
                  <c:v>3.5851127514307857E-2</c:v>
                </c:pt>
                <c:pt idx="1028">
                  <c:v>8.1693260732398354E-2</c:v>
                </c:pt>
                <c:pt idx="1029">
                  <c:v>0.16553086824642427</c:v>
                </c:pt>
                <c:pt idx="1030">
                  <c:v>0.17213093740549046</c:v>
                </c:pt>
                <c:pt idx="1031">
                  <c:v>0.20701020172805507</c:v>
                </c:pt>
                <c:pt idx="1032">
                  <c:v>0.78274818526850454</c:v>
                </c:pt>
                <c:pt idx="1033">
                  <c:v>0.26414483952417722</c:v>
                </c:pt>
                <c:pt idx="1034">
                  <c:v>0.13107681369518542</c:v>
                </c:pt>
                <c:pt idx="1035">
                  <c:v>0.2557827164267954</c:v>
                </c:pt>
                <c:pt idx="1036">
                  <c:v>0.19104074136886684</c:v>
                </c:pt>
                <c:pt idx="1037">
                  <c:v>0.11309744495536744</c:v>
                </c:pt>
                <c:pt idx="1038">
                  <c:v>0.10156084270465837</c:v>
                </c:pt>
                <c:pt idx="1039">
                  <c:v>9.1956700501169664E-2</c:v>
                </c:pt>
                <c:pt idx="1040">
                  <c:v>0.12540548313293609</c:v>
                </c:pt>
                <c:pt idx="1041">
                  <c:v>8.7755686904497754E-2</c:v>
                </c:pt>
                <c:pt idx="1042">
                  <c:v>0.40364968905333498</c:v>
                </c:pt>
                <c:pt idx="1043">
                  <c:v>0.27020790403037775</c:v>
                </c:pt>
                <c:pt idx="1044">
                  <c:v>0.25670074361007189</c:v>
                </c:pt>
                <c:pt idx="1045">
                  <c:v>0.13908963215567893</c:v>
                </c:pt>
                <c:pt idx="1046">
                  <c:v>0.18878784146192173</c:v>
                </c:pt>
                <c:pt idx="1047">
                  <c:v>9.3461100181998713E-2</c:v>
                </c:pt>
                <c:pt idx="1048">
                  <c:v>0.13243757393592159</c:v>
                </c:pt>
                <c:pt idx="1049">
                  <c:v>4.200853305929364E-2</c:v>
                </c:pt>
                <c:pt idx="1050">
                  <c:v>8.3880104695752467E-2</c:v>
                </c:pt>
                <c:pt idx="1051">
                  <c:v>4.8600663509169362E-2</c:v>
                </c:pt>
                <c:pt idx="1052">
                  <c:v>3.3173971096391419E-2</c:v>
                </c:pt>
                <c:pt idx="1053">
                  <c:v>2.0564452953589996E-2</c:v>
                </c:pt>
                <c:pt idx="1054">
                  <c:v>0.11315803670248603</c:v>
                </c:pt>
                <c:pt idx="1055">
                  <c:v>7.367618637083484E-2</c:v>
                </c:pt>
                <c:pt idx="1056">
                  <c:v>7.3902332667051596E-2</c:v>
                </c:pt>
                <c:pt idx="1057">
                  <c:v>6.7128623973828905E-2</c:v>
                </c:pt>
                <c:pt idx="1058">
                  <c:v>3.7652435798542161E-2</c:v>
                </c:pt>
                <c:pt idx="1059">
                  <c:v>0.1216827614424707</c:v>
                </c:pt>
                <c:pt idx="1060">
                  <c:v>7.894143642301632E-2</c:v>
                </c:pt>
                <c:pt idx="1061">
                  <c:v>0.1919492079219296</c:v>
                </c:pt>
                <c:pt idx="1062">
                  <c:v>9.0646009824745466E-2</c:v>
                </c:pt>
                <c:pt idx="1063">
                  <c:v>0.11568899309051695</c:v>
                </c:pt>
                <c:pt idx="1064">
                  <c:v>8.6020932606275746E-2</c:v>
                </c:pt>
                <c:pt idx="1065">
                  <c:v>6.563256728904876E-2</c:v>
                </c:pt>
                <c:pt idx="1066">
                  <c:v>5.9846890365389926E-2</c:v>
                </c:pt>
                <c:pt idx="1067">
                  <c:v>4.4379984128680716E-2</c:v>
                </c:pt>
                <c:pt idx="1068">
                  <c:v>5.5015813772429256E-2</c:v>
                </c:pt>
                <c:pt idx="1069">
                  <c:v>0.10270071332575381</c:v>
                </c:pt>
                <c:pt idx="1070">
                  <c:v>4.2028010262565862E-2</c:v>
                </c:pt>
                <c:pt idx="1071">
                  <c:v>6.1713727244023575E-2</c:v>
                </c:pt>
                <c:pt idx="1072">
                  <c:v>3.8192279015815345E-2</c:v>
                </c:pt>
                <c:pt idx="1073">
                  <c:v>3.1618065685573349E-2</c:v>
                </c:pt>
                <c:pt idx="1074">
                  <c:v>1.303252236456065E-2</c:v>
                </c:pt>
                <c:pt idx="1075">
                  <c:v>4.9316694885978896E-2</c:v>
                </c:pt>
                <c:pt idx="1076">
                  <c:v>7.3044370554450122E-2</c:v>
                </c:pt>
                <c:pt idx="1077">
                  <c:v>7.7319246388565022E-2</c:v>
                </c:pt>
                <c:pt idx="1078">
                  <c:v>5.2275756035573551E-2</c:v>
                </c:pt>
                <c:pt idx="1079">
                  <c:v>5.2118285598885317E-2</c:v>
                </c:pt>
                <c:pt idx="1080">
                  <c:v>0.15811414335953478</c:v>
                </c:pt>
                <c:pt idx="1081">
                  <c:v>4.6184314347286426E-2</c:v>
                </c:pt>
                <c:pt idx="1082">
                  <c:v>2.6940058751321772E-2</c:v>
                </c:pt>
                <c:pt idx="1083">
                  <c:v>0.12204825884177439</c:v>
                </c:pt>
                <c:pt idx="1084">
                  <c:v>5.4163152608217358E-2</c:v>
                </c:pt>
                <c:pt idx="1085">
                  <c:v>4.5711793593060657E-2</c:v>
                </c:pt>
                <c:pt idx="1086">
                  <c:v>5.4505096485707005E-2</c:v>
                </c:pt>
                <c:pt idx="1087">
                  <c:v>2.5890304466313019E-2</c:v>
                </c:pt>
                <c:pt idx="1088">
                  <c:v>1.5493419439635225E-2</c:v>
                </c:pt>
                <c:pt idx="1089">
                  <c:v>4.7540839040829619E-2</c:v>
                </c:pt>
                <c:pt idx="1090">
                  <c:v>2.3361246164187222E-2</c:v>
                </c:pt>
                <c:pt idx="1091">
                  <c:v>4.0762918538529425E-2</c:v>
                </c:pt>
                <c:pt idx="1092">
                  <c:v>5.477988853498994E-2</c:v>
                </c:pt>
                <c:pt idx="1093">
                  <c:v>2.5463693338193982E-2</c:v>
                </c:pt>
                <c:pt idx="1094">
                  <c:v>6.9861255456432847E-2</c:v>
                </c:pt>
                <c:pt idx="1095">
                  <c:v>4.4573027085377914E-2</c:v>
                </c:pt>
                <c:pt idx="1096">
                  <c:v>2.3444564535056722E-2</c:v>
                </c:pt>
                <c:pt idx="1097">
                  <c:v>4.7048920113516246E-2</c:v>
                </c:pt>
                <c:pt idx="1098">
                  <c:v>3.6700654191627047E-2</c:v>
                </c:pt>
                <c:pt idx="1099">
                  <c:v>4.2309061869730158E-2</c:v>
                </c:pt>
                <c:pt idx="1100">
                  <c:v>4.9477037221666631E-2</c:v>
                </c:pt>
                <c:pt idx="1101">
                  <c:v>3.3292794530266345E-2</c:v>
                </c:pt>
                <c:pt idx="1102">
                  <c:v>1.4369177322152593E-2</c:v>
                </c:pt>
                <c:pt idx="1103">
                  <c:v>2.7946448030122584E-2</c:v>
                </c:pt>
                <c:pt idx="1104">
                  <c:v>8.2090182952995638E-2</c:v>
                </c:pt>
                <c:pt idx="1105">
                  <c:v>4.1286387361967103E-2</c:v>
                </c:pt>
                <c:pt idx="1106">
                  <c:v>4.1166013205778729E-2</c:v>
                </c:pt>
                <c:pt idx="1107">
                  <c:v>5.0617481572803324E-2</c:v>
                </c:pt>
                <c:pt idx="1108">
                  <c:v>7.1203793790687753E-2</c:v>
                </c:pt>
                <c:pt idx="1109">
                  <c:v>8.9449628204749887E-2</c:v>
                </c:pt>
                <c:pt idx="1110">
                  <c:v>5.4869502710714446E-2</c:v>
                </c:pt>
                <c:pt idx="1111">
                  <c:v>6.3254253431987761E-2</c:v>
                </c:pt>
                <c:pt idx="1112">
                  <c:v>2.3692376505531909E-2</c:v>
                </c:pt>
                <c:pt idx="1113">
                  <c:v>0.11400429363943987</c:v>
                </c:pt>
                <c:pt idx="1114">
                  <c:v>2.4160563967373871E-2</c:v>
                </c:pt>
                <c:pt idx="1115">
                  <c:v>7.6382840123891516E-2</c:v>
                </c:pt>
                <c:pt idx="1116">
                  <c:v>5.2267828981308329E-2</c:v>
                </c:pt>
                <c:pt idx="1117">
                  <c:v>9.9917318314767023E-2</c:v>
                </c:pt>
                <c:pt idx="1118">
                  <c:v>4.4613423553311771E-2</c:v>
                </c:pt>
                <c:pt idx="1119">
                  <c:v>9.2476123407729816E-2</c:v>
                </c:pt>
                <c:pt idx="1120">
                  <c:v>6.8963822690067955E-2</c:v>
                </c:pt>
                <c:pt idx="1121">
                  <c:v>2.3679569637010012E-2</c:v>
                </c:pt>
                <c:pt idx="1122">
                  <c:v>3.9133595525813192E-2</c:v>
                </c:pt>
                <c:pt idx="1123">
                  <c:v>6.5572322886856327E-2</c:v>
                </c:pt>
                <c:pt idx="1124">
                  <c:v>3.9946234404663938E-2</c:v>
                </c:pt>
                <c:pt idx="1125">
                  <c:v>7.3029194659267604E-2</c:v>
                </c:pt>
                <c:pt idx="1126">
                  <c:v>0.10561402004721909</c:v>
                </c:pt>
                <c:pt idx="1127">
                  <c:v>8.9495201513061895E-2</c:v>
                </c:pt>
                <c:pt idx="1128">
                  <c:v>5.8115855404301531E-2</c:v>
                </c:pt>
                <c:pt idx="1129">
                  <c:v>2.9711084248805308E-2</c:v>
                </c:pt>
                <c:pt idx="1130">
                  <c:v>7.1846955128157308E-2</c:v>
                </c:pt>
                <c:pt idx="1131">
                  <c:v>6.4130818069488615E-2</c:v>
                </c:pt>
                <c:pt idx="1132">
                  <c:v>4.5026721580371687E-2</c:v>
                </c:pt>
                <c:pt idx="1133">
                  <c:v>3.6100719605516973E-2</c:v>
                </c:pt>
                <c:pt idx="1134">
                  <c:v>5.0151470550632071E-2</c:v>
                </c:pt>
                <c:pt idx="1135">
                  <c:v>0.13281709380758433</c:v>
                </c:pt>
                <c:pt idx="1136">
                  <c:v>3.1332319623953442E-2</c:v>
                </c:pt>
                <c:pt idx="1137">
                  <c:v>2.0086564881124147E-2</c:v>
                </c:pt>
                <c:pt idx="1138">
                  <c:v>4.0277147870358077E-2</c:v>
                </c:pt>
                <c:pt idx="1139">
                  <c:v>7.0314635887812393E-2</c:v>
                </c:pt>
                <c:pt idx="1140">
                  <c:v>2.8535587451713251E-2</c:v>
                </c:pt>
                <c:pt idx="1141">
                  <c:v>7.9484690390289714E-2</c:v>
                </c:pt>
                <c:pt idx="1142">
                  <c:v>7.6677364274773119E-2</c:v>
                </c:pt>
                <c:pt idx="1143">
                  <c:v>4.1203691324527725E-2</c:v>
                </c:pt>
                <c:pt idx="1144">
                  <c:v>3.1801881557190326E-2</c:v>
                </c:pt>
                <c:pt idx="1145">
                  <c:v>4.0023880606668838E-2</c:v>
                </c:pt>
                <c:pt idx="1146">
                  <c:v>3.4355986352112788E-2</c:v>
                </c:pt>
                <c:pt idx="1147">
                  <c:v>4.5331941942792886E-2</c:v>
                </c:pt>
                <c:pt idx="1148">
                  <c:v>4.8220387543182142E-2</c:v>
                </c:pt>
                <c:pt idx="1149">
                  <c:v>2.9665160704577032E-2</c:v>
                </c:pt>
                <c:pt idx="1150">
                  <c:v>6.6348615781026021E-2</c:v>
                </c:pt>
                <c:pt idx="1151">
                  <c:v>3.6373553284990479E-2</c:v>
                </c:pt>
                <c:pt idx="1152">
                  <c:v>2.4044249119619332E-2</c:v>
                </c:pt>
                <c:pt idx="1153">
                  <c:v>2.6573372020433306E-2</c:v>
                </c:pt>
                <c:pt idx="1154">
                  <c:v>3.2490843721179052E-2</c:v>
                </c:pt>
                <c:pt idx="1155">
                  <c:v>2.5665474056536741E-2</c:v>
                </c:pt>
                <c:pt idx="1156">
                  <c:v>2.9808983520020371E-2</c:v>
                </c:pt>
                <c:pt idx="1157">
                  <c:v>8.9402353017518976E-2</c:v>
                </c:pt>
                <c:pt idx="1158">
                  <c:v>5.6086518476977654E-2</c:v>
                </c:pt>
                <c:pt idx="1159">
                  <c:v>2.0861086364087678E-2</c:v>
                </c:pt>
                <c:pt idx="1160">
                  <c:v>2.2116000993286811E-2</c:v>
                </c:pt>
                <c:pt idx="1161">
                  <c:v>4.1193962509160631E-2</c:v>
                </c:pt>
                <c:pt idx="1162">
                  <c:v>5.5187680988897592E-2</c:v>
                </c:pt>
                <c:pt idx="1163">
                  <c:v>0.11614580049721024</c:v>
                </c:pt>
                <c:pt idx="1164">
                  <c:v>5.1585930601605545E-2</c:v>
                </c:pt>
                <c:pt idx="1165">
                  <c:v>6.3723533653662567E-2</c:v>
                </c:pt>
                <c:pt idx="1166">
                  <c:v>7.8430421177286824E-2</c:v>
                </c:pt>
                <c:pt idx="1167">
                  <c:v>7.4874090509553293E-2</c:v>
                </c:pt>
                <c:pt idx="1168">
                  <c:v>8.3512271558583873E-2</c:v>
                </c:pt>
                <c:pt idx="1169">
                  <c:v>0.12341388454491065</c:v>
                </c:pt>
                <c:pt idx="1170">
                  <c:v>6.1383097932907305E-2</c:v>
                </c:pt>
                <c:pt idx="1171">
                  <c:v>7.8214643291169672E-2</c:v>
                </c:pt>
                <c:pt idx="1172">
                  <c:v>8.0102364863711584E-2</c:v>
                </c:pt>
                <c:pt idx="1173">
                  <c:v>4.8469893700027855E-2</c:v>
                </c:pt>
                <c:pt idx="1174">
                  <c:v>6.872696037846171E-2</c:v>
                </c:pt>
                <c:pt idx="1175">
                  <c:v>9.5129434897382348E-2</c:v>
                </c:pt>
                <c:pt idx="1176">
                  <c:v>7.9072849424021818E-2</c:v>
                </c:pt>
                <c:pt idx="1177">
                  <c:v>7.4846819333586279E-2</c:v>
                </c:pt>
                <c:pt idx="1178">
                  <c:v>5.5025588348584842E-2</c:v>
                </c:pt>
                <c:pt idx="1179">
                  <c:v>4.5485361705500216E-2</c:v>
                </c:pt>
                <c:pt idx="1180">
                  <c:v>2.8581526040010186E-2</c:v>
                </c:pt>
                <c:pt idx="1181">
                  <c:v>5.3252305332980088E-2</c:v>
                </c:pt>
                <c:pt idx="1182">
                  <c:v>2.8604985929957971E-2</c:v>
                </c:pt>
                <c:pt idx="1183">
                  <c:v>4.1270780491966752E-2</c:v>
                </c:pt>
                <c:pt idx="1184">
                  <c:v>4.1906063260310766E-2</c:v>
                </c:pt>
                <c:pt idx="1185">
                  <c:v>5.3664524897093058E-2</c:v>
                </c:pt>
                <c:pt idx="1186">
                  <c:v>9.3478406275309789E-2</c:v>
                </c:pt>
                <c:pt idx="1187">
                  <c:v>9.8116692053061838E-2</c:v>
                </c:pt>
                <c:pt idx="1188">
                  <c:v>0.33277993522248694</c:v>
                </c:pt>
                <c:pt idx="1189">
                  <c:v>0.10047884706295229</c:v>
                </c:pt>
                <c:pt idx="1190">
                  <c:v>8.1274805416766238E-2</c:v>
                </c:pt>
                <c:pt idx="1191">
                  <c:v>8.8581314970516356E-2</c:v>
                </c:pt>
                <c:pt idx="1192">
                  <c:v>5.3395223330656716E-2</c:v>
                </c:pt>
                <c:pt idx="1193">
                  <c:v>3.4893107775342713E-2</c:v>
                </c:pt>
                <c:pt idx="1194">
                  <c:v>3.152893068507634E-2</c:v>
                </c:pt>
                <c:pt idx="1195">
                  <c:v>3.5187493099411382E-2</c:v>
                </c:pt>
                <c:pt idx="1196">
                  <c:v>2.1094646045066057E-2</c:v>
                </c:pt>
                <c:pt idx="1197">
                  <c:v>4.0035331475654523E-2</c:v>
                </c:pt>
                <c:pt idx="1198">
                  <c:v>6.2923217863054548E-2</c:v>
                </c:pt>
                <c:pt idx="1199">
                  <c:v>6.2720229149095363E-2</c:v>
                </c:pt>
                <c:pt idx="1200">
                  <c:v>3.3673385502315467E-2</c:v>
                </c:pt>
                <c:pt idx="1201">
                  <c:v>3.9621646699187218E-2</c:v>
                </c:pt>
                <c:pt idx="1202">
                  <c:v>6.727192863651843E-2</c:v>
                </c:pt>
                <c:pt idx="1203">
                  <c:v>5.0738464133026184E-2</c:v>
                </c:pt>
                <c:pt idx="1204">
                  <c:v>8.2587219364287368E-2</c:v>
                </c:pt>
                <c:pt idx="1205">
                  <c:v>0.12341957464812059</c:v>
                </c:pt>
                <c:pt idx="1206">
                  <c:v>9.2995074263686472E-2</c:v>
                </c:pt>
                <c:pt idx="1207">
                  <c:v>3.2818660102018393E-2</c:v>
                </c:pt>
                <c:pt idx="1208">
                  <c:v>4.3528237610376941E-2</c:v>
                </c:pt>
                <c:pt idx="1209">
                  <c:v>2.8816896501650202E-2</c:v>
                </c:pt>
                <c:pt idx="1210">
                  <c:v>2.8860776872296823E-2</c:v>
                </c:pt>
                <c:pt idx="1211">
                  <c:v>9.4546143243413594E-2</c:v>
                </c:pt>
                <c:pt idx="1212">
                  <c:v>3.1251548422395414E-2</c:v>
                </c:pt>
                <c:pt idx="1213">
                  <c:v>1.5570321189757985E-2</c:v>
                </c:pt>
                <c:pt idx="1214">
                  <c:v>1.9799014206570043E-2</c:v>
                </c:pt>
                <c:pt idx="1215">
                  <c:v>2.6936079955443004E-2</c:v>
                </c:pt>
                <c:pt idx="1216">
                  <c:v>3.2333803836063213E-2</c:v>
                </c:pt>
                <c:pt idx="1217">
                  <c:v>1.550833675476726E-2</c:v>
                </c:pt>
                <c:pt idx="1218">
                  <c:v>3.2634326309497919E-2</c:v>
                </c:pt>
                <c:pt idx="1219">
                  <c:v>2.1256375879297185E-2</c:v>
                </c:pt>
                <c:pt idx="1220">
                  <c:v>4.2944178729350302E-2</c:v>
                </c:pt>
                <c:pt idx="1221">
                  <c:v>5.1730863135964977E-2</c:v>
                </c:pt>
                <c:pt idx="1222">
                  <c:v>1.3550047549464095E-2</c:v>
                </c:pt>
                <c:pt idx="1223">
                  <c:v>9.6277056504511016E-2</c:v>
                </c:pt>
                <c:pt idx="1224">
                  <c:v>1.9659646543597642E-2</c:v>
                </c:pt>
                <c:pt idx="1225">
                  <c:v>4.8907318623284679E-2</c:v>
                </c:pt>
                <c:pt idx="1226">
                  <c:v>5.3603468054711056E-2</c:v>
                </c:pt>
                <c:pt idx="1227">
                  <c:v>4.2174955774061607E-2</c:v>
                </c:pt>
                <c:pt idx="1228">
                  <c:v>1.374386582328313E-2</c:v>
                </c:pt>
                <c:pt idx="1229">
                  <c:v>1.8265531228161658E-2</c:v>
                </c:pt>
                <c:pt idx="1230">
                  <c:v>2.917107691892018E-2</c:v>
                </c:pt>
                <c:pt idx="1231">
                  <c:v>2.6115690171355732E-2</c:v>
                </c:pt>
                <c:pt idx="1232">
                  <c:v>3.9844566399072079E-2</c:v>
                </c:pt>
                <c:pt idx="1233">
                  <c:v>4.245417937922813E-2</c:v>
                </c:pt>
                <c:pt idx="1234">
                  <c:v>1.1863081801515518E-2</c:v>
                </c:pt>
                <c:pt idx="1235">
                  <c:v>9.457629761598918E-3</c:v>
                </c:pt>
                <c:pt idx="1236">
                  <c:v>2.6421202387303389E-2</c:v>
                </c:pt>
                <c:pt idx="1237">
                  <c:v>3.887934638030166E-2</c:v>
                </c:pt>
                <c:pt idx="1238">
                  <c:v>1.8373405984072777E-2</c:v>
                </c:pt>
                <c:pt idx="1239">
                  <c:v>4.0396397421559316E-2</c:v>
                </c:pt>
                <c:pt idx="1240">
                  <c:v>2.5149866292702328E-2</c:v>
                </c:pt>
                <c:pt idx="1241">
                  <c:v>1.2772900191326597E-2</c:v>
                </c:pt>
                <c:pt idx="1242">
                  <c:v>3.2976485076615436E-2</c:v>
                </c:pt>
                <c:pt idx="1243">
                  <c:v>2.5396075449677369E-2</c:v>
                </c:pt>
                <c:pt idx="1244">
                  <c:v>1.5442127488235924E-2</c:v>
                </c:pt>
                <c:pt idx="1245">
                  <c:v>1.577853346035174E-2</c:v>
                </c:pt>
                <c:pt idx="1246">
                  <c:v>2.6556791983734174E-2</c:v>
                </c:pt>
                <c:pt idx="1247">
                  <c:v>1.7943316277501564E-2</c:v>
                </c:pt>
                <c:pt idx="1248">
                  <c:v>2.6535965007013385E-2</c:v>
                </c:pt>
                <c:pt idx="1249">
                  <c:v>1.0137985546028183E-2</c:v>
                </c:pt>
                <c:pt idx="1250">
                  <c:v>1.1048258099919606E-2</c:v>
                </c:pt>
                <c:pt idx="1251">
                  <c:v>0.12307861336970349</c:v>
                </c:pt>
                <c:pt idx="1252">
                  <c:v>8.7259998763258961E-2</c:v>
                </c:pt>
                <c:pt idx="1253">
                  <c:v>5.5607492693618088E-2</c:v>
                </c:pt>
                <c:pt idx="1254">
                  <c:v>1.8737066331995234E-2</c:v>
                </c:pt>
                <c:pt idx="1255">
                  <c:v>5.017450996937689E-2</c:v>
                </c:pt>
                <c:pt idx="1256">
                  <c:v>0.21324687521308783</c:v>
                </c:pt>
                <c:pt idx="1257">
                  <c:v>1.9900307231789371E-2</c:v>
                </c:pt>
                <c:pt idx="1258">
                  <c:v>2.1183144982934943E-2</c:v>
                </c:pt>
                <c:pt idx="1259">
                  <c:v>2.7481187152341935E-2</c:v>
                </c:pt>
                <c:pt idx="1260">
                  <c:v>5.9447614154845896E-2</c:v>
                </c:pt>
                <c:pt idx="1261">
                  <c:v>3.5051865668476845E-2</c:v>
                </c:pt>
                <c:pt idx="1262">
                  <c:v>2.5180752323657574E-2</c:v>
                </c:pt>
                <c:pt idx="1263">
                  <c:v>1.6094768090782585E-2</c:v>
                </c:pt>
                <c:pt idx="1264">
                  <c:v>3.4492165347359105E-2</c:v>
                </c:pt>
                <c:pt idx="1265">
                  <c:v>1.6196899368694284E-2</c:v>
                </c:pt>
                <c:pt idx="1266">
                  <c:v>3.4773770537936954E-2</c:v>
                </c:pt>
                <c:pt idx="1267">
                  <c:v>5.7218329671547163E-2</c:v>
                </c:pt>
                <c:pt idx="1268">
                  <c:v>5.5662365187739482E-2</c:v>
                </c:pt>
                <c:pt idx="1269">
                  <c:v>6.5016798410073795E-2</c:v>
                </c:pt>
                <c:pt idx="1270">
                  <c:v>4.1078854766794626E-2</c:v>
                </c:pt>
                <c:pt idx="1271">
                  <c:v>4.074044529378229E-2</c:v>
                </c:pt>
                <c:pt idx="1272">
                  <c:v>4.6612805346183173E-2</c:v>
                </c:pt>
                <c:pt idx="1273">
                  <c:v>1.820853578305881E-2</c:v>
                </c:pt>
                <c:pt idx="1274">
                  <c:v>6.6247841157860865E-2</c:v>
                </c:pt>
                <c:pt idx="1275">
                  <c:v>2.641663519356352E-2</c:v>
                </c:pt>
                <c:pt idx="1276">
                  <c:v>6.2120874582774599E-2</c:v>
                </c:pt>
                <c:pt idx="1277">
                  <c:v>6.175200688982474E-2</c:v>
                </c:pt>
                <c:pt idx="1278">
                  <c:v>3.691305145943069E-2</c:v>
                </c:pt>
                <c:pt idx="1279">
                  <c:v>1.9707708033222193E-2</c:v>
                </c:pt>
                <c:pt idx="1280">
                  <c:v>5.4719548812771635E-2</c:v>
                </c:pt>
                <c:pt idx="1281">
                  <c:v>5.1234427740059152E-2</c:v>
                </c:pt>
                <c:pt idx="1282">
                  <c:v>5.6443387208785945E-2</c:v>
                </c:pt>
                <c:pt idx="1283">
                  <c:v>1.4894700566076891E-2</c:v>
                </c:pt>
                <c:pt idx="1284">
                  <c:v>1.7440351024315737E-2</c:v>
                </c:pt>
                <c:pt idx="1285">
                  <c:v>1.6187172618777224E-2</c:v>
                </c:pt>
                <c:pt idx="1286">
                  <c:v>2.9002775591203678E-2</c:v>
                </c:pt>
                <c:pt idx="1287">
                  <c:v>1.4051733111428266E-2</c:v>
                </c:pt>
                <c:pt idx="1288">
                  <c:v>2.4288605021417498E-2</c:v>
                </c:pt>
                <c:pt idx="1289">
                  <c:v>0.1044211090243905</c:v>
                </c:pt>
                <c:pt idx="1290">
                  <c:v>8.5685947022194009E-2</c:v>
                </c:pt>
                <c:pt idx="1291">
                  <c:v>0.10045199244328717</c:v>
                </c:pt>
                <c:pt idx="1292">
                  <c:v>4.1079560106810575E-2</c:v>
                </c:pt>
                <c:pt idx="1293">
                  <c:v>6.4768762735394558E-2</c:v>
                </c:pt>
                <c:pt idx="1294">
                  <c:v>3.8511364701492967E-2</c:v>
                </c:pt>
                <c:pt idx="1295">
                  <c:v>4.2304637330138561E-2</c:v>
                </c:pt>
                <c:pt idx="1296">
                  <c:v>5.8842678496715317E-2</c:v>
                </c:pt>
                <c:pt idx="1297">
                  <c:v>8.3922988396874398E-2</c:v>
                </c:pt>
                <c:pt idx="1298">
                  <c:v>4.7220864700506349E-2</c:v>
                </c:pt>
                <c:pt idx="1299">
                  <c:v>3.8844659340216525E-2</c:v>
                </c:pt>
                <c:pt idx="1300">
                  <c:v>9.4607982983725414E-2</c:v>
                </c:pt>
                <c:pt idx="1301">
                  <c:v>0.12954324111477811</c:v>
                </c:pt>
                <c:pt idx="1302">
                  <c:v>6.8955318799175602E-2</c:v>
                </c:pt>
                <c:pt idx="1303">
                  <c:v>4.0126451760144732E-2</c:v>
                </c:pt>
                <c:pt idx="1304">
                  <c:v>2.2300944109926668E-2</c:v>
                </c:pt>
                <c:pt idx="1305">
                  <c:v>5.412173969456413E-2</c:v>
                </c:pt>
                <c:pt idx="1306">
                  <c:v>4.1977309052757983E-2</c:v>
                </c:pt>
                <c:pt idx="1307">
                  <c:v>3.5675077351435824E-2</c:v>
                </c:pt>
                <c:pt idx="1308">
                  <c:v>2.8673882671111262E-2</c:v>
                </c:pt>
                <c:pt idx="1309">
                  <c:v>5.6984020129099866E-2</c:v>
                </c:pt>
                <c:pt idx="1310">
                  <c:v>2.5808219441844082E-2</c:v>
                </c:pt>
                <c:pt idx="1311">
                  <c:v>2.7623790175576701E-2</c:v>
                </c:pt>
                <c:pt idx="1312">
                  <c:v>5.3940022139742805E-2</c:v>
                </c:pt>
                <c:pt idx="1313">
                  <c:v>3.0260991535838722E-2</c:v>
                </c:pt>
                <c:pt idx="1314">
                  <c:v>4.3054698079817211E-2</c:v>
                </c:pt>
                <c:pt idx="1315">
                  <c:v>2.9986595903267244E-2</c:v>
                </c:pt>
                <c:pt idx="1316">
                  <c:v>2.3584097504916191E-2</c:v>
                </c:pt>
                <c:pt idx="1317">
                  <c:v>2.1532914626676725E-2</c:v>
                </c:pt>
                <c:pt idx="1318">
                  <c:v>1.2152140939944767E-2</c:v>
                </c:pt>
                <c:pt idx="1319">
                  <c:v>2.1938378574973383E-2</c:v>
                </c:pt>
                <c:pt idx="1320">
                  <c:v>3.152110879313752E-2</c:v>
                </c:pt>
                <c:pt idx="1321">
                  <c:v>2.998782582673587E-2</c:v>
                </c:pt>
                <c:pt idx="1322">
                  <c:v>8.134009542557874E-2</c:v>
                </c:pt>
                <c:pt idx="1323">
                  <c:v>6.9981857882989384E-2</c:v>
                </c:pt>
                <c:pt idx="1324">
                  <c:v>0.20989487966941889</c:v>
                </c:pt>
                <c:pt idx="1325">
                  <c:v>6.1295130295903943E-2</c:v>
                </c:pt>
                <c:pt idx="1326">
                  <c:v>1.951604215235303E-2</c:v>
                </c:pt>
                <c:pt idx="1327">
                  <c:v>1.6698153646332647E-2</c:v>
                </c:pt>
                <c:pt idx="1328">
                  <c:v>4.658104738131108E-2</c:v>
                </c:pt>
                <c:pt idx="1329">
                  <c:v>3.8783739557518571E-2</c:v>
                </c:pt>
                <c:pt idx="1330">
                  <c:v>3.2185251449090568E-2</c:v>
                </c:pt>
                <c:pt idx="1331">
                  <c:v>2.8748963296487018E-2</c:v>
                </c:pt>
                <c:pt idx="1332">
                  <c:v>2.0282703655722933E-2</c:v>
                </c:pt>
                <c:pt idx="1333">
                  <c:v>1.0416553450960375E-2</c:v>
                </c:pt>
                <c:pt idx="1334">
                  <c:v>1.2582772459252434E-2</c:v>
                </c:pt>
                <c:pt idx="1335">
                  <c:v>2.1839836143590974E-2</c:v>
                </c:pt>
                <c:pt idx="1336">
                  <c:v>9.0344870343260553E-2</c:v>
                </c:pt>
                <c:pt idx="1337">
                  <c:v>2.9307996181025864E-2</c:v>
                </c:pt>
                <c:pt idx="1338">
                  <c:v>6.1179099009105009E-2</c:v>
                </c:pt>
                <c:pt idx="1339">
                  <c:v>2.7212480176473042E-2</c:v>
                </c:pt>
                <c:pt idx="1340">
                  <c:v>2.4777317242759E-2</c:v>
                </c:pt>
                <c:pt idx="1341">
                  <c:v>1.3912859198374372E-2</c:v>
                </c:pt>
                <c:pt idx="1342">
                  <c:v>2.2450899632781907E-2</c:v>
                </c:pt>
                <c:pt idx="1343">
                  <c:v>2.2515483608602116E-2</c:v>
                </c:pt>
                <c:pt idx="1344">
                  <c:v>2.4891731753720059E-2</c:v>
                </c:pt>
                <c:pt idx="1345">
                  <c:v>1.5832894949347365E-2</c:v>
                </c:pt>
                <c:pt idx="1346">
                  <c:v>1.9615666274017673E-2</c:v>
                </c:pt>
                <c:pt idx="1347">
                  <c:v>9.1496603556617817E-3</c:v>
                </c:pt>
                <c:pt idx="1348">
                  <c:v>4.2275990941142538E-2</c:v>
                </c:pt>
                <c:pt idx="1349">
                  <c:v>4.2691704226184513E-2</c:v>
                </c:pt>
                <c:pt idx="1350">
                  <c:v>2.7733759652478263E-2</c:v>
                </c:pt>
                <c:pt idx="1351">
                  <c:v>1.6969686333599299E-2</c:v>
                </c:pt>
                <c:pt idx="1352">
                  <c:v>2.0519942483373965E-2</c:v>
                </c:pt>
                <c:pt idx="1353">
                  <c:v>2.1986056663888975E-2</c:v>
                </c:pt>
                <c:pt idx="1354">
                  <c:v>1.728852157036842E-2</c:v>
                </c:pt>
                <c:pt idx="1355">
                  <c:v>2.2672672322749499E-2</c:v>
                </c:pt>
                <c:pt idx="1356">
                  <c:v>2.8966284661642305E-2</c:v>
                </c:pt>
                <c:pt idx="1357">
                  <c:v>2.0325840381037796E-2</c:v>
                </c:pt>
                <c:pt idx="1358">
                  <c:v>1.7996354270813031E-2</c:v>
                </c:pt>
                <c:pt idx="1359">
                  <c:v>3.4119648790595258E-2</c:v>
                </c:pt>
                <c:pt idx="1360">
                  <c:v>1.4515657109618996E-2</c:v>
                </c:pt>
                <c:pt idx="1361">
                  <c:v>7.9987410960968841E-3</c:v>
                </c:pt>
                <c:pt idx="1362">
                  <c:v>1.8125946325631359E-2</c:v>
                </c:pt>
                <c:pt idx="1363">
                  <c:v>1.3631665777252833E-2</c:v>
                </c:pt>
                <c:pt idx="1364">
                  <c:v>2.0057401624473004E-2</c:v>
                </c:pt>
                <c:pt idx="1365">
                  <c:v>1.8047482345996846E-2</c:v>
                </c:pt>
                <c:pt idx="1366">
                  <c:v>2.0673085474494313E-2</c:v>
                </c:pt>
                <c:pt idx="1367">
                  <c:v>1.5979307741111448E-2</c:v>
                </c:pt>
                <c:pt idx="1368">
                  <c:v>1.2184614154057583E-2</c:v>
                </c:pt>
                <c:pt idx="1369">
                  <c:v>2.7752981804740395E-2</c:v>
                </c:pt>
                <c:pt idx="1370">
                  <c:v>3.936268325037573E-2</c:v>
                </c:pt>
                <c:pt idx="1371">
                  <c:v>1.7596777190584056E-2</c:v>
                </c:pt>
                <c:pt idx="1372">
                  <c:v>2.0676720225594636E-2</c:v>
                </c:pt>
                <c:pt idx="1373">
                  <c:v>1.3369371146083164E-2</c:v>
                </c:pt>
                <c:pt idx="1374">
                  <c:v>1.2480014212163271E-2</c:v>
                </c:pt>
                <c:pt idx="1375">
                  <c:v>9.4043105137442407E-3</c:v>
                </c:pt>
                <c:pt idx="1376">
                  <c:v>1.3214723843461007E-2</c:v>
                </c:pt>
                <c:pt idx="1377">
                  <c:v>5.0012294192393281E-2</c:v>
                </c:pt>
                <c:pt idx="1378">
                  <c:v>1.1400997004883839E-2</c:v>
                </c:pt>
                <c:pt idx="1379">
                  <c:v>2.9662300025640187E-2</c:v>
                </c:pt>
                <c:pt idx="1380">
                  <c:v>1.7666970916090818E-2</c:v>
                </c:pt>
                <c:pt idx="1381">
                  <c:v>1.5919939617586421E-2</c:v>
                </c:pt>
                <c:pt idx="1382">
                  <c:v>2.6878674106943778E-2</c:v>
                </c:pt>
                <c:pt idx="1383">
                  <c:v>1.3384321416621603E-2</c:v>
                </c:pt>
                <c:pt idx="1384">
                  <c:v>2.9439696127401493E-2</c:v>
                </c:pt>
                <c:pt idx="1385">
                  <c:v>2.3749743318608241E-2</c:v>
                </c:pt>
                <c:pt idx="1386">
                  <c:v>1.613068784519478E-2</c:v>
                </c:pt>
                <c:pt idx="1387">
                  <c:v>1.9720095121520398E-2</c:v>
                </c:pt>
                <c:pt idx="1388">
                  <c:v>2.7825705845666793E-2</c:v>
                </c:pt>
                <c:pt idx="1389">
                  <c:v>3.0903066383805688E-2</c:v>
                </c:pt>
                <c:pt idx="1390">
                  <c:v>1.963978410230971E-2</c:v>
                </c:pt>
                <c:pt idx="1391">
                  <c:v>9.4757016637964098E-2</c:v>
                </c:pt>
                <c:pt idx="1392">
                  <c:v>7.446773497596082E-2</c:v>
                </c:pt>
                <c:pt idx="1393">
                  <c:v>6.9643830966984011E-2</c:v>
                </c:pt>
                <c:pt idx="1394">
                  <c:v>9.8338851471011957E-2</c:v>
                </c:pt>
                <c:pt idx="1395">
                  <c:v>7.0745979681784643E-2</c:v>
                </c:pt>
                <c:pt idx="1396">
                  <c:v>3.0595229574732485E-2</c:v>
                </c:pt>
                <c:pt idx="1397">
                  <c:v>3.3239006578605901E-2</c:v>
                </c:pt>
                <c:pt idx="1398">
                  <c:v>3.2927438781473528E-2</c:v>
                </c:pt>
                <c:pt idx="1399">
                  <c:v>5.5897632584981816E-2</c:v>
                </c:pt>
                <c:pt idx="1400">
                  <c:v>5.3671251321587121E-2</c:v>
                </c:pt>
                <c:pt idx="1401">
                  <c:v>4.6933893425765039E-2</c:v>
                </c:pt>
                <c:pt idx="1402">
                  <c:v>2.7231114632171982E-2</c:v>
                </c:pt>
                <c:pt idx="1403">
                  <c:v>1.727393158517887E-2</c:v>
                </c:pt>
                <c:pt idx="1404">
                  <c:v>3.7601864029279897E-2</c:v>
                </c:pt>
                <c:pt idx="1405">
                  <c:v>8.2580561586391266E-2</c:v>
                </c:pt>
                <c:pt idx="1406">
                  <c:v>5.9432687920730753E-2</c:v>
                </c:pt>
                <c:pt idx="1407">
                  <c:v>4.1966975690139074E-2</c:v>
                </c:pt>
                <c:pt idx="1408">
                  <c:v>0.10393306407988345</c:v>
                </c:pt>
                <c:pt idx="1409">
                  <c:v>3.3029480108028197E-2</c:v>
                </c:pt>
                <c:pt idx="1410">
                  <c:v>8.853117333956706E-2</c:v>
                </c:pt>
                <c:pt idx="1411">
                  <c:v>5.2757764055357814E-2</c:v>
                </c:pt>
                <c:pt idx="1412">
                  <c:v>6.716961138769717E-2</c:v>
                </c:pt>
                <c:pt idx="1413">
                  <c:v>7.4947111531199262E-2</c:v>
                </c:pt>
                <c:pt idx="1414">
                  <c:v>5.5245928056887328E-2</c:v>
                </c:pt>
                <c:pt idx="1415">
                  <c:v>8.4833557631840195E-2</c:v>
                </c:pt>
                <c:pt idx="1416">
                  <c:v>0.10082328081749714</c:v>
                </c:pt>
                <c:pt idx="1417">
                  <c:v>8.3386004080045151E-2</c:v>
                </c:pt>
                <c:pt idx="1418">
                  <c:v>3.6028118634690243E-2</c:v>
                </c:pt>
                <c:pt idx="1419">
                  <c:v>6.2278196641085248E-2</c:v>
                </c:pt>
                <c:pt idx="1420">
                  <c:v>9.6702034323938424E-2</c:v>
                </c:pt>
                <c:pt idx="1421">
                  <c:v>5.6257770939845519E-2</c:v>
                </c:pt>
                <c:pt idx="1422">
                  <c:v>1.7576553648337878E-2</c:v>
                </c:pt>
                <c:pt idx="1423">
                  <c:v>3.0511296624942341E-2</c:v>
                </c:pt>
                <c:pt idx="1424">
                  <c:v>1.9220939075796029E-2</c:v>
                </c:pt>
                <c:pt idx="1425">
                  <c:v>3.5004050783810969E-2</c:v>
                </c:pt>
                <c:pt idx="1426">
                  <c:v>5.5952598307035029E-2</c:v>
                </c:pt>
                <c:pt idx="1427">
                  <c:v>5.0411043109207743E-2</c:v>
                </c:pt>
                <c:pt idx="1428">
                  <c:v>3.7168962308216535E-2</c:v>
                </c:pt>
                <c:pt idx="1429">
                  <c:v>4.7137887335035433E-2</c:v>
                </c:pt>
                <c:pt idx="1430">
                  <c:v>2.8862327190819048E-2</c:v>
                </c:pt>
                <c:pt idx="1431">
                  <c:v>3.6557172541578531E-2</c:v>
                </c:pt>
                <c:pt idx="1432">
                  <c:v>3.9617421706872546E-2</c:v>
                </c:pt>
                <c:pt idx="1433">
                  <c:v>7.5189829313809353E-2</c:v>
                </c:pt>
                <c:pt idx="1434">
                  <c:v>8.2064405330412704E-2</c:v>
                </c:pt>
                <c:pt idx="1435">
                  <c:v>0.12015793069197733</c:v>
                </c:pt>
                <c:pt idx="1436">
                  <c:v>5.1921633374175435E-2</c:v>
                </c:pt>
                <c:pt idx="1437">
                  <c:v>7.8522759294982647E-2</c:v>
                </c:pt>
                <c:pt idx="1438">
                  <c:v>6.7226424244416272E-2</c:v>
                </c:pt>
                <c:pt idx="1439">
                  <c:v>5.924197314198687E-2</c:v>
                </c:pt>
                <c:pt idx="1440">
                  <c:v>0.13166785661510572</c:v>
                </c:pt>
                <c:pt idx="1441">
                  <c:v>6.78124088738985E-2</c:v>
                </c:pt>
                <c:pt idx="1442">
                  <c:v>7.5847144849666925E-2</c:v>
                </c:pt>
                <c:pt idx="1443">
                  <c:v>4.205553034692322E-2</c:v>
                </c:pt>
                <c:pt idx="1444">
                  <c:v>6.366302350655717E-2</c:v>
                </c:pt>
                <c:pt idx="1445">
                  <c:v>5.3703793795282451E-2</c:v>
                </c:pt>
                <c:pt idx="1446">
                  <c:v>5.4692025029495328E-2</c:v>
                </c:pt>
                <c:pt idx="1447">
                  <c:v>7.4239400467708272E-2</c:v>
                </c:pt>
                <c:pt idx="1448">
                  <c:v>4.2266823388475538E-2</c:v>
                </c:pt>
                <c:pt idx="1449">
                  <c:v>4.0080046384356249E-2</c:v>
                </c:pt>
                <c:pt idx="1450">
                  <c:v>7.1384484996106279E-2</c:v>
                </c:pt>
                <c:pt idx="1451">
                  <c:v>3.4899673466019632E-2</c:v>
                </c:pt>
                <c:pt idx="1452">
                  <c:v>2.8307199269880678E-2</c:v>
                </c:pt>
                <c:pt idx="1453">
                  <c:v>3.9148736571768872E-2</c:v>
                </c:pt>
                <c:pt idx="1454">
                  <c:v>3.8671874062297773E-2</c:v>
                </c:pt>
                <c:pt idx="1455">
                  <c:v>7.0483370785921151E-2</c:v>
                </c:pt>
                <c:pt idx="1456">
                  <c:v>4.3795073633877024E-2</c:v>
                </c:pt>
                <c:pt idx="1457">
                  <c:v>4.0945667280827491E-2</c:v>
                </c:pt>
                <c:pt idx="1458">
                  <c:v>3.5147332481019644E-2</c:v>
                </c:pt>
                <c:pt idx="1459">
                  <c:v>2.243261609506586E-2</c:v>
                </c:pt>
                <c:pt idx="1460">
                  <c:v>2.0693299279658239E-2</c:v>
                </c:pt>
                <c:pt idx="1461">
                  <c:v>3.6436129524360261E-2</c:v>
                </c:pt>
                <c:pt idx="1462">
                  <c:v>3.831283627934523E-2</c:v>
                </c:pt>
                <c:pt idx="1463">
                  <c:v>0.15274621072138617</c:v>
                </c:pt>
                <c:pt idx="1464">
                  <c:v>4.1055450136065375E-2</c:v>
                </c:pt>
                <c:pt idx="1465">
                  <c:v>4.3284587429266441E-2</c:v>
                </c:pt>
                <c:pt idx="1466">
                  <c:v>4.9008292390332109E-2</c:v>
                </c:pt>
                <c:pt idx="1467">
                  <c:v>5.4342353483862071E-2</c:v>
                </c:pt>
                <c:pt idx="1468">
                  <c:v>9.4999370114326354E-2</c:v>
                </c:pt>
                <c:pt idx="1469">
                  <c:v>5.6031951149144055E-2</c:v>
                </c:pt>
                <c:pt idx="1470">
                  <c:v>9.9036153905592395E-2</c:v>
                </c:pt>
                <c:pt idx="1471">
                  <c:v>6.7408100284208627E-2</c:v>
                </c:pt>
                <c:pt idx="1472">
                  <c:v>9.1800497104426393E-2</c:v>
                </c:pt>
                <c:pt idx="1473">
                  <c:v>2.7235463153311823E-2</c:v>
                </c:pt>
                <c:pt idx="1474">
                  <c:v>4.8547700092663293E-2</c:v>
                </c:pt>
                <c:pt idx="1475">
                  <c:v>2.159601350721907E-2</c:v>
                </c:pt>
                <c:pt idx="1476">
                  <c:v>2.7103001781642266E-2</c:v>
                </c:pt>
                <c:pt idx="1477">
                  <c:v>2.2365452685664478E-2</c:v>
                </c:pt>
                <c:pt idx="1478">
                  <c:v>4.1775264335889961E-2</c:v>
                </c:pt>
                <c:pt idx="1479">
                  <c:v>4.8002970679253076E-2</c:v>
                </c:pt>
                <c:pt idx="1480">
                  <c:v>0.14142157767463059</c:v>
                </c:pt>
                <c:pt idx="1481">
                  <c:v>6.1073640408001895E-2</c:v>
                </c:pt>
                <c:pt idx="1482">
                  <c:v>6.4086846362052974E-2</c:v>
                </c:pt>
                <c:pt idx="1483">
                  <c:v>7.2405964329240513E-2</c:v>
                </c:pt>
                <c:pt idx="1484">
                  <c:v>3.534759951635813E-2</c:v>
                </c:pt>
                <c:pt idx="1485">
                  <c:v>2.490498803839758E-2</c:v>
                </c:pt>
                <c:pt idx="1486">
                  <c:v>3.4419294870910111E-2</c:v>
                </c:pt>
                <c:pt idx="1487">
                  <c:v>1.9917828907821677E-2</c:v>
                </c:pt>
                <c:pt idx="1488">
                  <c:v>3.8474244337093788E-2</c:v>
                </c:pt>
                <c:pt idx="1489">
                  <c:v>5.8354126448180166E-2</c:v>
                </c:pt>
                <c:pt idx="1490">
                  <c:v>3.1025879590331984E-2</c:v>
                </c:pt>
                <c:pt idx="1491">
                  <c:v>2.598554932997188E-2</c:v>
                </c:pt>
                <c:pt idx="1492">
                  <c:v>2.3963499900494512E-2</c:v>
                </c:pt>
                <c:pt idx="1493">
                  <c:v>1.5394720178955712E-2</c:v>
                </c:pt>
                <c:pt idx="1494">
                  <c:v>1.0771176614747802E-2</c:v>
                </c:pt>
                <c:pt idx="1495">
                  <c:v>2.2439143149872498E-2</c:v>
                </c:pt>
                <c:pt idx="1496">
                  <c:v>3.2262096283702357E-2</c:v>
                </c:pt>
                <c:pt idx="1497">
                  <c:v>1.6631053913041427E-2</c:v>
                </c:pt>
                <c:pt idx="1498">
                  <c:v>2.5629301113851088E-2</c:v>
                </c:pt>
                <c:pt idx="1499">
                  <c:v>1.3055870020432847E-2</c:v>
                </c:pt>
                <c:pt idx="1500">
                  <c:v>2.6840592617700443E-2</c:v>
                </c:pt>
                <c:pt idx="1501">
                  <c:v>2.0140298853584371E-2</c:v>
                </c:pt>
                <c:pt idx="1502">
                  <c:v>2.7345999839846424E-2</c:v>
                </c:pt>
                <c:pt idx="1503">
                  <c:v>3.9552665797681463E-2</c:v>
                </c:pt>
                <c:pt idx="1504">
                  <c:v>3.200551360506898E-2</c:v>
                </c:pt>
                <c:pt idx="1505">
                  <c:v>7.7266089223350098E-2</c:v>
                </c:pt>
                <c:pt idx="1506">
                  <c:v>4.4509534517628291E-2</c:v>
                </c:pt>
                <c:pt idx="1507">
                  <c:v>4.0525663240006837E-2</c:v>
                </c:pt>
                <c:pt idx="1508">
                  <c:v>4.5598338941818195E-2</c:v>
                </c:pt>
                <c:pt idx="1509">
                  <c:v>3.0101869890186927E-2</c:v>
                </c:pt>
                <c:pt idx="1510">
                  <c:v>5.957088013673606E-2</c:v>
                </c:pt>
                <c:pt idx="1511">
                  <c:v>8.8360275172481462E-2</c:v>
                </c:pt>
                <c:pt idx="1512">
                  <c:v>4.6905007803471177E-2</c:v>
                </c:pt>
                <c:pt idx="1513">
                  <c:v>2.7089663556213006E-2</c:v>
                </c:pt>
                <c:pt idx="1514">
                  <c:v>2.8359738300274717E-2</c:v>
                </c:pt>
                <c:pt idx="1515">
                  <c:v>2.7418611385296332E-2</c:v>
                </c:pt>
                <c:pt idx="1516">
                  <c:v>1.4418502932529886E-2</c:v>
                </c:pt>
                <c:pt idx="1517">
                  <c:v>6.6329337092234208E-2</c:v>
                </c:pt>
                <c:pt idx="1518">
                  <c:v>0.12502975844988118</c:v>
                </c:pt>
                <c:pt idx="1519">
                  <c:v>0.27428784354474089</c:v>
                </c:pt>
                <c:pt idx="1520">
                  <c:v>0.19672038053174123</c:v>
                </c:pt>
                <c:pt idx="1521">
                  <c:v>0.22759680927505421</c:v>
                </c:pt>
                <c:pt idx="1522">
                  <c:v>9.1606246142536873E-2</c:v>
                </c:pt>
                <c:pt idx="1523">
                  <c:v>0.19713473628914024</c:v>
                </c:pt>
                <c:pt idx="1524">
                  <c:v>0.22922953824753223</c:v>
                </c:pt>
                <c:pt idx="1525">
                  <c:v>0.52228435955944152</c:v>
                </c:pt>
                <c:pt idx="1526">
                  <c:v>0.21545257767444403</c:v>
                </c:pt>
                <c:pt idx="1527">
                  <c:v>0.10077567829948397</c:v>
                </c:pt>
                <c:pt idx="1528">
                  <c:v>0.11202100745073018</c:v>
                </c:pt>
                <c:pt idx="1529">
                  <c:v>0.11929615136124672</c:v>
                </c:pt>
                <c:pt idx="1530">
                  <c:v>7.7035956047458276E-2</c:v>
                </c:pt>
                <c:pt idx="1531">
                  <c:v>0.11898603595788426</c:v>
                </c:pt>
                <c:pt idx="1532">
                  <c:v>0.13854758583100457</c:v>
                </c:pt>
                <c:pt idx="1533">
                  <c:v>4.5572713691705014E-2</c:v>
                </c:pt>
                <c:pt idx="1534">
                  <c:v>0.14583085141161067</c:v>
                </c:pt>
                <c:pt idx="1535">
                  <c:v>0.17952537927025136</c:v>
                </c:pt>
                <c:pt idx="1536">
                  <c:v>0.18429565296237138</c:v>
                </c:pt>
                <c:pt idx="1537">
                  <c:v>0.14111663751820047</c:v>
                </c:pt>
                <c:pt idx="1538">
                  <c:v>9.4733941427118884E-2</c:v>
                </c:pt>
                <c:pt idx="1539">
                  <c:v>0.15025437830563315</c:v>
                </c:pt>
                <c:pt idx="1540">
                  <c:v>0.23173700574050549</c:v>
                </c:pt>
                <c:pt idx="1541">
                  <c:v>7.6241989964418E-2</c:v>
                </c:pt>
                <c:pt idx="1542">
                  <c:v>0.1299960895675405</c:v>
                </c:pt>
                <c:pt idx="1543">
                  <c:v>0.14852273331966215</c:v>
                </c:pt>
                <c:pt idx="1544">
                  <c:v>0.10356350090988231</c:v>
                </c:pt>
                <c:pt idx="1545">
                  <c:v>9.2508468107191488E-2</c:v>
                </c:pt>
                <c:pt idx="1546">
                  <c:v>6.2997737849322721E-2</c:v>
                </c:pt>
                <c:pt idx="1547">
                  <c:v>6.0055749130684122E-2</c:v>
                </c:pt>
                <c:pt idx="1548">
                  <c:v>0.19366452070883233</c:v>
                </c:pt>
                <c:pt idx="1549">
                  <c:v>7.467132646510577E-2</c:v>
                </c:pt>
                <c:pt idx="1550">
                  <c:v>9.2496033000752043E-2</c:v>
                </c:pt>
                <c:pt idx="1551">
                  <c:v>0.12048651566217639</c:v>
                </c:pt>
                <c:pt idx="1552">
                  <c:v>0.10586211324287498</c:v>
                </c:pt>
                <c:pt idx="1553">
                  <c:v>0.13411329249368409</c:v>
                </c:pt>
                <c:pt idx="1554">
                  <c:v>9.8772694912065084E-2</c:v>
                </c:pt>
                <c:pt idx="1555">
                  <c:v>8.6472126604102417E-2</c:v>
                </c:pt>
                <c:pt idx="1556">
                  <c:v>7.147900848953781E-2</c:v>
                </c:pt>
                <c:pt idx="1557">
                  <c:v>6.018202305963527E-2</c:v>
                </c:pt>
                <c:pt idx="1558">
                  <c:v>0.10017257471612662</c:v>
                </c:pt>
                <c:pt idx="1559">
                  <c:v>6.3984703515103103E-2</c:v>
                </c:pt>
                <c:pt idx="1560">
                  <c:v>9.3298885011440902E-2</c:v>
                </c:pt>
                <c:pt idx="1561">
                  <c:v>0.10974732609203564</c:v>
                </c:pt>
                <c:pt idx="1562">
                  <c:v>6.687878484640275E-2</c:v>
                </c:pt>
                <c:pt idx="1563">
                  <c:v>0.2161003696202215</c:v>
                </c:pt>
                <c:pt idx="1564">
                  <c:v>0.32047415507031829</c:v>
                </c:pt>
                <c:pt idx="1565">
                  <c:v>0.13592129715387435</c:v>
                </c:pt>
                <c:pt idx="1566">
                  <c:v>0.12044902596827423</c:v>
                </c:pt>
                <c:pt idx="1567">
                  <c:v>9.9735742474764244E-2</c:v>
                </c:pt>
                <c:pt idx="1568">
                  <c:v>9.5532911818508426E-2</c:v>
                </c:pt>
                <c:pt idx="1569">
                  <c:v>8.5229783064239006E-2</c:v>
                </c:pt>
                <c:pt idx="1570">
                  <c:v>0.11569073080074332</c:v>
                </c:pt>
                <c:pt idx="1571">
                  <c:v>8.8711566853224344E-2</c:v>
                </c:pt>
                <c:pt idx="1572">
                  <c:v>6.4170888263753278E-2</c:v>
                </c:pt>
                <c:pt idx="1573">
                  <c:v>4.1464465132848183E-2</c:v>
                </c:pt>
                <c:pt idx="1574">
                  <c:v>3.9330851774926234E-2</c:v>
                </c:pt>
                <c:pt idx="1575">
                  <c:v>9.7686748931847145E-2</c:v>
                </c:pt>
                <c:pt idx="1576">
                  <c:v>4.5669837427595672E-2</c:v>
                </c:pt>
                <c:pt idx="1577">
                  <c:v>3.9054679588239605E-2</c:v>
                </c:pt>
                <c:pt idx="1578">
                  <c:v>4.3121164074507723E-2</c:v>
                </c:pt>
                <c:pt idx="1579">
                  <c:v>3.2945761156348841E-2</c:v>
                </c:pt>
                <c:pt idx="1580">
                  <c:v>5.9174400902849866E-2</c:v>
                </c:pt>
                <c:pt idx="1581">
                  <c:v>0.12628851572503286</c:v>
                </c:pt>
                <c:pt idx="1582">
                  <c:v>0.11036117313111871</c:v>
                </c:pt>
                <c:pt idx="1583">
                  <c:v>8.2119784859932654E-2</c:v>
                </c:pt>
                <c:pt idx="1584">
                  <c:v>0.1257815574138228</c:v>
                </c:pt>
                <c:pt idx="1585">
                  <c:v>0.14915917839429205</c:v>
                </c:pt>
                <c:pt idx="1586">
                  <c:v>4.7288621783805107E-2</c:v>
                </c:pt>
                <c:pt idx="1587">
                  <c:v>9.6408465048388736E-2</c:v>
                </c:pt>
                <c:pt idx="1588">
                  <c:v>6.6732274888639864E-2</c:v>
                </c:pt>
                <c:pt idx="1589">
                  <c:v>6.9194106573390757E-2</c:v>
                </c:pt>
                <c:pt idx="1590">
                  <c:v>7.3565502653871961E-2</c:v>
                </c:pt>
                <c:pt idx="1591">
                  <c:v>7.5017957553328962E-2</c:v>
                </c:pt>
                <c:pt idx="1592">
                  <c:v>2.56769886680972E-2</c:v>
                </c:pt>
                <c:pt idx="1593">
                  <c:v>3.474245587601299E-2</c:v>
                </c:pt>
                <c:pt idx="1594">
                  <c:v>0.15233580967372395</c:v>
                </c:pt>
                <c:pt idx="1595">
                  <c:v>7.4927929410812943E-2</c:v>
                </c:pt>
                <c:pt idx="1596">
                  <c:v>7.9194746320502718E-2</c:v>
                </c:pt>
                <c:pt idx="1597">
                  <c:v>6.9647128959272608E-2</c:v>
                </c:pt>
                <c:pt idx="1598">
                  <c:v>5.0463183510236931E-2</c:v>
                </c:pt>
                <c:pt idx="1599">
                  <c:v>3.8257539144455288E-2</c:v>
                </c:pt>
                <c:pt idx="1600">
                  <c:v>5.5267301061616925E-2</c:v>
                </c:pt>
                <c:pt idx="1601">
                  <c:v>0.12299368535785082</c:v>
                </c:pt>
                <c:pt idx="1602">
                  <c:v>7.3326349005662816E-2</c:v>
                </c:pt>
                <c:pt idx="1603">
                  <c:v>7.3805010371728708E-2</c:v>
                </c:pt>
                <c:pt idx="1604">
                  <c:v>0.10186886256227146</c:v>
                </c:pt>
                <c:pt idx="1605">
                  <c:v>0.10139781596105113</c:v>
                </c:pt>
                <c:pt idx="1606">
                  <c:v>5.9759820705765243E-2</c:v>
                </c:pt>
                <c:pt idx="1607">
                  <c:v>5.6567309150502565E-2</c:v>
                </c:pt>
                <c:pt idx="1608">
                  <c:v>5.1435935479263284E-2</c:v>
                </c:pt>
                <c:pt idx="1609">
                  <c:v>4.530375348759863E-2</c:v>
                </c:pt>
                <c:pt idx="1610">
                  <c:v>4.9446114076651115E-2</c:v>
                </c:pt>
                <c:pt idx="1611">
                  <c:v>5.7569516851514901E-2</c:v>
                </c:pt>
                <c:pt idx="1612">
                  <c:v>4.3858787674694977E-2</c:v>
                </c:pt>
                <c:pt idx="1613">
                  <c:v>1.8701224141693062E-2</c:v>
                </c:pt>
                <c:pt idx="1614">
                  <c:v>4.3551729924842686E-2</c:v>
                </c:pt>
                <c:pt idx="1615">
                  <c:v>5.1770916328354621E-2</c:v>
                </c:pt>
                <c:pt idx="1616">
                  <c:v>3.5139460095197972E-2</c:v>
                </c:pt>
                <c:pt idx="1617">
                  <c:v>2.6411389389188633E-2</c:v>
                </c:pt>
                <c:pt idx="1618">
                  <c:v>3.5096606397969188E-2</c:v>
                </c:pt>
                <c:pt idx="1619">
                  <c:v>0.13669479536964158</c:v>
                </c:pt>
                <c:pt idx="1620">
                  <c:v>3.3683788124562408E-2</c:v>
                </c:pt>
                <c:pt idx="1621">
                  <c:v>3.1882149159564221E-2</c:v>
                </c:pt>
                <c:pt idx="1622">
                  <c:v>3.2064658877098973E-2</c:v>
                </c:pt>
                <c:pt idx="1623">
                  <c:v>8.4158365957652803E-2</c:v>
                </c:pt>
                <c:pt idx="1624">
                  <c:v>0.1159371408841785</c:v>
                </c:pt>
                <c:pt idx="1625">
                  <c:v>4.2652210011560054E-2</c:v>
                </c:pt>
                <c:pt idx="1626">
                  <c:v>8.9163516657922992E-2</c:v>
                </c:pt>
                <c:pt idx="1627">
                  <c:v>2.5236221150523708E-2</c:v>
                </c:pt>
                <c:pt idx="1628">
                  <c:v>1.913401197267639E-2</c:v>
                </c:pt>
                <c:pt idx="1629">
                  <c:v>8.0890121626587153E-2</c:v>
                </c:pt>
                <c:pt idx="1630">
                  <c:v>0.11748272551876981</c:v>
                </c:pt>
                <c:pt idx="1631">
                  <c:v>4.2776391374017786E-2</c:v>
                </c:pt>
                <c:pt idx="1632">
                  <c:v>5.6260993677363924E-2</c:v>
                </c:pt>
                <c:pt idx="1633">
                  <c:v>3.4584538387429253E-2</c:v>
                </c:pt>
                <c:pt idx="1634">
                  <c:v>1.833731565214225E-2</c:v>
                </c:pt>
                <c:pt idx="1635">
                  <c:v>3.9244376849328466E-2</c:v>
                </c:pt>
                <c:pt idx="1636">
                  <c:v>7.4601461198272156E-2</c:v>
                </c:pt>
                <c:pt idx="1637">
                  <c:v>8.5282972820783343E-2</c:v>
                </c:pt>
                <c:pt idx="1638">
                  <c:v>5.1022365950156523E-2</c:v>
                </c:pt>
                <c:pt idx="1639">
                  <c:v>5.8630294576866193E-2</c:v>
                </c:pt>
                <c:pt idx="1640">
                  <c:v>4.4159539273645576E-2</c:v>
                </c:pt>
                <c:pt idx="1641">
                  <c:v>2.9993715969381718E-2</c:v>
                </c:pt>
                <c:pt idx="1642">
                  <c:v>4.0562178369806245E-2</c:v>
                </c:pt>
                <c:pt idx="1643">
                  <c:v>3.5333744075834561E-2</c:v>
                </c:pt>
                <c:pt idx="1644">
                  <c:v>2.5784715478391895E-2</c:v>
                </c:pt>
                <c:pt idx="1645">
                  <c:v>7.5396498416811397E-2</c:v>
                </c:pt>
                <c:pt idx="1646">
                  <c:v>0.1485244178034355</c:v>
                </c:pt>
                <c:pt idx="1647">
                  <c:v>0.15121342175344821</c:v>
                </c:pt>
                <c:pt idx="1648">
                  <c:v>8.7630497866168167E-2</c:v>
                </c:pt>
                <c:pt idx="1649">
                  <c:v>9.2583205582711825E-2</c:v>
                </c:pt>
                <c:pt idx="1650">
                  <c:v>0.11617610286755631</c:v>
                </c:pt>
                <c:pt idx="1651">
                  <c:v>2.9747125488456927E-2</c:v>
                </c:pt>
                <c:pt idx="1652">
                  <c:v>3.9570114900679076E-2</c:v>
                </c:pt>
                <c:pt idx="1653">
                  <c:v>5.551953512486385E-2</c:v>
                </c:pt>
                <c:pt idx="1654">
                  <c:v>2.8446876254872189E-2</c:v>
                </c:pt>
                <c:pt idx="1655">
                  <c:v>6.0353598352492988E-2</c:v>
                </c:pt>
                <c:pt idx="1656">
                  <c:v>4.5424465942401238E-2</c:v>
                </c:pt>
                <c:pt idx="1657">
                  <c:v>9.0787659684849809E-2</c:v>
                </c:pt>
                <c:pt idx="1658">
                  <c:v>7.326980333403954E-2</c:v>
                </c:pt>
                <c:pt idx="1659">
                  <c:v>5.732381261834596E-2</c:v>
                </c:pt>
                <c:pt idx="1660">
                  <c:v>5.8836442140712597E-2</c:v>
                </c:pt>
                <c:pt idx="1661">
                  <c:v>7.1998032989580629E-2</c:v>
                </c:pt>
                <c:pt idx="1662">
                  <c:v>9.4912396880737493E-2</c:v>
                </c:pt>
                <c:pt idx="1663">
                  <c:v>0.11890315487340208</c:v>
                </c:pt>
                <c:pt idx="1664">
                  <c:v>4.8393264883790144E-2</c:v>
                </c:pt>
                <c:pt idx="1665">
                  <c:v>7.924684822782635E-2</c:v>
                </c:pt>
                <c:pt idx="1666">
                  <c:v>5.8337745513838302E-2</c:v>
                </c:pt>
                <c:pt idx="1667">
                  <c:v>6.5096055040030576E-2</c:v>
                </c:pt>
                <c:pt idx="1668">
                  <c:v>8.1475583676907437E-2</c:v>
                </c:pt>
                <c:pt idx="1669">
                  <c:v>5.6149899195055752E-2</c:v>
                </c:pt>
                <c:pt idx="1670">
                  <c:v>3.2306071414887283E-2</c:v>
                </c:pt>
                <c:pt idx="1671">
                  <c:v>6.0538647531857004E-2</c:v>
                </c:pt>
                <c:pt idx="1672">
                  <c:v>5.1365430722480676E-2</c:v>
                </c:pt>
                <c:pt idx="1673">
                  <c:v>5.2781009784063082E-2</c:v>
                </c:pt>
                <c:pt idx="1674">
                  <c:v>8.8868136817060073E-2</c:v>
                </c:pt>
                <c:pt idx="1675">
                  <c:v>8.4289890699757564E-2</c:v>
                </c:pt>
                <c:pt idx="1676">
                  <c:v>8.6500044256685671E-2</c:v>
                </c:pt>
                <c:pt idx="1677">
                  <c:v>0.10164103803124158</c:v>
                </c:pt>
                <c:pt idx="1678">
                  <c:v>0.28438430300679474</c:v>
                </c:pt>
                <c:pt idx="1679">
                  <c:v>7.1326012799585614E-2</c:v>
                </c:pt>
                <c:pt idx="1680">
                  <c:v>7.5593537202506056E-2</c:v>
                </c:pt>
                <c:pt idx="1681">
                  <c:v>0.14322266470372202</c:v>
                </c:pt>
                <c:pt idx="1682">
                  <c:v>6.8652018646880864E-2</c:v>
                </c:pt>
                <c:pt idx="1683">
                  <c:v>2.8288074657759843E-2</c:v>
                </c:pt>
                <c:pt idx="1684">
                  <c:v>0.10259699912005904</c:v>
                </c:pt>
                <c:pt idx="1685">
                  <c:v>8.3591753521352619E-2</c:v>
                </c:pt>
                <c:pt idx="1686">
                  <c:v>5.7625133476769452E-2</c:v>
                </c:pt>
                <c:pt idx="1687">
                  <c:v>5.2114398499864656E-2</c:v>
                </c:pt>
                <c:pt idx="1688">
                  <c:v>7.4244339969756767E-2</c:v>
                </c:pt>
                <c:pt idx="1689">
                  <c:v>4.5771919642174641E-2</c:v>
                </c:pt>
                <c:pt idx="1690">
                  <c:v>3.412495320752118E-2</c:v>
                </c:pt>
                <c:pt idx="1691">
                  <c:v>4.6031856328664578E-2</c:v>
                </c:pt>
                <c:pt idx="1692">
                  <c:v>3.218399839371755E-2</c:v>
                </c:pt>
                <c:pt idx="1693">
                  <c:v>5.0497454605211489E-2</c:v>
                </c:pt>
                <c:pt idx="1694">
                  <c:v>5.2324469892627068E-2</c:v>
                </c:pt>
                <c:pt idx="1695">
                  <c:v>2.6541010796959474E-2</c:v>
                </c:pt>
                <c:pt idx="1696">
                  <c:v>9.6468380275245513E-2</c:v>
                </c:pt>
                <c:pt idx="1697">
                  <c:v>3.9016390412794921E-2</c:v>
                </c:pt>
                <c:pt idx="1698">
                  <c:v>4.3374101219968875E-2</c:v>
                </c:pt>
                <c:pt idx="1699">
                  <c:v>5.9157947976566705E-2</c:v>
                </c:pt>
                <c:pt idx="1700">
                  <c:v>9.6769736593773414E-2</c:v>
                </c:pt>
                <c:pt idx="1701">
                  <c:v>4.473224656971464E-2</c:v>
                </c:pt>
                <c:pt idx="1702">
                  <c:v>4.2695905978325843E-2</c:v>
                </c:pt>
                <c:pt idx="1703">
                  <c:v>5.3318983219197369E-2</c:v>
                </c:pt>
                <c:pt idx="1704">
                  <c:v>2.4780837633008757E-2</c:v>
                </c:pt>
                <c:pt idx="1705">
                  <c:v>7.0863346776109504E-2</c:v>
                </c:pt>
                <c:pt idx="1706">
                  <c:v>6.7914558533149538E-2</c:v>
                </c:pt>
                <c:pt idx="1707">
                  <c:v>4.576308011032415E-2</c:v>
                </c:pt>
                <c:pt idx="1708">
                  <c:v>6.6377948836693346E-2</c:v>
                </c:pt>
                <c:pt idx="1709">
                  <c:v>3.8106877594799471E-2</c:v>
                </c:pt>
                <c:pt idx="1710">
                  <c:v>0.10971593400230661</c:v>
                </c:pt>
                <c:pt idx="1711">
                  <c:v>4.922367771855729E-2</c:v>
                </c:pt>
                <c:pt idx="1712">
                  <c:v>3.516045875913032E-2</c:v>
                </c:pt>
                <c:pt idx="1713">
                  <c:v>0.10148222174591859</c:v>
                </c:pt>
                <c:pt idx="1714">
                  <c:v>3.3495554282505724E-2</c:v>
                </c:pt>
                <c:pt idx="1715">
                  <c:v>5.4342250664085601E-2</c:v>
                </c:pt>
                <c:pt idx="1716">
                  <c:v>2.9669823229154568E-2</c:v>
                </c:pt>
                <c:pt idx="1717">
                  <c:v>7.4131125528479558E-2</c:v>
                </c:pt>
                <c:pt idx="1718">
                  <c:v>3.2949366830615556E-2</c:v>
                </c:pt>
                <c:pt idx="1719">
                  <c:v>4.3392112678583006E-2</c:v>
                </c:pt>
                <c:pt idx="1720">
                  <c:v>4.9005872067253486E-2</c:v>
                </c:pt>
                <c:pt idx="1721">
                  <c:v>4.4149475557047291E-2</c:v>
                </c:pt>
                <c:pt idx="1722">
                  <c:v>4.0661836625332404E-2</c:v>
                </c:pt>
                <c:pt idx="1723">
                  <c:v>3.8419493739690225E-2</c:v>
                </c:pt>
                <c:pt idx="1724">
                  <c:v>3.9874378293882407E-2</c:v>
                </c:pt>
                <c:pt idx="1725">
                  <c:v>6.596330730160882E-2</c:v>
                </c:pt>
                <c:pt idx="1726">
                  <c:v>5.5342729705886384E-2</c:v>
                </c:pt>
                <c:pt idx="1727">
                  <c:v>4.7163491816290204E-2</c:v>
                </c:pt>
                <c:pt idx="1728">
                  <c:v>3.9599732688273104E-2</c:v>
                </c:pt>
                <c:pt idx="1729">
                  <c:v>3.1592335974333752E-2</c:v>
                </c:pt>
                <c:pt idx="1730">
                  <c:v>0.12378762316639524</c:v>
                </c:pt>
                <c:pt idx="1731">
                  <c:v>0.10147516826350556</c:v>
                </c:pt>
                <c:pt idx="1732">
                  <c:v>9.3642369827464433E-2</c:v>
                </c:pt>
                <c:pt idx="1733">
                  <c:v>4.6504263223063891E-2</c:v>
                </c:pt>
                <c:pt idx="1734">
                  <c:v>9.7895923923763561E-2</c:v>
                </c:pt>
                <c:pt idx="1735">
                  <c:v>0.13696640741659016</c:v>
                </c:pt>
                <c:pt idx="1736">
                  <c:v>6.8673777653633472E-2</c:v>
                </c:pt>
                <c:pt idx="1737">
                  <c:v>5.0659239729153871E-2</c:v>
                </c:pt>
                <c:pt idx="1738">
                  <c:v>5.9784472441878123E-2</c:v>
                </c:pt>
                <c:pt idx="1739">
                  <c:v>2.6635652697593271E-2</c:v>
                </c:pt>
                <c:pt idx="1740">
                  <c:v>4.269469850745522E-2</c:v>
                </c:pt>
                <c:pt idx="1741">
                  <c:v>5.6272615276591775E-2</c:v>
                </c:pt>
                <c:pt idx="1742">
                  <c:v>4.0460507501545839E-2</c:v>
                </c:pt>
                <c:pt idx="1743">
                  <c:v>4.8601549127165189E-2</c:v>
                </c:pt>
                <c:pt idx="1744">
                  <c:v>5.6681574357432707E-2</c:v>
                </c:pt>
                <c:pt idx="1745">
                  <c:v>5.5761683339508483E-2</c:v>
                </c:pt>
                <c:pt idx="1746">
                  <c:v>2.6723813712694167E-2</c:v>
                </c:pt>
                <c:pt idx="1747">
                  <c:v>3.1727532403262204E-2</c:v>
                </c:pt>
                <c:pt idx="1748">
                  <c:v>7.4690136106086324E-2</c:v>
                </c:pt>
                <c:pt idx="1749">
                  <c:v>6.6106137995874503E-2</c:v>
                </c:pt>
                <c:pt idx="1750">
                  <c:v>0.11723011277850248</c:v>
                </c:pt>
                <c:pt idx="1751">
                  <c:v>7.5705523096446958E-2</c:v>
                </c:pt>
                <c:pt idx="1752">
                  <c:v>8.5119021350746671E-2</c:v>
                </c:pt>
                <c:pt idx="1753">
                  <c:v>6.5768757612732376E-2</c:v>
                </c:pt>
                <c:pt idx="1754">
                  <c:v>5.6951331151145368E-2</c:v>
                </c:pt>
                <c:pt idx="1755">
                  <c:v>7.793755292577087E-2</c:v>
                </c:pt>
                <c:pt idx="1756">
                  <c:v>7.9553228949462484E-2</c:v>
                </c:pt>
                <c:pt idx="1757">
                  <c:v>5.3449433112827238E-2</c:v>
                </c:pt>
                <c:pt idx="1758">
                  <c:v>4.8779168351048785E-2</c:v>
                </c:pt>
                <c:pt idx="1759">
                  <c:v>0.10579055612880395</c:v>
                </c:pt>
                <c:pt idx="1760">
                  <c:v>5.4232349981941042E-2</c:v>
                </c:pt>
                <c:pt idx="1761">
                  <c:v>7.0762373333339568E-2</c:v>
                </c:pt>
                <c:pt idx="1762">
                  <c:v>0.14580730468729874</c:v>
                </c:pt>
                <c:pt idx="1763">
                  <c:v>0.11044438909258214</c:v>
                </c:pt>
                <c:pt idx="1764">
                  <c:v>7.3014545578149015E-2</c:v>
                </c:pt>
                <c:pt idx="1765">
                  <c:v>9.8498535775625173E-2</c:v>
                </c:pt>
                <c:pt idx="1766">
                  <c:v>8.6269220154304049E-2</c:v>
                </c:pt>
                <c:pt idx="1767">
                  <c:v>4.5714228243272093E-2</c:v>
                </c:pt>
                <c:pt idx="1768">
                  <c:v>0.11537774077523144</c:v>
                </c:pt>
                <c:pt idx="1769">
                  <c:v>7.6200938900364612E-2</c:v>
                </c:pt>
                <c:pt idx="1770">
                  <c:v>0.11464709436959919</c:v>
                </c:pt>
                <c:pt idx="1771">
                  <c:v>0.24971588847945703</c:v>
                </c:pt>
                <c:pt idx="1772">
                  <c:v>8.3449096349757834E-2</c:v>
                </c:pt>
                <c:pt idx="1773">
                  <c:v>7.7181384710594214E-2</c:v>
                </c:pt>
                <c:pt idx="1774">
                  <c:v>0.1049695274028164</c:v>
                </c:pt>
                <c:pt idx="1775">
                  <c:v>0.34553790086782499</c:v>
                </c:pt>
                <c:pt idx="1776">
                  <c:v>0.26502259060690325</c:v>
                </c:pt>
                <c:pt idx="1777">
                  <c:v>0.32167447397208493</c:v>
                </c:pt>
                <c:pt idx="1778">
                  <c:v>0.19715768375051912</c:v>
                </c:pt>
                <c:pt idx="1779">
                  <c:v>0.15937219357332522</c:v>
                </c:pt>
                <c:pt idx="1780">
                  <c:v>8.1540919272219403E-2</c:v>
                </c:pt>
                <c:pt idx="1781">
                  <c:v>7.4905584602414921E-2</c:v>
                </c:pt>
                <c:pt idx="1782">
                  <c:v>8.6581186515372943E-2</c:v>
                </c:pt>
                <c:pt idx="1783">
                  <c:v>5.2792009527821815E-2</c:v>
                </c:pt>
                <c:pt idx="1784">
                  <c:v>0.13206231605595242</c:v>
                </c:pt>
                <c:pt idx="1785">
                  <c:v>7.7698751390621323E-2</c:v>
                </c:pt>
                <c:pt idx="1786">
                  <c:v>6.2735661641638574E-2</c:v>
                </c:pt>
                <c:pt idx="1787">
                  <c:v>9.5309648731424224E-2</c:v>
                </c:pt>
                <c:pt idx="1788">
                  <c:v>0.17336641530889008</c:v>
                </c:pt>
                <c:pt idx="1789">
                  <c:v>0.12569008325285491</c:v>
                </c:pt>
                <c:pt idx="1790">
                  <c:v>0.13568331418322876</c:v>
                </c:pt>
                <c:pt idx="1791">
                  <c:v>0.11248064533813862</c:v>
                </c:pt>
                <c:pt idx="1792">
                  <c:v>6.6493134739008974E-2</c:v>
                </c:pt>
                <c:pt idx="1793">
                  <c:v>8.1890160323257133E-2</c:v>
                </c:pt>
                <c:pt idx="1794">
                  <c:v>9.0511902319819759E-2</c:v>
                </c:pt>
                <c:pt idx="1795">
                  <c:v>4.4796330439655918E-2</c:v>
                </c:pt>
                <c:pt idx="1796">
                  <c:v>7.1585120496891808E-2</c:v>
                </c:pt>
                <c:pt idx="1797">
                  <c:v>0.13297832298253365</c:v>
                </c:pt>
                <c:pt idx="1798">
                  <c:v>0.10712926508861553</c:v>
                </c:pt>
                <c:pt idx="1799">
                  <c:v>7.8285351163268846E-2</c:v>
                </c:pt>
                <c:pt idx="1800">
                  <c:v>0.12473822904470455</c:v>
                </c:pt>
                <c:pt idx="1801">
                  <c:v>4.4749282987740058E-2</c:v>
                </c:pt>
                <c:pt idx="1802">
                  <c:v>7.7362632361342998E-2</c:v>
                </c:pt>
                <c:pt idx="1803">
                  <c:v>7.2337142759174133E-2</c:v>
                </c:pt>
                <c:pt idx="1804">
                  <c:v>0.16731388452333107</c:v>
                </c:pt>
                <c:pt idx="1805">
                  <c:v>0.14299135729942836</c:v>
                </c:pt>
                <c:pt idx="1806">
                  <c:v>0.11016286988275259</c:v>
                </c:pt>
                <c:pt idx="1807">
                  <c:v>5.1716025062939597E-2</c:v>
                </c:pt>
                <c:pt idx="1808">
                  <c:v>2.8745581917459129E-2</c:v>
                </c:pt>
                <c:pt idx="1809">
                  <c:v>6.147779540131415E-2</c:v>
                </c:pt>
                <c:pt idx="1810">
                  <c:v>3.9964147963551966E-2</c:v>
                </c:pt>
                <c:pt idx="1811">
                  <c:v>5.1710042212421037E-2</c:v>
                </c:pt>
                <c:pt idx="1812">
                  <c:v>4.537604557552144E-2</c:v>
                </c:pt>
                <c:pt idx="1813">
                  <c:v>0.10959043327904894</c:v>
                </c:pt>
                <c:pt idx="1814">
                  <c:v>0.20498123667144164</c:v>
                </c:pt>
                <c:pt idx="1815">
                  <c:v>0.2327324297653206</c:v>
                </c:pt>
                <c:pt idx="1816">
                  <c:v>0.10430247127578385</c:v>
                </c:pt>
                <c:pt idx="1817">
                  <c:v>5.7358546899619833E-2</c:v>
                </c:pt>
                <c:pt idx="1818">
                  <c:v>7.382222064556343E-2</c:v>
                </c:pt>
                <c:pt idx="1819">
                  <c:v>7.2673828476062186E-2</c:v>
                </c:pt>
                <c:pt idx="1820">
                  <c:v>4.2433513210786922E-2</c:v>
                </c:pt>
                <c:pt idx="1821">
                  <c:v>8.4080753664446561E-2</c:v>
                </c:pt>
                <c:pt idx="1822">
                  <c:v>4.4041422246976936E-2</c:v>
                </c:pt>
                <c:pt idx="1823">
                  <c:v>4.5371301828257549E-2</c:v>
                </c:pt>
                <c:pt idx="1824">
                  <c:v>5.4393262776970541E-2</c:v>
                </c:pt>
                <c:pt idx="1825">
                  <c:v>4.9657255383803722E-2</c:v>
                </c:pt>
                <c:pt idx="1826">
                  <c:v>5.8204142108499557E-2</c:v>
                </c:pt>
                <c:pt idx="1827">
                  <c:v>4.6211284380164086E-2</c:v>
                </c:pt>
                <c:pt idx="1828">
                  <c:v>6.0469461105082223E-2</c:v>
                </c:pt>
                <c:pt idx="1829">
                  <c:v>0.15521877509303028</c:v>
                </c:pt>
                <c:pt idx="1830">
                  <c:v>5.3681947085476134E-2</c:v>
                </c:pt>
                <c:pt idx="1831">
                  <c:v>5.1995745021723661E-2</c:v>
                </c:pt>
                <c:pt idx="1832">
                  <c:v>4.3777613154415418E-2</c:v>
                </c:pt>
                <c:pt idx="1833">
                  <c:v>0.13647438626136088</c:v>
                </c:pt>
                <c:pt idx="1834">
                  <c:v>8.1061558355236984E-2</c:v>
                </c:pt>
                <c:pt idx="1835">
                  <c:v>9.8953574517762988E-2</c:v>
                </c:pt>
                <c:pt idx="1836">
                  <c:v>4.8444412749643062E-2</c:v>
                </c:pt>
                <c:pt idx="1837">
                  <c:v>5.2907753892205589E-2</c:v>
                </c:pt>
                <c:pt idx="1838">
                  <c:v>3.106649714405707E-2</c:v>
                </c:pt>
                <c:pt idx="1839">
                  <c:v>0.1017015765187248</c:v>
                </c:pt>
                <c:pt idx="1840">
                  <c:v>7.3393672040446667E-2</c:v>
                </c:pt>
                <c:pt idx="1841">
                  <c:v>0.10951568889982655</c:v>
                </c:pt>
                <c:pt idx="1842">
                  <c:v>5.364545920835706E-2</c:v>
                </c:pt>
                <c:pt idx="1843">
                  <c:v>0.11291315360268994</c:v>
                </c:pt>
                <c:pt idx="1844">
                  <c:v>0.11410536163479756</c:v>
                </c:pt>
                <c:pt idx="1845">
                  <c:v>0.16516597077897432</c:v>
                </c:pt>
                <c:pt idx="1846">
                  <c:v>0.10384759087816398</c:v>
                </c:pt>
                <c:pt idx="1847">
                  <c:v>0.17472096607404097</c:v>
                </c:pt>
                <c:pt idx="1848">
                  <c:v>4.817652891773605E-2</c:v>
                </c:pt>
                <c:pt idx="1849">
                  <c:v>5.8173136049062046E-2</c:v>
                </c:pt>
                <c:pt idx="1850">
                  <c:v>5.9250024462828899E-2</c:v>
                </c:pt>
                <c:pt idx="1851">
                  <c:v>3.985499492473199E-2</c:v>
                </c:pt>
                <c:pt idx="1852">
                  <c:v>5.9366704201130771E-2</c:v>
                </c:pt>
                <c:pt idx="1853">
                  <c:v>9.3858994138164009E-2</c:v>
                </c:pt>
                <c:pt idx="1854">
                  <c:v>7.1139997018419221E-2</c:v>
                </c:pt>
                <c:pt idx="1855">
                  <c:v>4.6197756829958303E-2</c:v>
                </c:pt>
                <c:pt idx="1856">
                  <c:v>4.5935516274450139E-2</c:v>
                </c:pt>
                <c:pt idx="1857">
                  <c:v>4.8468414678642491E-2</c:v>
                </c:pt>
                <c:pt idx="1858">
                  <c:v>8.9148008039882987E-2</c:v>
                </c:pt>
                <c:pt idx="1859">
                  <c:v>0.22722857233147931</c:v>
                </c:pt>
                <c:pt idx="1860">
                  <c:v>0.36293536427591255</c:v>
                </c:pt>
                <c:pt idx="1861">
                  <c:v>0.12212723837261041</c:v>
                </c:pt>
                <c:pt idx="1862">
                  <c:v>5.7283902936680509E-2</c:v>
                </c:pt>
                <c:pt idx="1863">
                  <c:v>8.7772637265561393E-2</c:v>
                </c:pt>
                <c:pt idx="1864">
                  <c:v>8.9505243418892766E-2</c:v>
                </c:pt>
                <c:pt idx="1865">
                  <c:v>3.4771846236788084E-2</c:v>
                </c:pt>
                <c:pt idx="1866">
                  <c:v>7.4062270529417829E-2</c:v>
                </c:pt>
                <c:pt idx="1867">
                  <c:v>5.5746627358828071E-2</c:v>
                </c:pt>
                <c:pt idx="1868">
                  <c:v>7.9295168452395925E-2</c:v>
                </c:pt>
                <c:pt idx="1869">
                  <c:v>6.9286801381639895E-2</c:v>
                </c:pt>
                <c:pt idx="1870">
                  <c:v>4.9524397063085868E-2</c:v>
                </c:pt>
                <c:pt idx="1871">
                  <c:v>9.1837246627950897E-2</c:v>
                </c:pt>
                <c:pt idx="1872">
                  <c:v>4.9058253535949614E-2</c:v>
                </c:pt>
                <c:pt idx="1873">
                  <c:v>3.5743699091982606E-2</c:v>
                </c:pt>
                <c:pt idx="1874">
                  <c:v>5.5297111838263469E-2</c:v>
                </c:pt>
                <c:pt idx="1875">
                  <c:v>6.6910930805874402E-2</c:v>
                </c:pt>
                <c:pt idx="1876">
                  <c:v>2.3854973311801198E-2</c:v>
                </c:pt>
                <c:pt idx="1877">
                  <c:v>2.4805178277553352E-2</c:v>
                </c:pt>
                <c:pt idx="1878">
                  <c:v>0.10829556393113249</c:v>
                </c:pt>
                <c:pt idx="1879">
                  <c:v>3.8919764927330958E-2</c:v>
                </c:pt>
                <c:pt idx="1880">
                  <c:v>2.7362711943145213E-2</c:v>
                </c:pt>
                <c:pt idx="1881">
                  <c:v>0.16963606732742198</c:v>
                </c:pt>
                <c:pt idx="1882">
                  <c:v>8.3873455297690525E-2</c:v>
                </c:pt>
                <c:pt idx="1883">
                  <c:v>8.4809015259287746E-2</c:v>
                </c:pt>
                <c:pt idx="1884">
                  <c:v>4.7770989741115377E-2</c:v>
                </c:pt>
                <c:pt idx="1885">
                  <c:v>0.13560472065928098</c:v>
                </c:pt>
                <c:pt idx="1886">
                  <c:v>4.6190899430756271E-2</c:v>
                </c:pt>
                <c:pt idx="1887">
                  <c:v>0.19276480684457531</c:v>
                </c:pt>
                <c:pt idx="1888">
                  <c:v>0.21250494082833549</c:v>
                </c:pt>
                <c:pt idx="1889">
                  <c:v>8.9485289225657461E-2</c:v>
                </c:pt>
                <c:pt idx="1890">
                  <c:v>4.5735558858517988E-2</c:v>
                </c:pt>
                <c:pt idx="1891">
                  <c:v>8.8319092482104233E-2</c:v>
                </c:pt>
                <c:pt idx="1892">
                  <c:v>8.5364060457675084E-2</c:v>
                </c:pt>
                <c:pt idx="1893">
                  <c:v>4.5525252959784934E-2</c:v>
                </c:pt>
                <c:pt idx="1894">
                  <c:v>0.16783185727277372</c:v>
                </c:pt>
                <c:pt idx="1895">
                  <c:v>0.1795799770322668</c:v>
                </c:pt>
                <c:pt idx="1896">
                  <c:v>0.15424082496531799</c:v>
                </c:pt>
                <c:pt idx="1897">
                  <c:v>7.9967544430500359E-2</c:v>
                </c:pt>
                <c:pt idx="1898">
                  <c:v>6.5872143434735131E-2</c:v>
                </c:pt>
                <c:pt idx="1899">
                  <c:v>6.345732427764661E-2</c:v>
                </c:pt>
                <c:pt idx="1900">
                  <c:v>3.43774433577273E-2</c:v>
                </c:pt>
                <c:pt idx="1901">
                  <c:v>6.0231416840946794E-2</c:v>
                </c:pt>
                <c:pt idx="1902">
                  <c:v>4.1427902371977465E-2</c:v>
                </c:pt>
                <c:pt idx="1903">
                  <c:v>6.0024813027427459E-2</c:v>
                </c:pt>
                <c:pt idx="1904">
                  <c:v>6.8204061226545543E-2</c:v>
                </c:pt>
                <c:pt idx="1905">
                  <c:v>6.9637089920260298E-2</c:v>
                </c:pt>
                <c:pt idx="1906">
                  <c:v>3.8009949935923881E-2</c:v>
                </c:pt>
                <c:pt idx="1907">
                  <c:v>1.6286666109162962E-2</c:v>
                </c:pt>
                <c:pt idx="1908">
                  <c:v>3.0199620316264886E-2</c:v>
                </c:pt>
                <c:pt idx="1909">
                  <c:v>0.10352471620843873</c:v>
                </c:pt>
                <c:pt idx="1910">
                  <c:v>6.4396828948154017E-2</c:v>
                </c:pt>
                <c:pt idx="1911">
                  <c:v>8.1888523869812824E-2</c:v>
                </c:pt>
                <c:pt idx="1912">
                  <c:v>6.0815612312903333E-2</c:v>
                </c:pt>
                <c:pt idx="1913">
                  <c:v>8.3516182122982396E-2</c:v>
                </c:pt>
                <c:pt idx="1914">
                  <c:v>9.3413680052523373E-2</c:v>
                </c:pt>
                <c:pt idx="1915">
                  <c:v>4.2255298726878276E-2</c:v>
                </c:pt>
                <c:pt idx="1916">
                  <c:v>4.5237852871550466E-2</c:v>
                </c:pt>
                <c:pt idx="1917">
                  <c:v>5.189455204234128E-2</c:v>
                </c:pt>
                <c:pt idx="1918">
                  <c:v>9.6163305150278156E-2</c:v>
                </c:pt>
                <c:pt idx="1919">
                  <c:v>7.3341720401451038E-2</c:v>
                </c:pt>
                <c:pt idx="1920">
                  <c:v>7.5208051652882579E-2</c:v>
                </c:pt>
                <c:pt idx="1921">
                  <c:v>2.9249751300700622E-2</c:v>
                </c:pt>
                <c:pt idx="1922">
                  <c:v>0.15541525340317031</c:v>
                </c:pt>
                <c:pt idx="1923">
                  <c:v>0.16275527853793359</c:v>
                </c:pt>
                <c:pt idx="1924">
                  <c:v>0.10417802776354845</c:v>
                </c:pt>
                <c:pt idx="1925">
                  <c:v>0.19974195306970577</c:v>
                </c:pt>
                <c:pt idx="1926">
                  <c:v>6.986343299865716E-2</c:v>
                </c:pt>
                <c:pt idx="1927">
                  <c:v>5.6345928890108699E-2</c:v>
                </c:pt>
                <c:pt idx="1928">
                  <c:v>7.2327420809995324E-2</c:v>
                </c:pt>
                <c:pt idx="1929">
                  <c:v>4.2675922947000622E-2</c:v>
                </c:pt>
                <c:pt idx="1930">
                  <c:v>7.0182770452422272E-2</c:v>
                </c:pt>
                <c:pt idx="1931">
                  <c:v>4.9857851056910318E-2</c:v>
                </c:pt>
                <c:pt idx="1932">
                  <c:v>3.9419885980239266E-2</c:v>
                </c:pt>
                <c:pt idx="1933">
                  <c:v>3.8156128422635938E-2</c:v>
                </c:pt>
                <c:pt idx="1934">
                  <c:v>3.2439508457619004E-2</c:v>
                </c:pt>
                <c:pt idx="1935">
                  <c:v>2.5571952429960909E-2</c:v>
                </c:pt>
                <c:pt idx="1936">
                  <c:v>4.3888137174763919E-2</c:v>
                </c:pt>
                <c:pt idx="1937">
                  <c:v>4.588322368268738E-2</c:v>
                </c:pt>
                <c:pt idx="1938">
                  <c:v>0.13383952560283929</c:v>
                </c:pt>
                <c:pt idx="1939">
                  <c:v>5.3719271671477609E-2</c:v>
                </c:pt>
                <c:pt idx="1940">
                  <c:v>7.6236352209735125E-2</c:v>
                </c:pt>
                <c:pt idx="1941">
                  <c:v>4.2520850768336338E-2</c:v>
                </c:pt>
                <c:pt idx="1942">
                  <c:v>6.3767815336385647E-2</c:v>
                </c:pt>
                <c:pt idx="1943">
                  <c:v>3.4666781174452765E-2</c:v>
                </c:pt>
                <c:pt idx="1944">
                  <c:v>4.5156034767081632E-2</c:v>
                </c:pt>
                <c:pt idx="1945">
                  <c:v>4.1486656058084881E-2</c:v>
                </c:pt>
                <c:pt idx="1946">
                  <c:v>5.206996816528231E-2</c:v>
                </c:pt>
                <c:pt idx="1947">
                  <c:v>6.101605528395293E-2</c:v>
                </c:pt>
                <c:pt idx="1948">
                  <c:v>2.53890868341069E-2</c:v>
                </c:pt>
                <c:pt idx="1949">
                  <c:v>3.6851717819853747E-2</c:v>
                </c:pt>
                <c:pt idx="1950">
                  <c:v>4.0181394613009846E-2</c:v>
                </c:pt>
                <c:pt idx="1951">
                  <c:v>3.1955311466751679E-2</c:v>
                </c:pt>
                <c:pt idx="1952">
                  <c:v>4.625394276393302E-2</c:v>
                </c:pt>
                <c:pt idx="1953">
                  <c:v>2.7872862951231925E-2</c:v>
                </c:pt>
                <c:pt idx="1954">
                  <c:v>0.14831162378929164</c:v>
                </c:pt>
                <c:pt idx="1955">
                  <c:v>9.7890717137470773E-2</c:v>
                </c:pt>
                <c:pt idx="1956">
                  <c:v>0.22393399384497759</c:v>
                </c:pt>
                <c:pt idx="1957">
                  <c:v>0.15832116691618392</c:v>
                </c:pt>
                <c:pt idx="1958">
                  <c:v>0.12947219278468425</c:v>
                </c:pt>
                <c:pt idx="1959">
                  <c:v>0.10440350407829668</c:v>
                </c:pt>
                <c:pt idx="1960">
                  <c:v>7.5154238115148875E-2</c:v>
                </c:pt>
                <c:pt idx="1961">
                  <c:v>9.7770710127135008E-2</c:v>
                </c:pt>
                <c:pt idx="1962">
                  <c:v>5.5123482283044201E-2</c:v>
                </c:pt>
                <c:pt idx="1963">
                  <c:v>5.0019139935894907E-2</c:v>
                </c:pt>
                <c:pt idx="1964">
                  <c:v>0.10488012560475268</c:v>
                </c:pt>
                <c:pt idx="1965">
                  <c:v>8.1978208489255522E-2</c:v>
                </c:pt>
                <c:pt idx="1966">
                  <c:v>5.2641808344314089E-2</c:v>
                </c:pt>
                <c:pt idx="1967">
                  <c:v>6.1384414015150046E-2</c:v>
                </c:pt>
                <c:pt idx="1968">
                  <c:v>4.1162774966726712E-2</c:v>
                </c:pt>
                <c:pt idx="1969">
                  <c:v>0.13019613821254317</c:v>
                </c:pt>
                <c:pt idx="1970">
                  <c:v>2.7479484265006349E-2</c:v>
                </c:pt>
                <c:pt idx="1971">
                  <c:v>4.6772532444889992E-2</c:v>
                </c:pt>
                <c:pt idx="1972">
                  <c:v>3.2345877662140365E-2</c:v>
                </c:pt>
                <c:pt idx="1973">
                  <c:v>5.1264867987529827E-2</c:v>
                </c:pt>
                <c:pt idx="1974">
                  <c:v>4.735493852182171E-2</c:v>
                </c:pt>
                <c:pt idx="1975">
                  <c:v>6.137649924275479E-2</c:v>
                </c:pt>
                <c:pt idx="1976">
                  <c:v>0.12646449309370955</c:v>
                </c:pt>
                <c:pt idx="1977">
                  <c:v>4.9724142851998332E-2</c:v>
                </c:pt>
                <c:pt idx="1978">
                  <c:v>3.978700633325416E-2</c:v>
                </c:pt>
                <c:pt idx="1979">
                  <c:v>3.6729271980889822E-2</c:v>
                </c:pt>
                <c:pt idx="1980">
                  <c:v>4.1307564370175687E-2</c:v>
                </c:pt>
                <c:pt idx="1981">
                  <c:v>5.0004680640020061E-2</c:v>
                </c:pt>
                <c:pt idx="1982">
                  <c:v>0.1372923468832159</c:v>
                </c:pt>
                <c:pt idx="1983">
                  <c:v>7.9387525618584753E-2</c:v>
                </c:pt>
                <c:pt idx="1984">
                  <c:v>5.7852505859745218E-2</c:v>
                </c:pt>
                <c:pt idx="1985">
                  <c:v>3.0009445259619127E-2</c:v>
                </c:pt>
                <c:pt idx="1986">
                  <c:v>8.0947666783294236E-2</c:v>
                </c:pt>
                <c:pt idx="1987">
                  <c:v>4.4900159359354985E-2</c:v>
                </c:pt>
                <c:pt idx="1988">
                  <c:v>6.4692214378973878E-2</c:v>
                </c:pt>
                <c:pt idx="1989">
                  <c:v>7.0250091728717212E-2</c:v>
                </c:pt>
                <c:pt idx="1990">
                  <c:v>5.4262750370163815E-2</c:v>
                </c:pt>
                <c:pt idx="1991">
                  <c:v>2.9485250470357771E-2</c:v>
                </c:pt>
                <c:pt idx="1992">
                  <c:v>3.8130305726227443E-2</c:v>
                </c:pt>
                <c:pt idx="1993">
                  <c:v>4.3355409459523875E-2</c:v>
                </c:pt>
                <c:pt idx="1994">
                  <c:v>6.740771078328911E-2</c:v>
                </c:pt>
                <c:pt idx="1995">
                  <c:v>4.5038936901927507E-2</c:v>
                </c:pt>
                <c:pt idx="1996">
                  <c:v>2.2830757222787712E-2</c:v>
                </c:pt>
                <c:pt idx="1997">
                  <c:v>8.0234910894197764E-2</c:v>
                </c:pt>
                <c:pt idx="1998">
                  <c:v>7.7543615052945158E-2</c:v>
                </c:pt>
                <c:pt idx="1999">
                  <c:v>9.2565674984436797E-2</c:v>
                </c:pt>
                <c:pt idx="2000">
                  <c:v>0.10455587548450662</c:v>
                </c:pt>
                <c:pt idx="2001">
                  <c:v>3.3134237410888945E-2</c:v>
                </c:pt>
                <c:pt idx="2002">
                  <c:v>2.6862456541949076E-2</c:v>
                </c:pt>
                <c:pt idx="2003">
                  <c:v>5.6727532098981737E-2</c:v>
                </c:pt>
                <c:pt idx="2004">
                  <c:v>3.2627280074505993E-2</c:v>
                </c:pt>
                <c:pt idx="2005">
                  <c:v>2.5808326013012861E-2</c:v>
                </c:pt>
                <c:pt idx="2006">
                  <c:v>4.2648133202663363E-2</c:v>
                </c:pt>
                <c:pt idx="2007">
                  <c:v>4.3432756829286046E-2</c:v>
                </c:pt>
              </c:numCache>
            </c:numRef>
          </c:val>
          <c:smooth val="0"/>
          <c:extLst>
            <c:ext xmlns:c16="http://schemas.microsoft.com/office/drawing/2014/chart" uri="{C3380CC4-5D6E-409C-BE32-E72D297353CC}">
              <c16:uniqueId val="{00000000-217F-4520-B881-75006321C737}"/>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Semanal!$E$1</c:f>
              <c:strCache>
                <c:ptCount val="1"/>
                <c:pt idx="0">
                  <c:v>Close</c:v>
                </c:pt>
              </c:strCache>
            </c:strRef>
          </c:tx>
          <c:spPr>
            <a:ln w="28575" cap="rnd">
              <a:solidFill>
                <a:schemeClr val="accent1"/>
              </a:solidFill>
              <a:round/>
            </a:ln>
            <a:effectLst/>
          </c:spPr>
          <c:marker>
            <c:symbol val="none"/>
          </c:marker>
          <c:cat>
            <c:numRef>
              <c:f>Semanal!$A$2:$A$289</c:f>
              <c:numCache>
                <c:formatCode>m/d/yyyy</c:formatCode>
                <c:ptCount val="288"/>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pt idx="285">
                  <c:v>45824</c:v>
                </c:pt>
                <c:pt idx="286">
                  <c:v>45831</c:v>
                </c:pt>
                <c:pt idx="287">
                  <c:v>45838</c:v>
                </c:pt>
              </c:numCache>
            </c:numRef>
          </c:cat>
          <c:val>
            <c:numRef>
              <c:f>Semanal!$E$2:$E$289</c:f>
              <c:numCache>
                <c:formatCode>#,##0.000</c:formatCode>
                <c:ptCount val="288"/>
                <c:pt idx="0">
                  <c:v>2.0518350000000001E-3</c:v>
                </c:pt>
                <c:pt idx="1">
                  <c:v>2.199693E-3</c:v>
                </c:pt>
                <c:pt idx="2">
                  <c:v>2.3824290000000001E-3</c:v>
                </c:pt>
                <c:pt idx="3">
                  <c:v>2.275717E-3</c:v>
                </c:pt>
                <c:pt idx="4">
                  <c:v>2.4505849999999999E-3</c:v>
                </c:pt>
                <c:pt idx="5">
                  <c:v>3.2143639999999999E-3</c:v>
                </c:pt>
                <c:pt idx="6">
                  <c:v>2.7774119999999999E-3</c:v>
                </c:pt>
                <c:pt idx="7">
                  <c:v>2.661592E-3</c:v>
                </c:pt>
                <c:pt idx="8">
                  <c:v>2.283598E-3</c:v>
                </c:pt>
                <c:pt idx="9">
                  <c:v>2.1761559999999998E-3</c:v>
                </c:pt>
                <c:pt idx="10">
                  <c:v>1.6895829999999999E-3</c:v>
                </c:pt>
                <c:pt idx="11">
                  <c:v>1.7301129999999999E-3</c:v>
                </c:pt>
                <c:pt idx="12">
                  <c:v>1.727707E-3</c:v>
                </c:pt>
                <c:pt idx="13">
                  <c:v>1.859051E-3</c:v>
                </c:pt>
                <c:pt idx="14">
                  <c:v>1.9808120000000002E-3</c:v>
                </c:pt>
                <c:pt idx="15">
                  <c:v>2.039562E-3</c:v>
                </c:pt>
                <c:pt idx="16">
                  <c:v>2.408931E-3</c:v>
                </c:pt>
                <c:pt idx="17">
                  <c:v>2.5064280000000002E-3</c:v>
                </c:pt>
                <c:pt idx="18">
                  <c:v>2.4517330000000002E-3</c:v>
                </c:pt>
                <c:pt idx="19">
                  <c:v>2.5439410000000001E-3</c:v>
                </c:pt>
                <c:pt idx="20">
                  <c:v>2.4550240000000001E-3</c:v>
                </c:pt>
                <c:pt idx="21">
                  <c:v>2.5599920000000001E-3</c:v>
                </c:pt>
                <c:pt idx="22">
                  <c:v>2.6011739999999999E-3</c:v>
                </c:pt>
                <c:pt idx="23">
                  <c:v>2.5032190000000001E-3</c:v>
                </c:pt>
                <c:pt idx="24">
                  <c:v>2.440691E-3</c:v>
                </c:pt>
                <c:pt idx="25">
                  <c:v>2.3157490000000002E-3</c:v>
                </c:pt>
                <c:pt idx="26">
                  <c:v>2.3046529999999998E-3</c:v>
                </c:pt>
                <c:pt idx="27">
                  <c:v>3.6383539999999999E-3</c:v>
                </c:pt>
                <c:pt idx="28">
                  <c:v>3.385945E-3</c:v>
                </c:pt>
                <c:pt idx="29">
                  <c:v>3.2348429999999998E-3</c:v>
                </c:pt>
                <c:pt idx="30">
                  <c:v>3.3353929999999999E-3</c:v>
                </c:pt>
                <c:pt idx="31">
                  <c:v>3.4458510000000002E-3</c:v>
                </c:pt>
                <c:pt idx="32">
                  <c:v>3.551556E-3</c:v>
                </c:pt>
                <c:pt idx="33">
                  <c:v>3.4241699999999998E-3</c:v>
                </c:pt>
                <c:pt idx="34">
                  <c:v>3.2967090000000001E-3</c:v>
                </c:pt>
                <c:pt idx="35">
                  <c:v>2.7752950000000001E-3</c:v>
                </c:pt>
                <c:pt idx="36">
                  <c:v>2.7780560000000001E-3</c:v>
                </c:pt>
                <c:pt idx="37">
                  <c:v>2.7758750000000001E-3</c:v>
                </c:pt>
                <c:pt idx="38">
                  <c:v>2.7062750000000002E-3</c:v>
                </c:pt>
                <c:pt idx="39">
                  <c:v>2.6397299999999999E-3</c:v>
                </c:pt>
                <c:pt idx="40">
                  <c:v>2.672102E-3</c:v>
                </c:pt>
                <c:pt idx="41">
                  <c:v>2.5927680000000001E-3</c:v>
                </c:pt>
                <c:pt idx="42">
                  <c:v>2.6632880000000002E-3</c:v>
                </c:pt>
                <c:pt idx="43">
                  <c:v>2.5690980000000001E-3</c:v>
                </c:pt>
                <c:pt idx="44">
                  <c:v>2.728715E-3</c:v>
                </c:pt>
                <c:pt idx="45">
                  <c:v>2.7851389999999998E-3</c:v>
                </c:pt>
                <c:pt idx="46">
                  <c:v>3.361546E-3</c:v>
                </c:pt>
                <c:pt idx="47">
                  <c:v>3.4508310000000001E-3</c:v>
                </c:pt>
                <c:pt idx="48">
                  <c:v>3.3933100000000001E-3</c:v>
                </c:pt>
                <c:pt idx="49">
                  <c:v>3.2646340000000002E-3</c:v>
                </c:pt>
                <c:pt idx="50">
                  <c:v>4.6555019999999997E-3</c:v>
                </c:pt>
                <c:pt idx="51">
                  <c:v>4.5560560000000002E-3</c:v>
                </c:pt>
                <c:pt idx="52">
                  <c:v>9.8966720000000005E-3</c:v>
                </c:pt>
                <c:pt idx="53">
                  <c:v>9.8685549999999993E-3</c:v>
                </c:pt>
                <c:pt idx="54">
                  <c:v>9.1040730000000007E-3</c:v>
                </c:pt>
                <c:pt idx="55">
                  <c:v>8.7040880000000004E-3</c:v>
                </c:pt>
                <c:pt idx="56">
                  <c:v>3.8001545999999997E-2</c:v>
                </c:pt>
                <c:pt idx="57">
                  <c:v>8.0069714E-2</c:v>
                </c:pt>
                <c:pt idx="58">
                  <c:v>6.8052732000000005E-2</c:v>
                </c:pt>
                <c:pt idx="59">
                  <c:v>5.6601919000000001E-2</c:v>
                </c:pt>
                <c:pt idx="60">
                  <c:v>4.8515530000000001E-2</c:v>
                </c:pt>
                <c:pt idx="61">
                  <c:v>5.1708163000000001E-2</c:v>
                </c:pt>
                <c:pt idx="62">
                  <c:v>5.9144104000000003E-2</c:v>
                </c:pt>
                <c:pt idx="63">
                  <c:v>5.7379188999999997E-2</c:v>
                </c:pt>
                <c:pt idx="64">
                  <c:v>5.4714016999999997E-2</c:v>
                </c:pt>
                <c:pt idx="65">
                  <c:v>5.8469601000000003E-2</c:v>
                </c:pt>
                <c:pt idx="66">
                  <c:v>7.7486055999999998E-2</c:v>
                </c:pt>
                <c:pt idx="67">
                  <c:v>0.33448168099999998</c:v>
                </c:pt>
                <c:pt idx="68">
                  <c:v>0.25699049800000001</c:v>
                </c:pt>
                <c:pt idx="69">
                  <c:v>0.38391460399999999</c:v>
                </c:pt>
                <c:pt idx="70">
                  <c:v>0.56979527100000005</c:v>
                </c:pt>
                <c:pt idx="71">
                  <c:v>0.52186816199999997</c:v>
                </c:pt>
                <c:pt idx="72">
                  <c:v>0.30955833235441182</c:v>
                </c:pt>
                <c:pt idx="73">
                  <c:v>0.30095483478114882</c:v>
                </c:pt>
                <c:pt idx="74">
                  <c:v>0.36307625236013402</c:v>
                </c:pt>
                <c:pt idx="75">
                  <c:v>0.32438024717187969</c:v>
                </c:pt>
                <c:pt idx="76">
                  <c:v>0.27984950328223701</c:v>
                </c:pt>
                <c:pt idx="77">
                  <c:v>0.26505068797830739</c:v>
                </c:pt>
                <c:pt idx="78">
                  <c:v>0.2465218468682181</c:v>
                </c:pt>
                <c:pt idx="79">
                  <c:v>0.2134930968780801</c:v>
                </c:pt>
                <c:pt idx="80">
                  <c:v>0.18273773896423881</c:v>
                </c:pt>
                <c:pt idx="81">
                  <c:v>0.20040233560439541</c:v>
                </c:pt>
                <c:pt idx="82">
                  <c:v>0.20682422375565279</c:v>
                </c:pt>
                <c:pt idx="83">
                  <c:v>0.23975002247000021</c:v>
                </c:pt>
                <c:pt idx="84">
                  <c:v>0.34025578562584258</c:v>
                </c:pt>
                <c:pt idx="85">
                  <c:v>0.31509019983577102</c:v>
                </c:pt>
                <c:pt idx="86">
                  <c:v>0.28202855977881308</c:v>
                </c:pt>
                <c:pt idx="87">
                  <c:v>0.3143053879461094</c:v>
                </c:pt>
                <c:pt idx="88">
                  <c:v>0.25127547257295529</c:v>
                </c:pt>
                <c:pt idx="89">
                  <c:v>0.23376736323514</c:v>
                </c:pt>
                <c:pt idx="90">
                  <c:v>0.20538275039109929</c:v>
                </c:pt>
                <c:pt idx="91">
                  <c:v>0.22207304346206069</c:v>
                </c:pt>
                <c:pt idx="92">
                  <c:v>0.22942352887338699</c:v>
                </c:pt>
                <c:pt idx="93">
                  <c:v>0.23769997215142871</c:v>
                </c:pt>
                <c:pt idx="94">
                  <c:v>0.27665522600160092</c:v>
                </c:pt>
                <c:pt idx="95">
                  <c:v>0.27972153798831129</c:v>
                </c:pt>
                <c:pt idx="96">
                  <c:v>0.26570745107085458</c:v>
                </c:pt>
                <c:pt idx="97">
                  <c:v>0.26276630413223467</c:v>
                </c:pt>
                <c:pt idx="98">
                  <c:v>0.22636248220019081</c:v>
                </c:pt>
                <c:pt idx="99">
                  <c:v>0.20753222455127079</c:v>
                </c:pt>
                <c:pt idx="100">
                  <c:v>0.1708381548123302</c:v>
                </c:pt>
                <c:pt idx="101">
                  <c:v>0.16997805274170749</c:v>
                </c:pt>
                <c:pt idx="102">
                  <c:v>0.1696773697268984</c:v>
                </c:pt>
                <c:pt idx="103">
                  <c:v>0.1902678924381076</c:v>
                </c:pt>
                <c:pt idx="104">
                  <c:v>0.17441250223174931</c:v>
                </c:pt>
                <c:pt idx="105">
                  <c:v>0.1507028958776474</c:v>
                </c:pt>
                <c:pt idx="106">
                  <c:v>0.17720818465369709</c:v>
                </c:pt>
                <c:pt idx="107">
                  <c:v>0.141677089918094</c:v>
                </c:pt>
                <c:pt idx="108">
                  <c:v>0.13946473339493229</c:v>
                </c:pt>
                <c:pt idx="109">
                  <c:v>0.15391625898640079</c:v>
                </c:pt>
                <c:pt idx="110">
                  <c:v>0.14929909712617581</c:v>
                </c:pt>
                <c:pt idx="111">
                  <c:v>0.13714734577598489</c:v>
                </c:pt>
                <c:pt idx="112">
                  <c:v>0.1232793349565692</c:v>
                </c:pt>
                <c:pt idx="113">
                  <c:v>0.12069177000244689</c:v>
                </c:pt>
                <c:pt idx="114">
                  <c:v>0.1116070173192921</c:v>
                </c:pt>
                <c:pt idx="115">
                  <c:v>0.1192524169431069</c:v>
                </c:pt>
                <c:pt idx="116">
                  <c:v>0.14486011488028749</c:v>
                </c:pt>
                <c:pt idx="117">
                  <c:v>0.1464037240439158</c:v>
                </c:pt>
                <c:pt idx="118">
                  <c:v>0.1443484416378987</c:v>
                </c:pt>
                <c:pt idx="119">
                  <c:v>0.1392409725198418</c:v>
                </c:pt>
                <c:pt idx="120">
                  <c:v>0.13183437524551619</c:v>
                </c:pt>
                <c:pt idx="121">
                  <c:v>0.1328121600189566</c:v>
                </c:pt>
                <c:pt idx="122">
                  <c:v>0.1238969007529525</c:v>
                </c:pt>
                <c:pt idx="123">
                  <c:v>9.2885497526374594E-2</c:v>
                </c:pt>
                <c:pt idx="124">
                  <c:v>8.6187772465118204E-2</c:v>
                </c:pt>
                <c:pt idx="125">
                  <c:v>8.2598085111487599E-2</c:v>
                </c:pt>
                <c:pt idx="126">
                  <c:v>8.1150116996138999E-2</c:v>
                </c:pt>
                <c:pt idx="127">
                  <c:v>6.4258307457032399E-2</c:v>
                </c:pt>
                <c:pt idx="128">
                  <c:v>6.0356367028175498E-2</c:v>
                </c:pt>
                <c:pt idx="129">
                  <c:v>7.3467308083536007E-2</c:v>
                </c:pt>
                <c:pt idx="130">
                  <c:v>6.7243625694706793E-2</c:v>
                </c:pt>
                <c:pt idx="131">
                  <c:v>6.7270196355022793E-2</c:v>
                </c:pt>
                <c:pt idx="132">
                  <c:v>6.3128401146419294E-2</c:v>
                </c:pt>
                <c:pt idx="133">
                  <c:v>6.7731077140792906E-2</c:v>
                </c:pt>
                <c:pt idx="134">
                  <c:v>6.8303304966709305E-2</c:v>
                </c:pt>
                <c:pt idx="135">
                  <c:v>6.8936873258020795E-2</c:v>
                </c:pt>
                <c:pt idx="136">
                  <c:v>8.1640360667269096E-2</c:v>
                </c:pt>
                <c:pt idx="137">
                  <c:v>6.9343294806841302E-2</c:v>
                </c:pt>
                <c:pt idx="138">
                  <c:v>6.19672644365565E-2</c:v>
                </c:pt>
                <c:pt idx="139">
                  <c:v>6.32874599076068E-2</c:v>
                </c:pt>
                <c:pt idx="140">
                  <c:v>6.3811229229310804E-2</c:v>
                </c:pt>
                <c:pt idx="141">
                  <c:v>5.7398699409105802E-2</c:v>
                </c:pt>
                <c:pt idx="142">
                  <c:v>6.1257927537150501E-2</c:v>
                </c:pt>
                <c:pt idx="143">
                  <c:v>5.9246578950889299E-2</c:v>
                </c:pt>
                <c:pt idx="144">
                  <c:v>6.2131015325052698E-2</c:v>
                </c:pt>
                <c:pt idx="145">
                  <c:v>5.8813483573829102E-2</c:v>
                </c:pt>
                <c:pt idx="146">
                  <c:v>6.0306511281266101E-2</c:v>
                </c:pt>
                <c:pt idx="147">
                  <c:v>0.117854881582673</c:v>
                </c:pt>
                <c:pt idx="148">
                  <c:v>0.11434152357209069</c:v>
                </c:pt>
                <c:pt idx="149">
                  <c:v>8.4761944593019306E-2</c:v>
                </c:pt>
                <c:pt idx="150">
                  <c:v>7.7346834519143398E-2</c:v>
                </c:pt>
                <c:pt idx="151">
                  <c:v>9.8174386760953899E-2</c:v>
                </c:pt>
                <c:pt idx="152">
                  <c:v>0.1043188136777377</c:v>
                </c:pt>
                <c:pt idx="153">
                  <c:v>9.3375752977291102E-2</c:v>
                </c:pt>
                <c:pt idx="154">
                  <c:v>7.8732029156498795E-2</c:v>
                </c:pt>
                <c:pt idx="155">
                  <c:v>7.59677804464097E-2</c:v>
                </c:pt>
                <c:pt idx="156">
                  <c:v>7.0151931789382602E-2</c:v>
                </c:pt>
                <c:pt idx="157">
                  <c:v>7.3306549801367804E-2</c:v>
                </c:pt>
                <c:pt idx="158">
                  <c:v>8.6103605727795504E-2</c:v>
                </c:pt>
                <c:pt idx="159">
                  <c:v>8.8413716066124498E-2</c:v>
                </c:pt>
                <c:pt idx="160">
                  <c:v>9.0370696704395501E-2</c:v>
                </c:pt>
                <c:pt idx="161">
                  <c:v>9.2296481990017901E-2</c:v>
                </c:pt>
                <c:pt idx="162">
                  <c:v>8.2010951911689903E-2</c:v>
                </c:pt>
                <c:pt idx="163">
                  <c:v>8.6972283129908803E-2</c:v>
                </c:pt>
                <c:pt idx="164">
                  <c:v>8.21356968305125E-2</c:v>
                </c:pt>
                <c:pt idx="165">
                  <c:v>7.4822945896619003E-2</c:v>
                </c:pt>
                <c:pt idx="166">
                  <c:v>7.0886764451796799E-2</c:v>
                </c:pt>
                <c:pt idx="167">
                  <c:v>7.4476962361671506E-2</c:v>
                </c:pt>
                <c:pt idx="168">
                  <c:v>7.4414285423871906E-2</c:v>
                </c:pt>
                <c:pt idx="169">
                  <c:v>7.9057303177895499E-2</c:v>
                </c:pt>
                <c:pt idx="170">
                  <c:v>8.3268150193086296E-2</c:v>
                </c:pt>
                <c:pt idx="171">
                  <c:v>9.0480609171684906E-2</c:v>
                </c:pt>
                <c:pt idx="172">
                  <c:v>7.8896075114939596E-2</c:v>
                </c:pt>
                <c:pt idx="173">
                  <c:v>7.9823023450449795E-2</c:v>
                </c:pt>
                <c:pt idx="174">
                  <c:v>7.6871120606287896E-2</c:v>
                </c:pt>
                <c:pt idx="175">
                  <c:v>7.2040636756090806E-2</c:v>
                </c:pt>
                <c:pt idx="176">
                  <c:v>7.2176788487667606E-2</c:v>
                </c:pt>
                <c:pt idx="177">
                  <c:v>7.36883264972647E-2</c:v>
                </c:pt>
                <c:pt idx="178">
                  <c:v>7.2492627885532707E-2</c:v>
                </c:pt>
                <c:pt idx="179">
                  <c:v>6.1603060854962602E-2</c:v>
                </c:pt>
                <c:pt idx="180">
                  <c:v>6.2309134805056003E-2</c:v>
                </c:pt>
                <c:pt idx="181">
                  <c:v>6.6738938995525104E-2</c:v>
                </c:pt>
                <c:pt idx="182">
                  <c:v>6.8046200326954798E-2</c:v>
                </c:pt>
                <c:pt idx="183">
                  <c:v>6.53667524383056E-2</c:v>
                </c:pt>
                <c:pt idx="184">
                  <c:v>6.9538958398484702E-2</c:v>
                </c:pt>
                <c:pt idx="185">
                  <c:v>7.1814310305756301E-2</c:v>
                </c:pt>
                <c:pt idx="186">
                  <c:v>7.8013771077275806E-2</c:v>
                </c:pt>
                <c:pt idx="187">
                  <c:v>7.4191446330019201E-2</c:v>
                </c:pt>
                <c:pt idx="188">
                  <c:v>7.4741437776378802E-2</c:v>
                </c:pt>
                <c:pt idx="189">
                  <c:v>6.3773278872529801E-2</c:v>
                </c:pt>
                <c:pt idx="190">
                  <c:v>6.3157954075290901E-2</c:v>
                </c:pt>
                <c:pt idx="191">
                  <c:v>6.3136066837440205E-2</c:v>
                </c:pt>
                <c:pt idx="192">
                  <c:v>6.1295952595285703E-2</c:v>
                </c:pt>
                <c:pt idx="193">
                  <c:v>6.1468306196119399E-2</c:v>
                </c:pt>
                <c:pt idx="194">
                  <c:v>6.0681380516096402E-2</c:v>
                </c:pt>
                <c:pt idx="195">
                  <c:v>6.3222995269283197E-2</c:v>
                </c:pt>
                <c:pt idx="196">
                  <c:v>6.0991279145335399E-2</c:v>
                </c:pt>
                <c:pt idx="197">
                  <c:v>5.9275571969907001E-2</c:v>
                </c:pt>
                <c:pt idx="198">
                  <c:v>6.1602218959517001E-2</c:v>
                </c:pt>
                <c:pt idx="199">
                  <c:v>6.9393592809084595E-2</c:v>
                </c:pt>
                <c:pt idx="200">
                  <c:v>7.1375412063584706E-2</c:v>
                </c:pt>
                <c:pt idx="201">
                  <c:v>7.8033012057175097E-2</c:v>
                </c:pt>
                <c:pt idx="202">
                  <c:v>8.0635258053997697E-2</c:v>
                </c:pt>
                <c:pt idx="203">
                  <c:v>7.8636273930826298E-2</c:v>
                </c:pt>
                <c:pt idx="204">
                  <c:v>8.5472078198215798E-2</c:v>
                </c:pt>
                <c:pt idx="205">
                  <c:v>0.101930397596194</c:v>
                </c:pt>
                <c:pt idx="206">
                  <c:v>9.3079588028946503E-2</c:v>
                </c:pt>
                <c:pt idx="207">
                  <c:v>9.1972531729511295E-2</c:v>
                </c:pt>
                <c:pt idx="208">
                  <c:v>8.9468744968250594E-2</c:v>
                </c:pt>
                <c:pt idx="209">
                  <c:v>7.8209724295530303E-2</c:v>
                </c:pt>
                <c:pt idx="210">
                  <c:v>7.9881248188757303E-2</c:v>
                </c:pt>
                <c:pt idx="211">
                  <c:v>8.5426527792618695E-2</c:v>
                </c:pt>
                <c:pt idx="212">
                  <c:v>7.8828585907659995E-2</c:v>
                </c:pt>
                <c:pt idx="213">
                  <c:v>7.8305249309719605E-2</c:v>
                </c:pt>
                <c:pt idx="214">
                  <c:v>8.1250359490701904E-2</c:v>
                </c:pt>
                <c:pt idx="215">
                  <c:v>8.5188252422379401E-2</c:v>
                </c:pt>
                <c:pt idx="216">
                  <c:v>8.6186862516868107E-2</c:v>
                </c:pt>
                <c:pt idx="217">
                  <c:v>0.15431712902657449</c:v>
                </c:pt>
                <c:pt idx="218">
                  <c:v>0.16970454781398331</c:v>
                </c:pt>
                <c:pt idx="219">
                  <c:v>0.154593941631816</c:v>
                </c:pt>
                <c:pt idx="220">
                  <c:v>0.17660874395040571</c:v>
                </c:pt>
                <c:pt idx="221">
                  <c:v>0.21997489738996459</c:v>
                </c:pt>
                <c:pt idx="222">
                  <c:v>0.1991318356570401</c:v>
                </c:pt>
                <c:pt idx="223">
                  <c:v>0.1626916429000512</c:v>
                </c:pt>
                <c:pt idx="224">
                  <c:v>0.15834574766895149</c:v>
                </c:pt>
                <c:pt idx="225">
                  <c:v>0.14630436766633759</c:v>
                </c:pt>
                <c:pt idx="226">
                  <c:v>0.1607572946140467</c:v>
                </c:pt>
                <c:pt idx="227">
                  <c:v>0.14095614149170341</c:v>
                </c:pt>
                <c:pt idx="228">
                  <c:v>0.14924476375625581</c:v>
                </c:pt>
                <c:pt idx="229">
                  <c:v>0.1665768916199647</c:v>
                </c:pt>
                <c:pt idx="230">
                  <c:v>0.15725327259650099</c:v>
                </c:pt>
                <c:pt idx="231">
                  <c:v>0.14697540231428499</c:v>
                </c:pt>
                <c:pt idx="232">
                  <c:v>0.13732811678762469</c:v>
                </c:pt>
                <c:pt idx="233">
                  <c:v>0.1221531944436543</c:v>
                </c:pt>
                <c:pt idx="234">
                  <c:v>0.12444398492710521</c:v>
                </c:pt>
                <c:pt idx="235">
                  <c:v>0.1045481908314318</c:v>
                </c:pt>
                <c:pt idx="236">
                  <c:v>0.1157986170700975</c:v>
                </c:pt>
                <c:pt idx="237">
                  <c:v>0.14022713605140569</c:v>
                </c:pt>
                <c:pt idx="238">
                  <c:v>0.12965566937035081</c:v>
                </c:pt>
                <c:pt idx="239">
                  <c:v>0.1039538791913225</c:v>
                </c:pt>
                <c:pt idx="240">
                  <c:v>0.10116404345680539</c:v>
                </c:pt>
                <c:pt idx="241">
                  <c:v>0.1000515132979945</c:v>
                </c:pt>
                <c:pt idx="242">
                  <c:v>0.1099375772797615</c:v>
                </c:pt>
                <c:pt idx="243">
                  <c:v>9.5757358729220296E-2</c:v>
                </c:pt>
                <c:pt idx="244">
                  <c:v>9.5944900896985597E-2</c:v>
                </c:pt>
                <c:pt idx="245">
                  <c:v>0.1030061521195202</c:v>
                </c:pt>
                <c:pt idx="246">
                  <c:v>0.10617554865878991</c:v>
                </c:pt>
                <c:pt idx="247">
                  <c:v>0.1247781784857655</c:v>
                </c:pt>
                <c:pt idx="248">
                  <c:v>0.11119921131491629</c:v>
                </c:pt>
                <c:pt idx="249">
                  <c:v>0.1112707987978645</c:v>
                </c:pt>
                <c:pt idx="250">
                  <c:v>0.14186588718660961</c:v>
                </c:pt>
                <c:pt idx="251">
                  <c:v>0.14427679745265329</c:v>
                </c:pt>
                <c:pt idx="252">
                  <c:v>0.15207078078251801</c:v>
                </c:pt>
                <c:pt idx="253">
                  <c:v>0.2791169903820695</c:v>
                </c:pt>
                <c:pt idx="254">
                  <c:v>0.36686896799540619</c:v>
                </c:pt>
                <c:pt idx="255">
                  <c:v>0.42903836322334499</c:v>
                </c:pt>
                <c:pt idx="256">
                  <c:v>0.4397225785162418</c:v>
                </c:pt>
                <c:pt idx="257">
                  <c:v>0.4666690481049825</c:v>
                </c:pt>
                <c:pt idx="258">
                  <c:v>0.4070621349550777</c:v>
                </c:pt>
                <c:pt idx="259">
                  <c:v>0.31261333290661808</c:v>
                </c:pt>
                <c:pt idx="260">
                  <c:v>0.3151030843557095</c:v>
                </c:pt>
                <c:pt idx="261">
                  <c:v>0.38272482698503713</c:v>
                </c:pt>
                <c:pt idx="262">
                  <c:v>0.33607282141261052</c:v>
                </c:pt>
                <c:pt idx="263">
                  <c:v>0.35943507475287262</c:v>
                </c:pt>
                <c:pt idx="264">
                  <c:v>0.33766889108837861</c:v>
                </c:pt>
                <c:pt idx="265">
                  <c:v>0.26740067903351722</c:v>
                </c:pt>
                <c:pt idx="266">
                  <c:v>0.25007781974055582</c:v>
                </c:pt>
                <c:pt idx="267">
                  <c:v>0.2660631995997853</c:v>
                </c:pt>
                <c:pt idx="268">
                  <c:v>0.24331589458116021</c:v>
                </c:pt>
                <c:pt idx="269">
                  <c:v>0.24070319718499619</c:v>
                </c:pt>
                <c:pt idx="270">
                  <c:v>0.16826661442786689</c:v>
                </c:pt>
                <c:pt idx="271">
                  <c:v>0.1684705814355543</c:v>
                </c:pt>
                <c:pt idx="272">
                  <c:v>0.1722477379954207</c:v>
                </c:pt>
                <c:pt idx="273">
                  <c:v>0.1664446939927666</c:v>
                </c:pt>
                <c:pt idx="274">
                  <c:v>0.1489877010375614</c:v>
                </c:pt>
                <c:pt idx="275">
                  <c:v>0.16292021966011699</c:v>
                </c:pt>
                <c:pt idx="276">
                  <c:v>0.1550799128175013</c:v>
                </c:pt>
                <c:pt idx="277">
                  <c:v>0.17970049179546529</c:v>
                </c:pt>
                <c:pt idx="278">
                  <c:v>0.1709923029406557</c:v>
                </c:pt>
                <c:pt idx="279">
                  <c:v>0.2309823622292301</c:v>
                </c:pt>
                <c:pt idx="280">
                  <c:v>0.233253316650538</c:v>
                </c:pt>
                <c:pt idx="281">
                  <c:v>0.22488143255783169</c:v>
                </c:pt>
                <c:pt idx="282">
                  <c:v>0.19381282822726359</c:v>
                </c:pt>
                <c:pt idx="283">
                  <c:v>0.18437661538761591</c:v>
                </c:pt>
                <c:pt idx="284">
                  <c:v>0.17557643297022019</c:v>
                </c:pt>
                <c:pt idx="285">
                  <c:v>0.15117794873511251</c:v>
                </c:pt>
                <c:pt idx="286">
                  <c:v>0.16958140734973839</c:v>
                </c:pt>
                <c:pt idx="287">
                  <c:v>0.1651153605318508</c:v>
                </c:pt>
              </c:numCache>
            </c:numRef>
          </c:val>
          <c:smooth val="0"/>
          <c:extLst>
            <c:ext xmlns:c16="http://schemas.microsoft.com/office/drawing/2014/chart" uri="{C3380CC4-5D6E-409C-BE32-E72D297353CC}">
              <c16:uniqueId val="{00000000-DE4E-4FFC-B0DE-AD42178F1374}"/>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Semanal!$H$1:$H$2</c:f>
              <c:strCache>
                <c:ptCount val="2"/>
                <c:pt idx="0">
                  <c:v>Rentabilidad Semanal</c:v>
                </c:pt>
              </c:strCache>
            </c:strRef>
          </c:tx>
          <c:spPr>
            <a:solidFill>
              <a:schemeClr val="accent1"/>
            </a:solidFill>
            <a:ln>
              <a:noFill/>
            </a:ln>
            <a:effectLst/>
          </c:spPr>
          <c:cat>
            <c:numRef>
              <c:f>Semanal!$A$3:$A$288</c:f>
              <c:numCache>
                <c:formatCode>m/d/yyyy</c:formatCode>
                <c:ptCount val="286"/>
                <c:pt idx="0">
                  <c:v>43836</c:v>
                </c:pt>
                <c:pt idx="1">
                  <c:v>43843</c:v>
                </c:pt>
                <c:pt idx="2">
                  <c:v>43850</c:v>
                </c:pt>
                <c:pt idx="3">
                  <c:v>43857</c:v>
                </c:pt>
                <c:pt idx="4">
                  <c:v>43864</c:v>
                </c:pt>
                <c:pt idx="5">
                  <c:v>43871</c:v>
                </c:pt>
                <c:pt idx="6">
                  <c:v>43878</c:v>
                </c:pt>
                <c:pt idx="7">
                  <c:v>43885</c:v>
                </c:pt>
                <c:pt idx="8">
                  <c:v>43892</c:v>
                </c:pt>
                <c:pt idx="9">
                  <c:v>43899</c:v>
                </c:pt>
                <c:pt idx="10">
                  <c:v>43906</c:v>
                </c:pt>
                <c:pt idx="11">
                  <c:v>43913</c:v>
                </c:pt>
                <c:pt idx="12">
                  <c:v>43920</c:v>
                </c:pt>
                <c:pt idx="13">
                  <c:v>43927</c:v>
                </c:pt>
                <c:pt idx="14">
                  <c:v>43934</c:v>
                </c:pt>
                <c:pt idx="15">
                  <c:v>43941</c:v>
                </c:pt>
                <c:pt idx="16">
                  <c:v>43948</c:v>
                </c:pt>
                <c:pt idx="17">
                  <c:v>43955</c:v>
                </c:pt>
                <c:pt idx="18">
                  <c:v>43962</c:v>
                </c:pt>
                <c:pt idx="19">
                  <c:v>43969</c:v>
                </c:pt>
                <c:pt idx="20">
                  <c:v>43976</c:v>
                </c:pt>
                <c:pt idx="21">
                  <c:v>43983</c:v>
                </c:pt>
                <c:pt idx="22">
                  <c:v>43990</c:v>
                </c:pt>
                <c:pt idx="23">
                  <c:v>43997</c:v>
                </c:pt>
                <c:pt idx="24">
                  <c:v>44004</c:v>
                </c:pt>
                <c:pt idx="25">
                  <c:v>44011</c:v>
                </c:pt>
                <c:pt idx="26">
                  <c:v>44018</c:v>
                </c:pt>
                <c:pt idx="27">
                  <c:v>44025</c:v>
                </c:pt>
                <c:pt idx="28">
                  <c:v>44032</c:v>
                </c:pt>
                <c:pt idx="29">
                  <c:v>44039</c:v>
                </c:pt>
                <c:pt idx="30">
                  <c:v>44046</c:v>
                </c:pt>
                <c:pt idx="31">
                  <c:v>44053</c:v>
                </c:pt>
                <c:pt idx="32">
                  <c:v>44060</c:v>
                </c:pt>
                <c:pt idx="33">
                  <c:v>44067</c:v>
                </c:pt>
                <c:pt idx="34">
                  <c:v>44074</c:v>
                </c:pt>
                <c:pt idx="35">
                  <c:v>44081</c:v>
                </c:pt>
                <c:pt idx="36">
                  <c:v>44088</c:v>
                </c:pt>
                <c:pt idx="37">
                  <c:v>44095</c:v>
                </c:pt>
                <c:pt idx="38">
                  <c:v>44102</c:v>
                </c:pt>
                <c:pt idx="39">
                  <c:v>44109</c:v>
                </c:pt>
                <c:pt idx="40">
                  <c:v>44116</c:v>
                </c:pt>
                <c:pt idx="41">
                  <c:v>44123</c:v>
                </c:pt>
                <c:pt idx="42">
                  <c:v>44130</c:v>
                </c:pt>
                <c:pt idx="43">
                  <c:v>44137</c:v>
                </c:pt>
                <c:pt idx="44">
                  <c:v>44144</c:v>
                </c:pt>
                <c:pt idx="45">
                  <c:v>44151</c:v>
                </c:pt>
                <c:pt idx="46">
                  <c:v>44158</c:v>
                </c:pt>
                <c:pt idx="47">
                  <c:v>44165</c:v>
                </c:pt>
                <c:pt idx="48">
                  <c:v>44172</c:v>
                </c:pt>
                <c:pt idx="49">
                  <c:v>44179</c:v>
                </c:pt>
                <c:pt idx="50">
                  <c:v>44186</c:v>
                </c:pt>
                <c:pt idx="51">
                  <c:v>44193</c:v>
                </c:pt>
                <c:pt idx="52">
                  <c:v>44200</c:v>
                </c:pt>
                <c:pt idx="53">
                  <c:v>44207</c:v>
                </c:pt>
                <c:pt idx="54">
                  <c:v>44214</c:v>
                </c:pt>
                <c:pt idx="55">
                  <c:v>44221</c:v>
                </c:pt>
                <c:pt idx="56">
                  <c:v>44228</c:v>
                </c:pt>
                <c:pt idx="57">
                  <c:v>44235</c:v>
                </c:pt>
                <c:pt idx="58">
                  <c:v>44242</c:v>
                </c:pt>
                <c:pt idx="59">
                  <c:v>44249</c:v>
                </c:pt>
                <c:pt idx="60">
                  <c:v>44256</c:v>
                </c:pt>
                <c:pt idx="61">
                  <c:v>44263</c:v>
                </c:pt>
                <c:pt idx="62">
                  <c:v>44270</c:v>
                </c:pt>
                <c:pt idx="63">
                  <c:v>44277</c:v>
                </c:pt>
                <c:pt idx="64">
                  <c:v>44284</c:v>
                </c:pt>
                <c:pt idx="65">
                  <c:v>44291</c:v>
                </c:pt>
                <c:pt idx="66">
                  <c:v>44298</c:v>
                </c:pt>
                <c:pt idx="67">
                  <c:v>44305</c:v>
                </c:pt>
                <c:pt idx="68">
                  <c:v>44312</c:v>
                </c:pt>
                <c:pt idx="69">
                  <c:v>44319</c:v>
                </c:pt>
                <c:pt idx="70">
                  <c:v>44326</c:v>
                </c:pt>
                <c:pt idx="71">
                  <c:v>44333</c:v>
                </c:pt>
                <c:pt idx="72">
                  <c:v>44340</c:v>
                </c:pt>
                <c:pt idx="73">
                  <c:v>44347</c:v>
                </c:pt>
                <c:pt idx="74">
                  <c:v>44354</c:v>
                </c:pt>
                <c:pt idx="75">
                  <c:v>44361</c:v>
                </c:pt>
                <c:pt idx="76">
                  <c:v>44368</c:v>
                </c:pt>
                <c:pt idx="77">
                  <c:v>44375</c:v>
                </c:pt>
                <c:pt idx="78">
                  <c:v>44382</c:v>
                </c:pt>
                <c:pt idx="79">
                  <c:v>44389</c:v>
                </c:pt>
                <c:pt idx="80">
                  <c:v>44396</c:v>
                </c:pt>
                <c:pt idx="81">
                  <c:v>44403</c:v>
                </c:pt>
                <c:pt idx="82">
                  <c:v>44410</c:v>
                </c:pt>
                <c:pt idx="83">
                  <c:v>44417</c:v>
                </c:pt>
                <c:pt idx="84">
                  <c:v>44424</c:v>
                </c:pt>
                <c:pt idx="85">
                  <c:v>44431</c:v>
                </c:pt>
                <c:pt idx="86">
                  <c:v>44438</c:v>
                </c:pt>
                <c:pt idx="87">
                  <c:v>44445</c:v>
                </c:pt>
                <c:pt idx="88">
                  <c:v>44452</c:v>
                </c:pt>
                <c:pt idx="89">
                  <c:v>44459</c:v>
                </c:pt>
                <c:pt idx="90">
                  <c:v>44466</c:v>
                </c:pt>
                <c:pt idx="91">
                  <c:v>44473</c:v>
                </c:pt>
                <c:pt idx="92">
                  <c:v>44480</c:v>
                </c:pt>
                <c:pt idx="93">
                  <c:v>44487</c:v>
                </c:pt>
                <c:pt idx="94">
                  <c:v>44494</c:v>
                </c:pt>
                <c:pt idx="95">
                  <c:v>44501</c:v>
                </c:pt>
                <c:pt idx="96">
                  <c:v>44508</c:v>
                </c:pt>
                <c:pt idx="97">
                  <c:v>44515</c:v>
                </c:pt>
                <c:pt idx="98">
                  <c:v>44522</c:v>
                </c:pt>
                <c:pt idx="99">
                  <c:v>44529</c:v>
                </c:pt>
                <c:pt idx="100">
                  <c:v>44536</c:v>
                </c:pt>
                <c:pt idx="101">
                  <c:v>44543</c:v>
                </c:pt>
                <c:pt idx="102">
                  <c:v>44550</c:v>
                </c:pt>
                <c:pt idx="103">
                  <c:v>44557</c:v>
                </c:pt>
                <c:pt idx="104">
                  <c:v>44564</c:v>
                </c:pt>
                <c:pt idx="105">
                  <c:v>44571</c:v>
                </c:pt>
                <c:pt idx="106">
                  <c:v>44578</c:v>
                </c:pt>
                <c:pt idx="107">
                  <c:v>44585</c:v>
                </c:pt>
                <c:pt idx="108">
                  <c:v>44592</c:v>
                </c:pt>
                <c:pt idx="109">
                  <c:v>44599</c:v>
                </c:pt>
                <c:pt idx="110">
                  <c:v>44606</c:v>
                </c:pt>
                <c:pt idx="111">
                  <c:v>44613</c:v>
                </c:pt>
                <c:pt idx="112">
                  <c:v>44620</c:v>
                </c:pt>
                <c:pt idx="113">
                  <c:v>44627</c:v>
                </c:pt>
                <c:pt idx="114">
                  <c:v>44634</c:v>
                </c:pt>
                <c:pt idx="115">
                  <c:v>44641</c:v>
                </c:pt>
                <c:pt idx="116">
                  <c:v>44648</c:v>
                </c:pt>
                <c:pt idx="117">
                  <c:v>44655</c:v>
                </c:pt>
                <c:pt idx="118">
                  <c:v>44662</c:v>
                </c:pt>
                <c:pt idx="119">
                  <c:v>44669</c:v>
                </c:pt>
                <c:pt idx="120">
                  <c:v>44676</c:v>
                </c:pt>
                <c:pt idx="121">
                  <c:v>44683</c:v>
                </c:pt>
                <c:pt idx="122">
                  <c:v>44690</c:v>
                </c:pt>
                <c:pt idx="123">
                  <c:v>44697</c:v>
                </c:pt>
                <c:pt idx="124">
                  <c:v>44704</c:v>
                </c:pt>
                <c:pt idx="125">
                  <c:v>44711</c:v>
                </c:pt>
                <c:pt idx="126">
                  <c:v>44718</c:v>
                </c:pt>
                <c:pt idx="127">
                  <c:v>44725</c:v>
                </c:pt>
                <c:pt idx="128">
                  <c:v>44732</c:v>
                </c:pt>
                <c:pt idx="129">
                  <c:v>44739</c:v>
                </c:pt>
                <c:pt idx="130">
                  <c:v>44746</c:v>
                </c:pt>
                <c:pt idx="131">
                  <c:v>44753</c:v>
                </c:pt>
                <c:pt idx="132">
                  <c:v>44760</c:v>
                </c:pt>
                <c:pt idx="133">
                  <c:v>44767</c:v>
                </c:pt>
                <c:pt idx="134">
                  <c:v>44774</c:v>
                </c:pt>
                <c:pt idx="135">
                  <c:v>44781</c:v>
                </c:pt>
                <c:pt idx="136">
                  <c:v>44788</c:v>
                </c:pt>
                <c:pt idx="137">
                  <c:v>44795</c:v>
                </c:pt>
                <c:pt idx="138">
                  <c:v>44802</c:v>
                </c:pt>
                <c:pt idx="139">
                  <c:v>44809</c:v>
                </c:pt>
                <c:pt idx="140">
                  <c:v>44816</c:v>
                </c:pt>
                <c:pt idx="141">
                  <c:v>44823</c:v>
                </c:pt>
                <c:pt idx="142">
                  <c:v>44830</c:v>
                </c:pt>
                <c:pt idx="143">
                  <c:v>44837</c:v>
                </c:pt>
                <c:pt idx="144">
                  <c:v>44844</c:v>
                </c:pt>
                <c:pt idx="145">
                  <c:v>44851</c:v>
                </c:pt>
                <c:pt idx="146">
                  <c:v>44858</c:v>
                </c:pt>
                <c:pt idx="147">
                  <c:v>44865</c:v>
                </c:pt>
                <c:pt idx="148">
                  <c:v>44872</c:v>
                </c:pt>
                <c:pt idx="149">
                  <c:v>44879</c:v>
                </c:pt>
                <c:pt idx="150">
                  <c:v>44886</c:v>
                </c:pt>
                <c:pt idx="151">
                  <c:v>44893</c:v>
                </c:pt>
                <c:pt idx="152">
                  <c:v>44900</c:v>
                </c:pt>
                <c:pt idx="153">
                  <c:v>44907</c:v>
                </c:pt>
                <c:pt idx="154">
                  <c:v>44914</c:v>
                </c:pt>
                <c:pt idx="155">
                  <c:v>44921</c:v>
                </c:pt>
                <c:pt idx="156">
                  <c:v>44928</c:v>
                </c:pt>
                <c:pt idx="157">
                  <c:v>44935</c:v>
                </c:pt>
                <c:pt idx="158">
                  <c:v>44942</c:v>
                </c:pt>
                <c:pt idx="159">
                  <c:v>44949</c:v>
                </c:pt>
                <c:pt idx="160">
                  <c:v>44956</c:v>
                </c:pt>
                <c:pt idx="161">
                  <c:v>44963</c:v>
                </c:pt>
                <c:pt idx="162">
                  <c:v>44970</c:v>
                </c:pt>
                <c:pt idx="163">
                  <c:v>44977</c:v>
                </c:pt>
                <c:pt idx="164">
                  <c:v>44984</c:v>
                </c:pt>
                <c:pt idx="165">
                  <c:v>44991</c:v>
                </c:pt>
                <c:pt idx="166">
                  <c:v>44998</c:v>
                </c:pt>
                <c:pt idx="167">
                  <c:v>45005</c:v>
                </c:pt>
                <c:pt idx="168">
                  <c:v>45012</c:v>
                </c:pt>
                <c:pt idx="169">
                  <c:v>45019</c:v>
                </c:pt>
                <c:pt idx="170">
                  <c:v>45026</c:v>
                </c:pt>
                <c:pt idx="171">
                  <c:v>45033</c:v>
                </c:pt>
                <c:pt idx="172">
                  <c:v>45040</c:v>
                </c:pt>
                <c:pt idx="173">
                  <c:v>45047</c:v>
                </c:pt>
                <c:pt idx="174">
                  <c:v>45054</c:v>
                </c:pt>
                <c:pt idx="175">
                  <c:v>45061</c:v>
                </c:pt>
                <c:pt idx="176">
                  <c:v>45068</c:v>
                </c:pt>
                <c:pt idx="177">
                  <c:v>45075</c:v>
                </c:pt>
                <c:pt idx="178">
                  <c:v>45082</c:v>
                </c:pt>
                <c:pt idx="179">
                  <c:v>45089</c:v>
                </c:pt>
                <c:pt idx="180">
                  <c:v>45096</c:v>
                </c:pt>
                <c:pt idx="181">
                  <c:v>45103</c:v>
                </c:pt>
                <c:pt idx="182">
                  <c:v>45110</c:v>
                </c:pt>
                <c:pt idx="183">
                  <c:v>45117</c:v>
                </c:pt>
                <c:pt idx="184">
                  <c:v>45124</c:v>
                </c:pt>
                <c:pt idx="185">
                  <c:v>45131</c:v>
                </c:pt>
                <c:pt idx="186">
                  <c:v>45138</c:v>
                </c:pt>
                <c:pt idx="187">
                  <c:v>45145</c:v>
                </c:pt>
                <c:pt idx="188">
                  <c:v>45152</c:v>
                </c:pt>
                <c:pt idx="189">
                  <c:v>45159</c:v>
                </c:pt>
                <c:pt idx="190">
                  <c:v>45166</c:v>
                </c:pt>
                <c:pt idx="191">
                  <c:v>45173</c:v>
                </c:pt>
                <c:pt idx="192">
                  <c:v>45180</c:v>
                </c:pt>
                <c:pt idx="193">
                  <c:v>45187</c:v>
                </c:pt>
                <c:pt idx="194">
                  <c:v>45194</c:v>
                </c:pt>
                <c:pt idx="195">
                  <c:v>45201</c:v>
                </c:pt>
                <c:pt idx="196">
                  <c:v>45208</c:v>
                </c:pt>
                <c:pt idx="197">
                  <c:v>45215</c:v>
                </c:pt>
                <c:pt idx="198">
                  <c:v>45222</c:v>
                </c:pt>
                <c:pt idx="199">
                  <c:v>45229</c:v>
                </c:pt>
                <c:pt idx="200">
                  <c:v>45236</c:v>
                </c:pt>
                <c:pt idx="201">
                  <c:v>45243</c:v>
                </c:pt>
                <c:pt idx="202">
                  <c:v>45250</c:v>
                </c:pt>
                <c:pt idx="203">
                  <c:v>45257</c:v>
                </c:pt>
                <c:pt idx="204">
                  <c:v>45264</c:v>
                </c:pt>
                <c:pt idx="205">
                  <c:v>45271</c:v>
                </c:pt>
                <c:pt idx="206">
                  <c:v>45278</c:v>
                </c:pt>
                <c:pt idx="207">
                  <c:v>45285</c:v>
                </c:pt>
                <c:pt idx="208">
                  <c:v>45292</c:v>
                </c:pt>
                <c:pt idx="209">
                  <c:v>45299</c:v>
                </c:pt>
                <c:pt idx="210">
                  <c:v>45306</c:v>
                </c:pt>
                <c:pt idx="211">
                  <c:v>45313</c:v>
                </c:pt>
                <c:pt idx="212">
                  <c:v>45320</c:v>
                </c:pt>
                <c:pt idx="213">
                  <c:v>45327</c:v>
                </c:pt>
                <c:pt idx="214">
                  <c:v>45334</c:v>
                </c:pt>
                <c:pt idx="215">
                  <c:v>45341</c:v>
                </c:pt>
                <c:pt idx="216">
                  <c:v>45348</c:v>
                </c:pt>
                <c:pt idx="217">
                  <c:v>45355</c:v>
                </c:pt>
                <c:pt idx="218">
                  <c:v>45362</c:v>
                </c:pt>
                <c:pt idx="219">
                  <c:v>45369</c:v>
                </c:pt>
                <c:pt idx="220">
                  <c:v>45376</c:v>
                </c:pt>
                <c:pt idx="221">
                  <c:v>45383</c:v>
                </c:pt>
                <c:pt idx="222">
                  <c:v>45390</c:v>
                </c:pt>
                <c:pt idx="223">
                  <c:v>45397</c:v>
                </c:pt>
                <c:pt idx="224">
                  <c:v>45404</c:v>
                </c:pt>
                <c:pt idx="225">
                  <c:v>45411</c:v>
                </c:pt>
                <c:pt idx="226">
                  <c:v>45418</c:v>
                </c:pt>
                <c:pt idx="227">
                  <c:v>45425</c:v>
                </c:pt>
                <c:pt idx="228">
                  <c:v>45432</c:v>
                </c:pt>
                <c:pt idx="229">
                  <c:v>45439</c:v>
                </c:pt>
                <c:pt idx="230">
                  <c:v>45446</c:v>
                </c:pt>
                <c:pt idx="231">
                  <c:v>45453</c:v>
                </c:pt>
                <c:pt idx="232">
                  <c:v>45460</c:v>
                </c:pt>
                <c:pt idx="233">
                  <c:v>45467</c:v>
                </c:pt>
                <c:pt idx="234">
                  <c:v>45474</c:v>
                </c:pt>
                <c:pt idx="235">
                  <c:v>45481</c:v>
                </c:pt>
                <c:pt idx="236">
                  <c:v>45488</c:v>
                </c:pt>
                <c:pt idx="237">
                  <c:v>45495</c:v>
                </c:pt>
                <c:pt idx="238">
                  <c:v>45502</c:v>
                </c:pt>
                <c:pt idx="239">
                  <c:v>45509</c:v>
                </c:pt>
                <c:pt idx="240">
                  <c:v>45516</c:v>
                </c:pt>
                <c:pt idx="241">
                  <c:v>45523</c:v>
                </c:pt>
                <c:pt idx="242">
                  <c:v>45530</c:v>
                </c:pt>
                <c:pt idx="243">
                  <c:v>45537</c:v>
                </c:pt>
                <c:pt idx="244">
                  <c:v>45544</c:v>
                </c:pt>
                <c:pt idx="245">
                  <c:v>45551</c:v>
                </c:pt>
                <c:pt idx="246">
                  <c:v>45558</c:v>
                </c:pt>
                <c:pt idx="247">
                  <c:v>45565</c:v>
                </c:pt>
                <c:pt idx="248">
                  <c:v>45572</c:v>
                </c:pt>
                <c:pt idx="249">
                  <c:v>45579</c:v>
                </c:pt>
                <c:pt idx="250">
                  <c:v>45586</c:v>
                </c:pt>
                <c:pt idx="251">
                  <c:v>45593</c:v>
                </c:pt>
                <c:pt idx="252">
                  <c:v>45600</c:v>
                </c:pt>
                <c:pt idx="253">
                  <c:v>45607</c:v>
                </c:pt>
                <c:pt idx="254">
                  <c:v>45614</c:v>
                </c:pt>
                <c:pt idx="255">
                  <c:v>45621</c:v>
                </c:pt>
                <c:pt idx="256">
                  <c:v>45628</c:v>
                </c:pt>
                <c:pt idx="257">
                  <c:v>45635</c:v>
                </c:pt>
                <c:pt idx="258">
                  <c:v>45642</c:v>
                </c:pt>
                <c:pt idx="259">
                  <c:v>45649</c:v>
                </c:pt>
                <c:pt idx="260">
                  <c:v>45656</c:v>
                </c:pt>
                <c:pt idx="261">
                  <c:v>45663</c:v>
                </c:pt>
                <c:pt idx="262">
                  <c:v>45670</c:v>
                </c:pt>
                <c:pt idx="263">
                  <c:v>45677</c:v>
                </c:pt>
                <c:pt idx="264">
                  <c:v>45684</c:v>
                </c:pt>
                <c:pt idx="265">
                  <c:v>45691</c:v>
                </c:pt>
                <c:pt idx="266">
                  <c:v>45698</c:v>
                </c:pt>
                <c:pt idx="267">
                  <c:v>45705</c:v>
                </c:pt>
                <c:pt idx="268">
                  <c:v>45712</c:v>
                </c:pt>
                <c:pt idx="269">
                  <c:v>45719</c:v>
                </c:pt>
                <c:pt idx="270">
                  <c:v>45726</c:v>
                </c:pt>
                <c:pt idx="271">
                  <c:v>45733</c:v>
                </c:pt>
                <c:pt idx="272">
                  <c:v>45740</c:v>
                </c:pt>
                <c:pt idx="273">
                  <c:v>45747</c:v>
                </c:pt>
                <c:pt idx="274">
                  <c:v>45754</c:v>
                </c:pt>
                <c:pt idx="275">
                  <c:v>45761</c:v>
                </c:pt>
                <c:pt idx="276">
                  <c:v>45768</c:v>
                </c:pt>
                <c:pt idx="277">
                  <c:v>45775</c:v>
                </c:pt>
                <c:pt idx="278">
                  <c:v>45782</c:v>
                </c:pt>
                <c:pt idx="279">
                  <c:v>45789</c:v>
                </c:pt>
                <c:pt idx="280">
                  <c:v>45796</c:v>
                </c:pt>
                <c:pt idx="281">
                  <c:v>45803</c:v>
                </c:pt>
                <c:pt idx="282">
                  <c:v>45810</c:v>
                </c:pt>
                <c:pt idx="283">
                  <c:v>45817</c:v>
                </c:pt>
                <c:pt idx="284">
                  <c:v>45824</c:v>
                </c:pt>
                <c:pt idx="285">
                  <c:v>45831</c:v>
                </c:pt>
              </c:numCache>
            </c:numRef>
          </c:cat>
          <c:val>
            <c:numRef>
              <c:f>Semanal!$H$3:$H$288</c:f>
              <c:numCache>
                <c:formatCode>0.0%</c:formatCode>
                <c:ptCount val="286"/>
                <c:pt idx="0">
                  <c:v>5.4851242642063099E-2</c:v>
                </c:pt>
                <c:pt idx="1">
                  <c:v>0.15131214257910885</c:v>
                </c:pt>
                <c:pt idx="2">
                  <c:v>-5.8799101925782325E-2</c:v>
                </c:pt>
                <c:pt idx="3">
                  <c:v>3.6128024161659354E-2</c:v>
                </c:pt>
                <c:pt idx="4">
                  <c:v>0.41878518335214077</c:v>
                </c:pt>
                <c:pt idx="5">
                  <c:v>-7.5867946672405123E-2</c:v>
                </c:pt>
                <c:pt idx="6">
                  <c:v>-0.12801580240014113</c:v>
                </c:pt>
                <c:pt idx="7">
                  <c:v>-6.0297140993868917E-2</c:v>
                </c:pt>
                <c:pt idx="8">
                  <c:v>-5.8178257123883505E-2</c:v>
                </c:pt>
                <c:pt idx="9">
                  <c:v>-0.10142635778327162</c:v>
                </c:pt>
                <c:pt idx="10">
                  <c:v>-0.14769579745869008</c:v>
                </c:pt>
                <c:pt idx="11">
                  <c:v>-1.2420698814642412E-2</c:v>
                </c:pt>
                <c:pt idx="12">
                  <c:v>1.5202002227730356E-2</c:v>
                </c:pt>
                <c:pt idx="13">
                  <c:v>5.4555776796641642E-2</c:v>
                </c:pt>
                <c:pt idx="14">
                  <c:v>9.8967812539223418E-3</c:v>
                </c:pt>
                <c:pt idx="15">
                  <c:v>0.18286218094834453</c:v>
                </c:pt>
                <c:pt idx="16">
                  <c:v>9.7332318168105586E-2</c:v>
                </c:pt>
                <c:pt idx="17">
                  <c:v>4.7413077271795927E-3</c:v>
                </c:pt>
                <c:pt idx="18">
                  <c:v>-1.8931203931203934E-2</c:v>
                </c:pt>
                <c:pt idx="19">
                  <c:v>-1.8899598421004988E-2</c:v>
                </c:pt>
                <c:pt idx="20">
                  <c:v>1.4772542679672325E-2</c:v>
                </c:pt>
                <c:pt idx="21">
                  <c:v>1.6245924226341506E-2</c:v>
                </c:pt>
                <c:pt idx="22">
                  <c:v>-2.3023147661981089E-2</c:v>
                </c:pt>
                <c:pt idx="23">
                  <c:v>-3.9339002492157354E-2</c:v>
                </c:pt>
                <c:pt idx="24">
                  <c:v>-3.3366700033359172E-4</c:v>
                </c:pt>
                <c:pt idx="25">
                  <c:v>-6.1615487316421892E-2</c:v>
                </c:pt>
                <c:pt idx="26">
                  <c:v>1.2392922059416771</c:v>
                </c:pt>
                <c:pt idx="27">
                  <c:v>-0.28845238179030097</c:v>
                </c:pt>
                <c:pt idx="28">
                  <c:v>-8.4429146225721591E-2</c:v>
                </c:pt>
                <c:pt idx="29">
                  <c:v>0.11573514000129065</c:v>
                </c:pt>
                <c:pt idx="30">
                  <c:v>-4.148234532382758E-2</c:v>
                </c:pt>
                <c:pt idx="31">
                  <c:v>-1.3102543484701034E-2</c:v>
                </c:pt>
                <c:pt idx="32">
                  <c:v>2.9171059843015976E-2</c:v>
                </c:pt>
                <c:pt idx="33">
                  <c:v>-6.4944491129709916E-2</c:v>
                </c:pt>
                <c:pt idx="34">
                  <c:v>-4.9537195157712537E-2</c:v>
                </c:pt>
                <c:pt idx="35">
                  <c:v>-0.14264432942292421</c:v>
                </c:pt>
                <c:pt idx="36">
                  <c:v>1.2020988837728792E-2</c:v>
                </c:pt>
                <c:pt idx="37">
                  <c:v>-2.4681265539307166E-2</c:v>
                </c:pt>
                <c:pt idx="38">
                  <c:v>-2.0919794705213102E-2</c:v>
                </c:pt>
                <c:pt idx="39">
                  <c:v>5.2110010021155666E-2</c:v>
                </c:pt>
                <c:pt idx="40">
                  <c:v>-6.1314494204434883E-2</c:v>
                </c:pt>
                <c:pt idx="41">
                  <c:v>-5.7639987579660009E-3</c:v>
                </c:pt>
                <c:pt idx="42">
                  <c:v>6.7952783394995761E-2</c:v>
                </c:pt>
                <c:pt idx="43">
                  <c:v>-1.0337639116339781E-2</c:v>
                </c:pt>
                <c:pt idx="44">
                  <c:v>2.179425212876963E-2</c:v>
                </c:pt>
                <c:pt idx="45">
                  <c:v>0.26220712320165029</c:v>
                </c:pt>
                <c:pt idx="46">
                  <c:v>0.16240688169884435</c:v>
                </c:pt>
                <c:pt idx="47">
                  <c:v>-0.15484554771915771</c:v>
                </c:pt>
                <c:pt idx="48">
                  <c:v>-5.2380098316798164E-2</c:v>
                </c:pt>
                <c:pt idx="49">
                  <c:v>0.37411760707519903</c:v>
                </c:pt>
                <c:pt idx="50">
                  <c:v>0.14796487740310085</c:v>
                </c:pt>
                <c:pt idx="51">
                  <c:v>1.5526205717847554</c:v>
                </c:pt>
                <c:pt idx="52">
                  <c:v>-0.16425398955589524</c:v>
                </c:pt>
                <c:pt idx="53">
                  <c:v>-0.1361172540801954</c:v>
                </c:pt>
                <c:pt idx="54">
                  <c:v>-2.6343037257230546E-2</c:v>
                </c:pt>
                <c:pt idx="55">
                  <c:v>7.0971003270507067</c:v>
                </c:pt>
                <c:pt idx="56">
                  <c:v>9.5397932769269361E-2</c:v>
                </c:pt>
                <c:pt idx="57">
                  <c:v>-2.965612077571576E-2</c:v>
                </c:pt>
                <c:pt idx="58">
                  <c:v>-0.12115370738561888</c:v>
                </c:pt>
                <c:pt idx="59">
                  <c:v>-0.16925060524187013</c:v>
                </c:pt>
                <c:pt idx="60">
                  <c:v>-0.14050441753392798</c:v>
                </c:pt>
                <c:pt idx="61">
                  <c:v>0.21188689140722988</c:v>
                </c:pt>
                <c:pt idx="62">
                  <c:v>-4.3540420503061845E-2</c:v>
                </c:pt>
                <c:pt idx="63">
                  <c:v>-4.5649191441925703E-2</c:v>
                </c:pt>
                <c:pt idx="64">
                  <c:v>0.22131553760601097</c:v>
                </c:pt>
                <c:pt idx="65">
                  <c:v>0.16018193221940186</c:v>
                </c:pt>
                <c:pt idx="66">
                  <c:v>4.4636608132425577</c:v>
                </c:pt>
                <c:pt idx="67">
                  <c:v>6.630323959026724E-3</c:v>
                </c:pt>
                <c:pt idx="68">
                  <c:v>-9.9107534856129789E-2</c:v>
                </c:pt>
                <c:pt idx="69">
                  <c:v>0.82265471407552127</c:v>
                </c:pt>
                <c:pt idx="70">
                  <c:v>-0.2060623334765449</c:v>
                </c:pt>
                <c:pt idx="71">
                  <c:v>-0.10939828539377129</c:v>
                </c:pt>
                <c:pt idx="72">
                  <c:v>-0.26788308066993133</c:v>
                </c:pt>
                <c:pt idx="73">
                  <c:v>0.15269326171634032</c:v>
                </c:pt>
                <c:pt idx="74">
                  <c:v>-0.1422982400554707</c:v>
                </c:pt>
                <c:pt idx="75">
                  <c:v>-0.11203486614353976</c:v>
                </c:pt>
                <c:pt idx="76">
                  <c:v>-0.14452321115232902</c:v>
                </c:pt>
                <c:pt idx="77">
                  <c:v>-4.3807574937440898E-2</c:v>
                </c:pt>
                <c:pt idx="78">
                  <c:v>-0.10076005425882045</c:v>
                </c:pt>
                <c:pt idx="79">
                  <c:v>-0.12260907615726886</c:v>
                </c:pt>
                <c:pt idx="80">
                  <c:v>-2.6408909699325613E-2</c:v>
                </c:pt>
                <c:pt idx="81">
                  <c:v>0.10644569496454326</c:v>
                </c:pt>
                <c:pt idx="82">
                  <c:v>0.19430943603584974</c:v>
                </c:pt>
                <c:pt idx="83">
                  <c:v>0.24036913000594332</c:v>
                </c:pt>
                <c:pt idx="84">
                  <c:v>1.3679125297853222E-2</c:v>
                </c:pt>
                <c:pt idx="85">
                  <c:v>-6.5506015465712886E-2</c:v>
                </c:pt>
                <c:pt idx="86">
                  <c:v>-4.021182215903156E-2</c:v>
                </c:pt>
                <c:pt idx="87">
                  <c:v>1.3294006146922948E-2</c:v>
                </c:pt>
                <c:pt idx="88">
                  <c:v>-0.18950768587320377</c:v>
                </c:pt>
                <c:pt idx="89">
                  <c:v>-9.4140912864260837E-2</c:v>
                </c:pt>
                <c:pt idx="90">
                  <c:v>-3.582293569003675E-2</c:v>
                </c:pt>
                <c:pt idx="91">
                  <c:v>0.19396029569366816</c:v>
                </c:pt>
                <c:pt idx="92">
                  <c:v>-9.6212261185617695E-2</c:v>
                </c:pt>
                <c:pt idx="93">
                  <c:v>0.15781824583872339</c:v>
                </c:pt>
                <c:pt idx="94">
                  <c:v>0.19573736096020614</c:v>
                </c:pt>
                <c:pt idx="95">
                  <c:v>-0.15766273790009586</c:v>
                </c:pt>
                <c:pt idx="96">
                  <c:v>3.8384334763860134E-2</c:v>
                </c:pt>
                <c:pt idx="97">
                  <c:v>-0.1009464989996411</c:v>
                </c:pt>
                <c:pt idx="98">
                  <c:v>-0.11210114179303744</c:v>
                </c:pt>
                <c:pt idx="99">
                  <c:v>-4.1260613798076155E-2</c:v>
                </c:pt>
                <c:pt idx="100">
                  <c:v>-0.18972687676146174</c:v>
                </c:pt>
                <c:pt idx="101">
                  <c:v>0.19176876429294989</c:v>
                </c:pt>
                <c:pt idx="102">
                  <c:v>-0.10532364316645147</c:v>
                </c:pt>
                <c:pt idx="103">
                  <c:v>-7.2722477012070246E-3</c:v>
                </c:pt>
                <c:pt idx="104">
                  <c:v>-9.7736023552798507E-2</c:v>
                </c:pt>
                <c:pt idx="105">
                  <c:v>0.1757332923763715</c:v>
                </c:pt>
                <c:pt idx="106">
                  <c:v>-0.1338362906581767</c:v>
                </c:pt>
                <c:pt idx="107">
                  <c:v>-0.13876800983449603</c:v>
                </c:pt>
                <c:pt idx="108">
                  <c:v>1.2383055743457218E-2</c:v>
                </c:pt>
                <c:pt idx="109">
                  <c:v>0.10633229481640341</c:v>
                </c:pt>
                <c:pt idx="110">
                  <c:v>-0.11099531916352301</c:v>
                </c:pt>
                <c:pt idx="111">
                  <c:v>-7.2207858675988071E-2</c:v>
                </c:pt>
                <c:pt idx="112">
                  <c:v>-2.6660294629614608E-2</c:v>
                </c:pt>
                <c:pt idx="113">
                  <c:v>-0.10019642017622767</c:v>
                </c:pt>
                <c:pt idx="114">
                  <c:v>4.6237915255340298E-3</c:v>
                </c:pt>
                <c:pt idx="115">
                  <c:v>0.16462466597730532</c:v>
                </c:pt>
                <c:pt idx="116">
                  <c:v>5.2093811692137532E-2</c:v>
                </c:pt>
                <c:pt idx="117">
                  <c:v>0.17028201694382153</c:v>
                </c:pt>
                <c:pt idx="118">
                  <c:v>-0.15159387048854986</c:v>
                </c:pt>
                <c:pt idx="119">
                  <c:v>-3.3094026204413429E-2</c:v>
                </c:pt>
                <c:pt idx="120">
                  <c:v>0.14394379451559383</c:v>
                </c:pt>
                <c:pt idx="121">
                  <c:v>-0.17859538938936981</c:v>
                </c:pt>
                <c:pt idx="122">
                  <c:v>-8.965369612140775E-2</c:v>
                </c:pt>
                <c:pt idx="123">
                  <c:v>-0.25666240073095692</c:v>
                </c:pt>
                <c:pt idx="124">
                  <c:v>-5.1295221177000916E-2</c:v>
                </c:pt>
                <c:pt idx="125">
                  <c:v>9.1815283837202739E-5</c:v>
                </c:pt>
                <c:pt idx="126">
                  <c:v>-4.1832273329095435E-2</c:v>
                </c:pt>
                <c:pt idx="127">
                  <c:v>-0.22483235755721143</c:v>
                </c:pt>
                <c:pt idx="128">
                  <c:v>0.1758377237036802</c:v>
                </c:pt>
                <c:pt idx="129">
                  <c:v>1.6241026826127332E-2</c:v>
                </c:pt>
                <c:pt idx="130">
                  <c:v>-7.0051652982304632E-2</c:v>
                </c:pt>
                <c:pt idx="131">
                  <c:v>-7.6669014115897674E-2</c:v>
                </c:pt>
                <c:pt idx="132">
                  <c:v>0.14210464857176838</c:v>
                </c:pt>
                <c:pt idx="133">
                  <c:v>-3.5286216483826745E-2</c:v>
                </c:pt>
                <c:pt idx="134">
                  <c:v>-4.1796235089135131E-2</c:v>
                </c:pt>
                <c:pt idx="135">
                  <c:v>0.18346401665893211</c:v>
                </c:pt>
                <c:pt idx="136">
                  <c:v>5.7226924293086713E-2</c:v>
                </c:pt>
                <c:pt idx="137">
                  <c:v>-0.19591930793428158</c:v>
                </c:pt>
                <c:pt idx="138">
                  <c:v>-9.7700857944530498E-2</c:v>
                </c:pt>
                <c:pt idx="139">
                  <c:v>1.3215310908895222E-2</c:v>
                </c:pt>
                <c:pt idx="140">
                  <c:v>2.4630276810019575E-4</c:v>
                </c:pt>
                <c:pt idx="141">
                  <c:v>4.1120740901634562E-2</c:v>
                </c:pt>
                <c:pt idx="142">
                  <c:v>-7.3591597356559693E-2</c:v>
                </c:pt>
                <c:pt idx="143">
                  <c:v>5.8618093150092018E-2</c:v>
                </c:pt>
                <c:pt idx="144">
                  <c:v>-6.3495379018818063E-2</c:v>
                </c:pt>
                <c:pt idx="145">
                  <c:v>-2.9052465419063769E-2</c:v>
                </c:pt>
                <c:pt idx="146">
                  <c:v>1.4497595397226379</c:v>
                </c:pt>
                <c:pt idx="147">
                  <c:v>5.5732376819477687E-2</c:v>
                </c:pt>
                <c:pt idx="148">
                  <c:v>-0.24413442012671141</c:v>
                </c:pt>
                <c:pt idx="149">
                  <c:v>-0.23387146021599908</c:v>
                </c:pt>
                <c:pt idx="150">
                  <c:v>0.1672647496549059</c:v>
                </c:pt>
                <c:pt idx="151">
                  <c:v>2.7820149914252985E-2</c:v>
                </c:pt>
                <c:pt idx="152">
                  <c:v>1.0228431049971409E-2</c:v>
                </c:pt>
                <c:pt idx="153">
                  <c:v>-0.14163352891616476</c:v>
                </c:pt>
                <c:pt idx="154">
                  <c:v>-0.16098316078995681</c:v>
                </c:pt>
                <c:pt idx="155">
                  <c:v>-3.6700542021183849E-2</c:v>
                </c:pt>
                <c:pt idx="156">
                  <c:v>-2.0225093374138314E-2</c:v>
                </c:pt>
                <c:pt idx="157">
                  <c:v>0.227824528376389</c:v>
                </c:pt>
                <c:pt idx="158">
                  <c:v>1.3409983323317982E-2</c:v>
                </c:pt>
                <c:pt idx="159">
                  <c:v>-3.7620076379249953E-3</c:v>
                </c:pt>
                <c:pt idx="160">
                  <c:v>7.2312773289407314E-2</c:v>
                </c:pt>
                <c:pt idx="161">
                  <c:v>-6.1906689736452976E-2</c:v>
                </c:pt>
                <c:pt idx="162">
                  <c:v>-2.0749248213621313E-2</c:v>
                </c:pt>
                <c:pt idx="163">
                  <c:v>-2.8794235872049184E-2</c:v>
                </c:pt>
                <c:pt idx="164">
                  <c:v>-6.8315254333212727E-2</c:v>
                </c:pt>
                <c:pt idx="165">
                  <c:v>-8.2901729464733495E-2</c:v>
                </c:pt>
                <c:pt idx="166">
                  <c:v>3.7974519509690718E-2</c:v>
                </c:pt>
                <c:pt idx="167">
                  <c:v>-9.845684719135574E-4</c:v>
                </c:pt>
                <c:pt idx="168">
                  <c:v>8.5457681426123352E-2</c:v>
                </c:pt>
                <c:pt idx="169">
                  <c:v>0.19775662562556298</c:v>
                </c:pt>
                <c:pt idx="170">
                  <c:v>-0.1036788897923699</c:v>
                </c:pt>
                <c:pt idx="171">
                  <c:v>3.2482763832019992E-2</c:v>
                </c:pt>
                <c:pt idx="172">
                  <c:v>-0.12003480586988298</c:v>
                </c:pt>
                <c:pt idx="173">
                  <c:v>-2.1996597461651862E-2</c:v>
                </c:pt>
                <c:pt idx="174">
                  <c:v>-4.6256016799186742E-2</c:v>
                </c:pt>
                <c:pt idx="175">
                  <c:v>-2.9868946389201963E-2</c:v>
                </c:pt>
                <c:pt idx="176">
                  <c:v>-1.8864655674242607E-2</c:v>
                </c:pt>
                <c:pt idx="177">
                  <c:v>9.9018389081481921E-4</c:v>
                </c:pt>
                <c:pt idx="178">
                  <c:v>-1.7034993290484454E-2</c:v>
                </c:pt>
                <c:pt idx="179">
                  <c:v>-0.1233216056587904</c:v>
                </c:pt>
                <c:pt idx="180">
                  <c:v>9.4669425263809559E-2</c:v>
                </c:pt>
                <c:pt idx="181">
                  <c:v>1.0979333734738639E-2</c:v>
                </c:pt>
                <c:pt idx="182">
                  <c:v>1.5175337384767144E-2</c:v>
                </c:pt>
                <c:pt idx="183">
                  <c:v>4.276929128702122E-2</c:v>
                </c:pt>
                <c:pt idx="184">
                  <c:v>2.125509921507935E-2</c:v>
                </c:pt>
                <c:pt idx="185">
                  <c:v>9.1661661442041922E-2</c:v>
                </c:pt>
                <c:pt idx="186">
                  <c:v>-4.3223910662881226E-2</c:v>
                </c:pt>
                <c:pt idx="187">
                  <c:v>-3.100386574309728E-2</c:v>
                </c:pt>
                <c:pt idx="188">
                  <c:v>-1.5479980196472877E-2</c:v>
                </c:pt>
                <c:pt idx="189">
                  <c:v>-0.15146610055158893</c:v>
                </c:pt>
                <c:pt idx="190">
                  <c:v>5.6277428488247114E-2</c:v>
                </c:pt>
                <c:pt idx="191">
                  <c:v>-5.3451090437017242E-2</c:v>
                </c:pt>
                <c:pt idx="192">
                  <c:v>-2.5199629676490996E-2</c:v>
                </c:pt>
                <c:pt idx="193">
                  <c:v>6.412697929154468E-3</c:v>
                </c:pt>
                <c:pt idx="194">
                  <c:v>4.034555648231887E-3</c:v>
                </c:pt>
                <c:pt idx="195">
                  <c:v>6.9638984320640222E-3</c:v>
                </c:pt>
                <c:pt idx="196">
                  <c:v>-4.6180115573949181E-2</c:v>
                </c:pt>
                <c:pt idx="197">
                  <c:v>1.1338922250061565E-2</c:v>
                </c:pt>
                <c:pt idx="198">
                  <c:v>0.21286565999925822</c:v>
                </c:pt>
                <c:pt idx="199">
                  <c:v>-4.2776410767922636E-2</c:v>
                </c:pt>
                <c:pt idx="200">
                  <c:v>0.1385765212099197</c:v>
                </c:pt>
                <c:pt idx="201">
                  <c:v>7.035484906857141E-2</c:v>
                </c:pt>
                <c:pt idx="202">
                  <c:v>-5.8239850370066411E-2</c:v>
                </c:pt>
                <c:pt idx="203">
                  <c:v>5.9827390190971733E-2</c:v>
                </c:pt>
                <c:pt idx="204">
                  <c:v>0.20799730548917722</c:v>
                </c:pt>
                <c:pt idx="205">
                  <c:v>-1.5796603537497227E-2</c:v>
                </c:pt>
                <c:pt idx="206">
                  <c:v>-6.1132928492969793E-2</c:v>
                </c:pt>
                <c:pt idx="207">
                  <c:v>-2.296319106685955E-2</c:v>
                </c:pt>
                <c:pt idx="208">
                  <c:v>-7.6747449382949997E-3</c:v>
                </c:pt>
                <c:pt idx="209">
                  <c:v>-6.8908656624660183E-2</c:v>
                </c:pt>
                <c:pt idx="210">
                  <c:v>2.6944746207176955E-2</c:v>
                </c:pt>
                <c:pt idx="211">
                  <c:v>-5.2118076837400815E-2</c:v>
                </c:pt>
                <c:pt idx="212">
                  <c:v>-3.1133048656248035E-2</c:v>
                </c:pt>
                <c:pt idx="213">
                  <c:v>6.3528525880168748E-3</c:v>
                </c:pt>
                <c:pt idx="214">
                  <c:v>5.5559474695917759E-2</c:v>
                </c:pt>
                <c:pt idx="215">
                  <c:v>3.5691866857980654E-2</c:v>
                </c:pt>
                <c:pt idx="216">
                  <c:v>0.70862366858967052</c:v>
                </c:pt>
                <c:pt idx="217">
                  <c:v>0.30607211549206653</c:v>
                </c:pt>
                <c:pt idx="218">
                  <c:v>-6.502912518391131E-2</c:v>
                </c:pt>
                <c:pt idx="219">
                  <c:v>-5.6187506553318368E-2</c:v>
                </c:pt>
                <c:pt idx="220">
                  <c:v>0.26722434021463509</c:v>
                </c:pt>
                <c:pt idx="221">
                  <c:v>-3.4732817203304969E-2</c:v>
                </c:pt>
                <c:pt idx="222">
                  <c:v>-4.9388079665417452E-2</c:v>
                </c:pt>
                <c:pt idx="223">
                  <c:v>-0.19253449879106641</c:v>
                </c:pt>
                <c:pt idx="224">
                  <c:v>-2.5909085500238863E-2</c:v>
                </c:pt>
                <c:pt idx="225">
                  <c:v>2.541037122196424E-2</c:v>
                </c:pt>
                <c:pt idx="226">
                  <c:v>5.3596580028938664E-3</c:v>
                </c:pt>
                <c:pt idx="227">
                  <c:v>-5.9525366849477665E-2</c:v>
                </c:pt>
                <c:pt idx="228">
                  <c:v>9.8287961221035322E-2</c:v>
                </c:pt>
                <c:pt idx="229">
                  <c:v>-9.5615443875002783E-3</c:v>
                </c:pt>
                <c:pt idx="230">
                  <c:v>-4.5763320476467417E-2</c:v>
                </c:pt>
                <c:pt idx="231">
                  <c:v>-8.9436720938763467E-2</c:v>
                </c:pt>
                <c:pt idx="232">
                  <c:v>-8.4680250410588465E-2</c:v>
                </c:pt>
                <c:pt idx="233">
                  <c:v>-6.3702776762402033E-2</c:v>
                </c:pt>
                <c:pt idx="234">
                  <c:v>-1.0845324645100782E-2</c:v>
                </c:pt>
                <c:pt idx="235">
                  <c:v>-8.8226905238916853E-2</c:v>
                </c:pt>
                <c:pt idx="236">
                  <c:v>0.22697901151872338</c:v>
                </c:pt>
                <c:pt idx="237">
                  <c:v>3.7497407118095965E-4</c:v>
                </c:pt>
                <c:pt idx="238">
                  <c:v>-5.2708663135082871E-2</c:v>
                </c:pt>
                <c:pt idx="239">
                  <c:v>-0.1832410804081667</c:v>
                </c:pt>
                <c:pt idx="240">
                  <c:v>-1.2830528981420014E-2</c:v>
                </c:pt>
                <c:pt idx="241">
                  <c:v>5.9323824525943564E-2</c:v>
                </c:pt>
                <c:pt idx="242">
                  <c:v>-4.6281260713384995E-2</c:v>
                </c:pt>
                <c:pt idx="243">
                  <c:v>-8.262858992554345E-2</c:v>
                </c:pt>
                <c:pt idx="244">
                  <c:v>7.7978438515988319E-2</c:v>
                </c:pt>
                <c:pt idx="245">
                  <c:v>1.5150540936545656E-2</c:v>
                </c:pt>
                <c:pt idx="246">
                  <c:v>0.1931031780907074</c:v>
                </c:pt>
                <c:pt idx="247">
                  <c:v>-5.5275579713682091E-2</c:v>
                </c:pt>
                <c:pt idx="248">
                  <c:v>-7.5505385257424382E-2</c:v>
                </c:pt>
                <c:pt idx="249">
                  <c:v>0.26966543370758128</c:v>
                </c:pt>
                <c:pt idx="250">
                  <c:v>2.1773812292684862E-2</c:v>
                </c:pt>
                <c:pt idx="251">
                  <c:v>0.19829743107289818</c:v>
                </c:pt>
                <c:pt idx="252">
                  <c:v>0.63039194801665732</c:v>
                </c:pt>
                <c:pt idx="253">
                  <c:v>0.49264824522896</c:v>
                </c:pt>
                <c:pt idx="254">
                  <c:v>9.0999059371365862E-2</c:v>
                </c:pt>
                <c:pt idx="255">
                  <c:v>-5.644258088474758E-2</c:v>
                </c:pt>
                <c:pt idx="256">
                  <c:v>7.1503235227134268E-2</c:v>
                </c:pt>
                <c:pt idx="257">
                  <c:v>-3.572100583971928E-2</c:v>
                </c:pt>
                <c:pt idx="258">
                  <c:v>-0.10654049829910936</c:v>
                </c:pt>
                <c:pt idx="259">
                  <c:v>-0.17449151494949075</c:v>
                </c:pt>
                <c:pt idx="260">
                  <c:v>0.16536394449269246</c:v>
                </c:pt>
                <c:pt idx="261">
                  <c:v>-3.7784094276862483E-3</c:v>
                </c:pt>
                <c:pt idx="262">
                  <c:v>9.1954507002608432E-2</c:v>
                </c:pt>
                <c:pt idx="263">
                  <c:v>-8.3155877208906881E-2</c:v>
                </c:pt>
                <c:pt idx="264">
                  <c:v>-0.14150085032134466</c:v>
                </c:pt>
                <c:pt idx="265">
                  <c:v>-0.13908418625773736</c:v>
                </c:pt>
                <c:pt idx="266">
                  <c:v>-2.6734583825455845E-2</c:v>
                </c:pt>
                <c:pt idx="267">
                  <c:v>-5.8407198755706005E-2</c:v>
                </c:pt>
                <c:pt idx="268">
                  <c:v>-9.32105481868514E-2</c:v>
                </c:pt>
                <c:pt idx="269">
                  <c:v>-2.6417198593557036E-2</c:v>
                </c:pt>
                <c:pt idx="270">
                  <c:v>-0.24467974283719751</c:v>
                </c:pt>
                <c:pt idx="271">
                  <c:v>-2.8035949113607078E-3</c:v>
                </c:pt>
                <c:pt idx="272">
                  <c:v>0.14756866373787877</c:v>
                </c:pt>
                <c:pt idx="273">
                  <c:v>-0.1331314178752043</c:v>
                </c:pt>
                <c:pt idx="274">
                  <c:v>-4.8156006130256591E-2</c:v>
                </c:pt>
                <c:pt idx="275">
                  <c:v>-2.0809592544595783E-3</c:v>
                </c:pt>
                <c:pt idx="276">
                  <c:v>0.13467019792891272</c:v>
                </c:pt>
                <c:pt idx="277">
                  <c:v>-4.0609150712232582E-2</c:v>
                </c:pt>
                <c:pt idx="278">
                  <c:v>0.40358251005773255</c:v>
                </c:pt>
                <c:pt idx="279">
                  <c:v>-3.0734359413588187E-2</c:v>
                </c:pt>
                <c:pt idx="280">
                  <c:v>1.1695939418517504E-2</c:v>
                </c:pt>
                <c:pt idx="281">
                  <c:v>-8.4152266597553801E-2</c:v>
                </c:pt>
                <c:pt idx="282">
                  <c:v>-0.13540496507435557</c:v>
                </c:pt>
                <c:pt idx="283">
                  <c:v>1.7204188614007094E-2</c:v>
                </c:pt>
                <c:pt idx="284">
                  <c:v>-0.1128721810332073</c:v>
                </c:pt>
                <c:pt idx="285">
                  <c:v>-6.1836450512037483E-2</c:v>
                </c:pt>
              </c:numCache>
            </c:numRef>
          </c:val>
          <c:extLst>
            <c:ext xmlns:c16="http://schemas.microsoft.com/office/drawing/2014/chart" uri="{C3380CC4-5D6E-409C-BE32-E72D297353CC}">
              <c16:uniqueId val="{00000000-DEA0-4B0E-B4F9-F052ED5477E7}"/>
            </c:ext>
          </c:extLst>
        </c:ser>
        <c:dLbls>
          <c:showLegendKey val="0"/>
          <c:showVal val="0"/>
          <c:showCatName val="0"/>
          <c:showSerName val="0"/>
          <c:showPercent val="0"/>
          <c:showBubbleSize val="0"/>
        </c:dLbls>
        <c:axId val="1405768063"/>
        <c:axId val="1405765663"/>
      </c:area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Semanal!$I$1</c:f>
              <c:strCache>
                <c:ptCount val="1"/>
                <c:pt idx="0">
                  <c:v>Volatilidad Semanal</c:v>
                </c:pt>
              </c:strCache>
            </c:strRef>
          </c:tx>
          <c:spPr>
            <a:solidFill>
              <a:schemeClr val="accent1"/>
            </a:solidFill>
            <a:ln>
              <a:noFill/>
            </a:ln>
            <a:effectLst/>
          </c:spP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Semanal!$I$2:$I$286</c:f>
              <c:numCache>
                <c:formatCode>0.00%</c:formatCode>
                <c:ptCount val="285"/>
                <c:pt idx="0">
                  <c:v>6.8208156464842087E-2</c:v>
                </c:pt>
                <c:pt idx="1">
                  <c:v>0.14857108579295328</c:v>
                </c:pt>
                <c:pt idx="2">
                  <c:v>6.7123614574980436E-2</c:v>
                </c:pt>
                <c:pt idx="3">
                  <c:v>0.27057947213316963</c:v>
                </c:pt>
                <c:pt idx="4">
                  <c:v>0.34977258257550742</c:v>
                </c:pt>
                <c:pt idx="5">
                  <c:v>3.6874102409419907E-2</c:v>
                </c:pt>
                <c:pt idx="6">
                  <c:v>4.7884324693250817E-2</c:v>
                </c:pt>
                <c:pt idx="7">
                  <c:v>1.4982771530134798E-3</c:v>
                </c:pt>
                <c:pt idx="8">
                  <c:v>3.0581025249691703E-2</c:v>
                </c:pt>
                <c:pt idx="9">
                  <c:v>3.2717434556190236E-2</c:v>
                </c:pt>
                <c:pt idx="10">
                  <c:v>9.5653939576885241E-2</c:v>
                </c:pt>
                <c:pt idx="11">
                  <c:v>1.95321992217505E-2</c:v>
                </c:pt>
                <c:pt idx="12">
                  <c:v>2.7827320862963866E-2</c:v>
                </c:pt>
                <c:pt idx="13">
                  <c:v>3.1578678589236603E-2</c:v>
                </c:pt>
                <c:pt idx="14">
                  <c:v>0.1223050070345675</c:v>
                </c:pt>
                <c:pt idx="15">
                  <c:v>6.0478745965861842E-2</c:v>
                </c:pt>
                <c:pt idx="16">
                  <c:v>6.5471731359693197E-2</c:v>
                </c:pt>
                <c:pt idx="17">
                  <c:v>1.6738993521360598E-2</c:v>
                </c:pt>
                <c:pt idx="18">
                  <c:v>2.2348470584535386E-5</c:v>
                </c:pt>
                <c:pt idx="19">
                  <c:v>2.3809799309359187E-2</c:v>
                </c:pt>
                <c:pt idx="20">
                  <c:v>1.041838082924902E-3</c:v>
                </c:pt>
                <c:pt idx="21">
                  <c:v>2.7767427023134929E-2</c:v>
                </c:pt>
                <c:pt idx="22">
                  <c:v>1.1537051591272917E-2</c:v>
                </c:pt>
                <c:pt idx="23">
                  <c:v>2.7580937228724903E-2</c:v>
                </c:pt>
                <c:pt idx="24">
                  <c:v>4.3332790708961573E-2</c:v>
                </c:pt>
                <c:pt idx="25">
                  <c:v>0.91988065160055088</c:v>
                </c:pt>
                <c:pt idx="26">
                  <c:v>1.0802785579063279</c:v>
                </c:pt>
                <c:pt idx="27">
                  <c:v>0.14426621338733445</c:v>
                </c:pt>
                <c:pt idx="28">
                  <c:v>0.14153752414248541</c:v>
                </c:pt>
                <c:pt idx="29">
                  <c:v>0.11116954999448762</c:v>
                </c:pt>
                <c:pt idx="30">
                  <c:v>2.0067550329176828E-2</c:v>
                </c:pt>
                <c:pt idx="31">
                  <c:v>2.98919515782189E-2</c:v>
                </c:pt>
                <c:pt idx="32">
                  <c:v>6.6549744307922654E-2</c:v>
                </c:pt>
                <c:pt idx="33">
                  <c:v>1.0894603461547577E-2</c:v>
                </c:pt>
                <c:pt idx="34">
                  <c:v>6.5836686015777537E-2</c:v>
                </c:pt>
                <c:pt idx="35">
                  <c:v>0.10936489535648329</c:v>
                </c:pt>
                <c:pt idx="36">
                  <c:v>2.5952412954835771E-2</c:v>
                </c:pt>
                <c:pt idx="37">
                  <c:v>2.6597615340233317E-3</c:v>
                </c:pt>
                <c:pt idx="38">
                  <c:v>5.1639870150744734E-2</c:v>
                </c:pt>
                <c:pt idx="39">
                  <c:v>8.0203236090637287E-2</c:v>
                </c:pt>
                <c:pt idx="40">
                  <c:v>3.9280132028470575E-2</c:v>
                </c:pt>
                <c:pt idx="41">
                  <c:v>5.2125636547610731E-2</c:v>
                </c:pt>
                <c:pt idx="42">
                  <c:v>5.5359688659725299E-2</c:v>
                </c:pt>
                <c:pt idx="43">
                  <c:v>2.2720678191765521E-2</c:v>
                </c:pt>
                <c:pt idx="44">
                  <c:v>0.16999757142016106</c:v>
                </c:pt>
                <c:pt idx="45">
                  <c:v>7.0569427530689302E-2</c:v>
                </c:pt>
                <c:pt idx="46">
                  <c:v>0.22433134418937581</c:v>
                </c:pt>
                <c:pt idx="47">
                  <c:v>7.2454014109735509E-2</c:v>
                </c:pt>
                <c:pt idx="48">
                  <c:v>0.30157941964318358</c:v>
                </c:pt>
                <c:pt idx="49">
                  <c:v>0.15991412873498875</c:v>
                </c:pt>
                <c:pt idx="50">
                  <c:v>0.99324156672956654</c:v>
                </c:pt>
                <c:pt idx="51">
                  <c:v>1.2140136447706533</c:v>
                </c:pt>
                <c:pt idx="52">
                  <c:v>1.9895676455319453E-2</c:v>
                </c:pt>
                <c:pt idx="53">
                  <c:v>7.7622093114960836E-2</c:v>
                </c:pt>
                <c:pt idx="54">
                  <c:v>5.0370351083004561</c:v>
                </c:pt>
                <c:pt idx="55">
                  <c:v>4.9509512428464895</c:v>
                </c:pt>
                <c:pt idx="56">
                  <c:v>8.8426569276524591E-2</c:v>
                </c:pt>
                <c:pt idx="57">
                  <c:v>6.4698563954065952E-2</c:v>
                </c:pt>
                <c:pt idx="58">
                  <c:v>3.4009642628192067E-2</c:v>
                </c:pt>
                <c:pt idx="59">
                  <c:v>2.0326624261547278E-2</c:v>
                </c:pt>
                <c:pt idx="60">
                  <c:v>0.24917828418349638</c:v>
                </c:pt>
                <c:pt idx="61">
                  <c:v>0.18061438435201868</c:v>
                </c:pt>
                <c:pt idx="62">
                  <c:v>1.4911262308397561E-3</c:v>
                </c:pt>
                <c:pt idx="63">
                  <c:v>0.1887725702474253</c:v>
                </c:pt>
                <c:pt idx="64">
                  <c:v>4.3227986927253707E-2</c:v>
                </c:pt>
                <c:pt idx="65">
                  <c:v>3.0430190994645692</c:v>
                </c:pt>
                <c:pt idx="66">
                  <c:v>3.1515964829275802</c:v>
                </c:pt>
                <c:pt idx="67">
                  <c:v>7.4767956996342935E-2</c:v>
                </c:pt>
                <c:pt idx="68">
                  <c:v>0.65178433686133297</c:v>
                </c:pt>
                <c:pt idx="69">
                  <c:v>0.72741280024627009</c:v>
                </c:pt>
                <c:pt idx="70">
                  <c:v>6.8351803896271754E-2</c:v>
                </c:pt>
                <c:pt idx="71">
                  <c:v>0.11206567345473445</c:v>
                </c:pt>
                <c:pt idx="72">
                  <c:v>0.29739238370796789</c:v>
                </c:pt>
                <c:pt idx="73">
                  <c:v>0.20859049129525101</c:v>
                </c:pt>
                <c:pt idx="74">
                  <c:v>2.1399436914710475E-2</c:v>
                </c:pt>
                <c:pt idx="75">
                  <c:v>2.2972729065243117E-2</c:v>
                </c:pt>
                <c:pt idx="76">
                  <c:v>7.1216709339064821E-2</c:v>
                </c:pt>
                <c:pt idx="77">
                  <c:v>4.0271484333534141E-2</c:v>
                </c:pt>
                <c:pt idx="78">
                  <c:v>1.5449591546686245E-2</c:v>
                </c:pt>
                <c:pt idx="79">
                  <c:v>6.802379005368632E-2</c:v>
                </c:pt>
                <c:pt idx="80">
                  <c:v>9.3942391869679592E-2</c:v>
                </c:pt>
                <c:pt idx="81">
                  <c:v>6.2129047131939882E-2</c:v>
                </c:pt>
                <c:pt idx="82">
                  <c:v>3.2569121945630247E-2</c:v>
                </c:pt>
                <c:pt idx="83">
                  <c:v>0.16029403955630087</c:v>
                </c:pt>
                <c:pt idx="84">
                  <c:v>5.5992350003128903E-2</c:v>
                </c:pt>
                <c:pt idx="85">
                  <c:v>1.7885695611797734E-2</c:v>
                </c:pt>
                <c:pt idx="86">
                  <c:v>3.7834334028143554E-2</c:v>
                </c:pt>
                <c:pt idx="87">
                  <c:v>0.14340245166353735</c:v>
                </c:pt>
                <c:pt idx="88">
                  <c:v>6.7434491894501722E-2</c:v>
                </c:pt>
                <c:pt idx="89">
                  <c:v>4.1237037124976117E-2</c:v>
                </c:pt>
                <c:pt idx="90">
                  <c:v>0.16248128111437521</c:v>
                </c:pt>
                <c:pt idx="91">
                  <c:v>0.2051829826835822</c:v>
                </c:pt>
                <c:pt idx="92">
                  <c:v>0.17962669414516849</c:v>
                </c:pt>
                <c:pt idx="93">
                  <c:v>2.6812863438994056E-2</c:v>
                </c:pt>
                <c:pt idx="94">
                  <c:v>0.24989160637611582</c:v>
                </c:pt>
                <c:pt idx="95">
                  <c:v>0.1386262145124551</c:v>
                </c:pt>
                <c:pt idx="96">
                  <c:v>9.852177738254729E-2</c:v>
                </c:pt>
                <c:pt idx="97">
                  <c:v>7.8875235609242051E-3</c:v>
                </c:pt>
                <c:pt idx="98">
                  <c:v>5.0091817728072571E-2</c:v>
                </c:pt>
                <c:pt idx="99">
                  <c:v>0.10498150131883509</c:v>
                </c:pt>
                <c:pt idx="100">
                  <c:v>0.26975815478268356</c:v>
                </c:pt>
                <c:pt idx="101">
                  <c:v>0.21007605595357953</c:v>
                </c:pt>
                <c:pt idx="102">
                  <c:v>6.933280663827826E-2</c:v>
                </c:pt>
                <c:pt idx="103">
                  <c:v>6.3967549356400186E-2</c:v>
                </c:pt>
                <c:pt idx="104">
                  <c:v>0.19337200773996244</c:v>
                </c:pt>
                <c:pt idx="105">
                  <c:v>0.21889875141282103</c:v>
                </c:pt>
                <c:pt idx="106">
                  <c:v>3.4872520724831269E-3</c:v>
                </c:pt>
                <c:pt idx="107">
                  <c:v>0.10687994345374328</c:v>
                </c:pt>
                <c:pt idx="108">
                  <c:v>6.6432144035796406E-2</c:v>
                </c:pt>
                <c:pt idx="109">
                  <c:v>0.15367382958429829</c:v>
                </c:pt>
                <c:pt idx="110">
                  <c:v>2.7426876335741215E-2</c:v>
                </c:pt>
                <c:pt idx="111">
                  <c:v>3.2206991403719243E-2</c:v>
                </c:pt>
                <c:pt idx="112">
                  <c:v>5.1997893036195432E-2</c:v>
                </c:pt>
                <c:pt idx="113">
                  <c:v>7.4119082499725208E-2</c:v>
                </c:pt>
                <c:pt idx="114">
                  <c:v>0.11313770332062491</c:v>
                </c:pt>
                <c:pt idx="115">
                  <c:v>7.95713301577574E-2</c:v>
                </c:pt>
                <c:pt idx="116">
                  <c:v>8.3571681389733282E-2</c:v>
                </c:pt>
                <c:pt idx="117">
                  <c:v>0.22760062270386766</c:v>
                </c:pt>
                <c:pt idx="118">
                  <c:v>8.3792043462862814E-2</c:v>
                </c:pt>
                <c:pt idx="119">
                  <c:v>0.12518464355760542</c:v>
                </c:pt>
                <c:pt idx="120">
                  <c:v>0.22806964413757475</c:v>
                </c:pt>
                <c:pt idx="121">
                  <c:v>6.2891274439989944E-2</c:v>
                </c:pt>
                <c:pt idx="122">
                  <c:v>0.11809298754659325</c:v>
                </c:pt>
                <c:pt idx="123">
                  <c:v>0.14521652529575757</c:v>
                </c:pt>
                <c:pt idx="124">
                  <c:v>3.6336121946539006E-2</c:v>
                </c:pt>
                <c:pt idx="125">
                  <c:v>2.9644807353270387E-2</c:v>
                </c:pt>
                <c:pt idx="126">
                  <c:v>0.12940060051541019</c:v>
                </c:pt>
                <c:pt idx="127">
                  <c:v>0.28331653147814151</c:v>
                </c:pt>
                <c:pt idx="128">
                  <c:v>0.11285190661709153</c:v>
                </c:pt>
                <c:pt idx="129">
                  <c:v>6.1018139059301708E-2</c:v>
                </c:pt>
                <c:pt idx="130">
                  <c:v>4.679180931123939E-3</c:v>
                </c:pt>
                <c:pt idx="131">
                  <c:v>0.15469634043146704</c:v>
                </c:pt>
                <c:pt idx="132">
                  <c:v>0.12543428360135908</c:v>
                </c:pt>
                <c:pt idx="133">
                  <c:v>4.6032783014641502E-3</c:v>
                </c:pt>
                <c:pt idx="134">
                  <c:v>0.15928305154284719</c:v>
                </c:pt>
                <c:pt idx="135">
                  <c:v>8.9263104049161837E-2</c:v>
                </c:pt>
                <c:pt idx="136">
                  <c:v>0.17900141743979664</c:v>
                </c:pt>
                <c:pt idx="137">
                  <c:v>6.9450932025384812E-2</c:v>
                </c:pt>
                <c:pt idx="138">
                  <c:v>7.8429575139489449E-2</c:v>
                </c:pt>
                <c:pt idx="139">
                  <c:v>9.1704736016197004E-3</c:v>
                </c:pt>
                <c:pt idx="140">
                  <c:v>2.8902592381412157E-2</c:v>
                </c:pt>
                <c:pt idx="141">
                  <c:v>8.1113872268134185E-2</c:v>
                </c:pt>
                <c:pt idx="142">
                  <c:v>9.3486368695828145E-2</c:v>
                </c:pt>
                <c:pt idx="143">
                  <c:v>8.6347264244871061E-2</c:v>
                </c:pt>
                <c:pt idx="144">
                  <c:v>2.4354817770208606E-2</c:v>
                </c:pt>
                <c:pt idx="145">
                  <c:v>1.045677996935773</c:v>
                </c:pt>
                <c:pt idx="146">
                  <c:v>0.98572606004706853</c:v>
                </c:pt>
                <c:pt idx="147">
                  <c:v>0.21203784557333979</c:v>
                </c:pt>
                <c:pt idx="148">
                  <c:v>7.2570085479103704E-3</c:v>
                </c:pt>
                <c:pt idx="149">
                  <c:v>0.28364613417918699</c:v>
                </c:pt>
                <c:pt idx="150">
                  <c:v>9.8602222076459536E-2</c:v>
                </c:pt>
                <c:pt idx="151">
                  <c:v>1.2439223701660812E-2</c:v>
                </c:pt>
                <c:pt idx="152">
                  <c:v>0.10738262169633489</c:v>
                </c:pt>
                <c:pt idx="153">
                  <c:v>1.3682255911421717E-2</c:v>
                </c:pt>
                <c:pt idx="154">
                  <c:v>8.788108251502183E-2</c:v>
                </c:pt>
                <c:pt idx="155">
                  <c:v>1.1649901461416619E-2</c:v>
                </c:pt>
                <c:pt idx="156">
                  <c:v>0.175397569610556</c:v>
                </c:pt>
                <c:pt idx="157">
                  <c:v>0.15161397879205504</c:v>
                </c:pt>
                <c:pt idx="158">
                  <c:v>1.2142431255169011E-2</c:v>
                </c:pt>
                <c:pt idx="159">
                  <c:v>5.3792993470997696E-2</c:v>
                </c:pt>
                <c:pt idx="160">
                  <c:v>9.4907492472802904E-2</c:v>
                </c:pt>
                <c:pt idx="161">
                  <c:v>2.9102705997083061E-2</c:v>
                </c:pt>
                <c:pt idx="162">
                  <c:v>5.6886653278364211E-3</c:v>
                </c:pt>
                <c:pt idx="163">
                  <c:v>2.7945580153287481E-2</c:v>
                </c:pt>
                <c:pt idx="164">
                  <c:v>1.0314195479107273E-2</c:v>
                </c:pt>
                <c:pt idx="165">
                  <c:v>8.5472415334208823E-2</c:v>
                </c:pt>
                <c:pt idx="166">
                  <c:v>2.7548235300635705E-2</c:v>
                </c:pt>
                <c:pt idx="167">
                  <c:v>6.1123901083924043E-2</c:v>
                </c:pt>
                <c:pt idx="168">
                  <c:v>7.940734496351351E-2</c:v>
                </c:pt>
                <c:pt idx="169">
                  <c:v>0.21314709704248244</c:v>
                </c:pt>
                <c:pt idx="170">
                  <c:v>9.628082861537994E-2</c:v>
                </c:pt>
                <c:pt idx="171">
                  <c:v>0.10784620778630752</c:v>
                </c:pt>
                <c:pt idx="172">
                  <c:v>6.9323481980840207E-2</c:v>
                </c:pt>
                <c:pt idx="173">
                  <c:v>1.7153999921218979E-2</c:v>
                </c:pt>
                <c:pt idx="174">
                  <c:v>1.1587408610681622E-2</c:v>
                </c:pt>
                <c:pt idx="175">
                  <c:v>7.7812085866959266E-3</c:v>
                </c:pt>
                <c:pt idx="176">
                  <c:v>1.4039491695823069E-2</c:v>
                </c:pt>
                <c:pt idx="177">
                  <c:v>1.2745725016985737E-2</c:v>
                </c:pt>
                <c:pt idx="178">
                  <c:v>7.51559843549751E-2</c:v>
                </c:pt>
                <c:pt idx="179">
                  <c:v>0.15414293620321681</c:v>
                </c:pt>
                <c:pt idx="180">
                  <c:v>5.9177831238328885E-2</c:v>
                </c:pt>
                <c:pt idx="181">
                  <c:v>2.9670226348186609E-3</c:v>
                </c:pt>
                <c:pt idx="182">
                  <c:v>1.9511871924032857E-2</c:v>
                </c:pt>
                <c:pt idx="183">
                  <c:v>1.5212831105819955E-2</c:v>
                </c:pt>
                <c:pt idx="184">
                  <c:v>4.9784957590717868E-2</c:v>
                </c:pt>
                <c:pt idx="185">
                  <c:v>9.5378502719618174E-2</c:v>
                </c:pt>
                <c:pt idx="186">
                  <c:v>8.6408766291834419E-3</c:v>
                </c:pt>
                <c:pt idx="187">
                  <c:v>1.0977044740381959E-2</c:v>
                </c:pt>
                <c:pt idx="188">
                  <c:v>9.6156707850352574E-2</c:v>
                </c:pt>
                <c:pt idx="189">
                  <c:v>0.14689685813169254</c:v>
                </c:pt>
                <c:pt idx="190">
                  <c:v>7.7589779821610846E-2</c:v>
                </c:pt>
                <c:pt idx="191">
                  <c:v>1.9976799482193761E-2</c:v>
                </c:pt>
                <c:pt idx="192">
                  <c:v>2.2353291219042601E-2</c:v>
                </c:pt>
                <c:pt idx="193">
                  <c:v>1.6816005334668004E-3</c:v>
                </c:pt>
                <c:pt idx="194">
                  <c:v>2.0713581468675816E-3</c:v>
                </c:pt>
                <c:pt idx="195">
                  <c:v>3.7578492683124791E-2</c:v>
                </c:pt>
                <c:pt idx="196">
                  <c:v>4.0672101692683517E-2</c:v>
                </c:pt>
                <c:pt idx="197">
                  <c:v>0.14250092285285995</c:v>
                </c:pt>
                <c:pt idx="198">
                  <c:v>0.18076624179604484</c:v>
                </c:pt>
                <c:pt idx="199">
                  <c:v>0.12823588798959498</c:v>
                </c:pt>
                <c:pt idx="200">
                  <c:v>4.8240006995032718E-2</c:v>
                </c:pt>
                <c:pt idx="201">
                  <c:v>9.0930183997706721E-2</c:v>
                </c:pt>
                <c:pt idx="202">
                  <c:v>8.348614643669347E-2</c:v>
                </c:pt>
                <c:pt idx="203">
                  <c:v>0.10477195187519749</c:v>
                </c:pt>
                <c:pt idx="204">
                  <c:v>0.15824619066100681</c:v>
                </c:pt>
                <c:pt idx="205">
                  <c:v>3.2057622810091557E-2</c:v>
                </c:pt>
                <c:pt idx="206">
                  <c:v>2.6990080170112497E-2</c:v>
                </c:pt>
                <c:pt idx="207">
                  <c:v>1.0810563931313213E-2</c:v>
                </c:pt>
                <c:pt idx="208">
                  <c:v>4.3298914192007015E-2</c:v>
                </c:pt>
                <c:pt idx="209">
                  <c:v>6.7778591142197864E-2</c:v>
                </c:pt>
                <c:pt idx="210">
                  <c:v>5.5905858314572981E-2</c:v>
                </c:pt>
                <c:pt idx="211">
                  <c:v>1.4838655730283912E-2</c:v>
                </c:pt>
                <c:pt idx="212">
                  <c:v>2.6506534968708959E-2</c:v>
                </c:pt>
                <c:pt idx="213">
                  <c:v>3.4794336171780599E-2</c:v>
                </c:pt>
                <c:pt idx="214">
                  <c:v>1.4048520228160333E-2</c:v>
                </c:pt>
                <c:pt idx="215">
                  <c:v>0.47583464028055927</c:v>
                </c:pt>
                <c:pt idx="216">
                  <c:v>0.28464693297249238</c:v>
                </c:pt>
                <c:pt idx="217">
                  <c:v>0.26240820378872493</c:v>
                </c:pt>
                <c:pt idx="218">
                  <c:v>6.2519684903575854E-3</c:v>
                </c:pt>
                <c:pt idx="219">
                  <c:v>0.22868670996568449</c:v>
                </c:pt>
                <c:pt idx="220">
                  <c:v>0.21351595363803921</c:v>
                </c:pt>
                <c:pt idx="221">
                  <c:v>1.0362835467028365E-2</c:v>
                </c:pt>
                <c:pt idx="222">
                  <c:v>0.10121980366631808</c:v>
                </c:pt>
                <c:pt idx="223">
                  <c:v>0.11782195965595521</c:v>
                </c:pt>
                <c:pt idx="224">
                  <c:v>3.6288335855079366E-2</c:v>
                </c:pt>
                <c:pt idx="225">
                  <c:v>1.4177995284831416E-2</c:v>
                </c:pt>
                <c:pt idx="226">
                  <c:v>4.5880641070569571E-2</c:v>
                </c:pt>
                <c:pt idx="227">
                  <c:v>0.11159087444027707</c:v>
                </c:pt>
                <c:pt idx="228">
                  <c:v>7.6261116763412115E-2</c:v>
                </c:pt>
                <c:pt idx="229">
                  <c:v>2.5598521363505683E-2</c:v>
                </c:pt>
                <c:pt idx="230">
                  <c:v>3.0881757624365219E-2</c:v>
                </c:pt>
                <c:pt idx="231">
                  <c:v>3.3633325649865035E-3</c:v>
                </c:pt>
                <c:pt idx="232">
                  <c:v>1.4833313868794641E-2</c:v>
                </c:pt>
                <c:pt idx="233">
                  <c:v>3.7375862828386938E-2</c:v>
                </c:pt>
                <c:pt idx="234">
                  <c:v>5.4717040376820694E-2</c:v>
                </c:pt>
                <c:pt idx="235">
                  <c:v>0.22288424120944983</c:v>
                </c:pt>
                <c:pt idx="236">
                  <c:v>0.16023325152340762</c:v>
                </c:pt>
                <c:pt idx="237">
                  <c:v>3.7535799838595667E-2</c:v>
                </c:pt>
                <c:pt idx="238">
                  <c:v>9.2300357418469592E-2</c:v>
                </c:pt>
                <c:pt idx="239">
                  <c:v>0.12049845649959148</c:v>
                </c:pt>
                <c:pt idx="240">
                  <c:v>5.1020832657188132E-2</c:v>
                </c:pt>
                <c:pt idx="241">
                  <c:v>7.467407190051259E-2</c:v>
                </c:pt>
                <c:pt idx="242">
                  <c:v>2.5701442963937105E-2</c:v>
                </c:pt>
                <c:pt idx="243">
                  <c:v>0.11356631891722782</c:v>
                </c:pt>
                <c:pt idx="244">
                  <c:v>4.4426032426117791E-2</c:v>
                </c:pt>
                <c:pt idx="245">
                  <c:v>0.12583151646173696</c:v>
                </c:pt>
                <c:pt idx="246">
                  <c:v>0.17563030394617496</c:v>
                </c:pt>
                <c:pt idx="247">
                  <c:v>1.4304632682065357E-2</c:v>
                </c:pt>
                <c:pt idx="248">
                  <c:v>0.24407262675786964</c:v>
                </c:pt>
                <c:pt idx="249">
                  <c:v>0.17528584650180162</c:v>
                </c:pt>
                <c:pt idx="250">
                  <c:v>0.12482104787907786</c:v>
                </c:pt>
                <c:pt idx="251">
                  <c:v>0.30553696304445765</c:v>
                </c:pt>
                <c:pt idx="252">
                  <c:v>9.7399506306925329E-2</c:v>
                </c:pt>
                <c:pt idx="253">
                  <c:v>0.2840088629779608</c:v>
                </c:pt>
                <c:pt idx="254">
                  <c:v>0.10425698365436527</c:v>
                </c:pt>
                <c:pt idx="255">
                  <c:v>9.0471354197158682E-2</c:v>
                </c:pt>
                <c:pt idx="256">
                  <c:v>7.5818987965953238E-2</c:v>
                </c:pt>
                <c:pt idx="257">
                  <c:v>5.0076943358224268E-2</c:v>
                </c:pt>
                <c:pt idx="258">
                  <c:v>4.804862466200463E-2</c:v>
                </c:pt>
                <c:pt idx="259">
                  <c:v>0.24031409999483741</c:v>
                </c:pt>
                <c:pt idx="260">
                  <c:v>0.1196017054429548</c:v>
                </c:pt>
                <c:pt idx="261">
                  <c:v>6.7693394390626424E-2</c:v>
                </c:pt>
                <c:pt idx="262">
                  <c:v>0.12382174013214423</c:v>
                </c:pt>
                <c:pt idx="263">
                  <c:v>4.1256126135951511E-2</c:v>
                </c:pt>
                <c:pt idx="264">
                  <c:v>1.708839547226559E-3</c:v>
                </c:pt>
                <c:pt idx="265">
                  <c:v>7.9443165743478872E-2</c:v>
                </c:pt>
                <c:pt idx="266">
                  <c:v>2.2395920795090164E-2</c:v>
                </c:pt>
                <c:pt idx="267">
                  <c:v>2.4609684390767824E-2</c:v>
                </c:pt>
                <c:pt idx="268">
                  <c:v>4.7230030435582167E-2</c:v>
                </c:pt>
                <c:pt idx="269">
                  <c:v>0.15433492511370706</c:v>
                </c:pt>
                <c:pt idx="270">
                  <c:v>0.17103226440563971</c:v>
                </c:pt>
                <c:pt idx="271">
                  <c:v>0.10632924379321471</c:v>
                </c:pt>
                <c:pt idx="272">
                  <c:v>0.19848493118822835</c:v>
                </c:pt>
                <c:pt idx="273">
                  <c:v>6.0086689878971505E-2</c:v>
                </c:pt>
                <c:pt idx="274">
                  <c:v>3.2579978089364123E-2</c:v>
                </c:pt>
                <c:pt idx="275">
                  <c:v>9.6697670579469999E-2</c:v>
                </c:pt>
                <c:pt idx="276">
                  <c:v>0.12394121602611491</c:v>
                </c:pt>
                <c:pt idx="277">
                  <c:v>0.31409093547695688</c:v>
                </c:pt>
                <c:pt idx="278">
                  <c:v>0.30710840358688352</c:v>
                </c:pt>
                <c:pt idx="279">
                  <c:v>3.0002752031953579E-2</c:v>
                </c:pt>
                <c:pt idx="280">
                  <c:v>6.7774916438529259E-2</c:v>
                </c:pt>
                <c:pt idx="281">
                  <c:v>3.6241130647055926E-2</c:v>
                </c:pt>
                <c:pt idx="282">
                  <c:v>0.10791096744418127</c:v>
                </c:pt>
                <c:pt idx="283">
                  <c:v>9.1977883049673304E-2</c:v>
                </c:pt>
                <c:pt idx="284">
                  <c:v>3.6087711134328383E-2</c:v>
                </c:pt>
              </c:numCache>
            </c:numRef>
          </c:val>
          <c:extLst>
            <c:ext xmlns:c16="http://schemas.microsoft.com/office/drawing/2014/chart" uri="{C3380CC4-5D6E-409C-BE32-E72D297353CC}">
              <c16:uniqueId val="{00000000-27A2-4CEB-87E9-1BE6B362F81B}"/>
            </c:ext>
          </c:extLst>
        </c:ser>
        <c:dLbls>
          <c:showLegendKey val="0"/>
          <c:showVal val="0"/>
          <c:showCatName val="0"/>
          <c:showSerName val="0"/>
          <c:showPercent val="0"/>
          <c:showBubbleSize val="0"/>
        </c:dLbls>
        <c:axId val="1405768063"/>
        <c:axId val="1405765663"/>
      </c:area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Semanal!$J$1</c:f>
              <c:strCache>
                <c:ptCount val="1"/>
                <c:pt idx="0">
                  <c:v>Retorno Semanal</c:v>
                </c:pt>
              </c:strCache>
            </c:strRef>
          </c:tx>
          <c:spPr>
            <a:ln w="28575" cap="rnd">
              <a:solidFill>
                <a:schemeClr val="accent1"/>
              </a:solidFill>
              <a:round/>
            </a:ln>
            <a:effectLst/>
          </c:spPr>
          <c:marker>
            <c:symbol val="none"/>
          </c:marke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Semanal!$J$2:$J$289</c:f>
              <c:numCache>
                <c:formatCode>0.00%</c:formatCode>
                <c:ptCount val="288"/>
                <c:pt idx="0">
                  <c:v>7.2061349962350585E-2</c:v>
                </c:pt>
                <c:pt idx="1">
                  <c:v>8.3073410698674799E-2</c:v>
                </c:pt>
                <c:pt idx="2">
                  <c:v>-4.4791261355532574E-2</c:v>
                </c:pt>
                <c:pt idx="3">
                  <c:v>7.6840837415196983E-2</c:v>
                </c:pt>
                <c:pt idx="4">
                  <c:v>0.31167211094493763</c:v>
                </c:pt>
                <c:pt idx="5">
                  <c:v>-0.13593731139348253</c:v>
                </c:pt>
                <c:pt idx="6">
                  <c:v>-4.1700691147010249E-2</c:v>
                </c:pt>
                <c:pt idx="7">
                  <c:v>-0.14201801027355054</c:v>
                </c:pt>
                <c:pt idx="8">
                  <c:v>-4.7049436897387387E-2</c:v>
                </c:pt>
                <c:pt idx="9">
                  <c:v>-0.22359288580414272</c:v>
                </c:pt>
                <c:pt idx="10">
                  <c:v>2.398816749458299E-2</c:v>
                </c:pt>
                <c:pt idx="11">
                  <c:v>-1.3906606100294594E-3</c:v>
                </c:pt>
                <c:pt idx="12">
                  <c:v>7.602214958902187E-2</c:v>
                </c:pt>
                <c:pt idx="13">
                  <c:v>6.5496320434458299E-2</c:v>
                </c:pt>
                <c:pt idx="14">
                  <c:v>2.9659553758761392E-2</c:v>
                </c:pt>
                <c:pt idx="15">
                  <c:v>0.18110211898437023</c:v>
                </c:pt>
                <c:pt idx="16">
                  <c:v>4.0473139330267305E-2</c:v>
                </c:pt>
                <c:pt idx="17">
                  <c:v>-2.1821891552440409E-2</c:v>
                </c:pt>
                <c:pt idx="18">
                  <c:v>3.7609315533135179E-2</c:v>
                </c:pt>
                <c:pt idx="19">
                  <c:v>-3.4952461554729419E-2</c:v>
                </c:pt>
                <c:pt idx="20">
                  <c:v>4.2756404825370353E-2</c:v>
                </c:pt>
                <c:pt idx="21">
                  <c:v>1.6086769021153025E-2</c:v>
                </c:pt>
                <c:pt idx="22">
                  <c:v>-3.7657995966436597E-2</c:v>
                </c:pt>
                <c:pt idx="23">
                  <c:v>-2.4979036991969128E-2</c:v>
                </c:pt>
                <c:pt idx="24">
                  <c:v>-5.1191240513444702E-2</c:v>
                </c:pt>
                <c:pt idx="25">
                  <c:v>-4.791538288476116E-3</c:v>
                </c:pt>
                <c:pt idx="26">
                  <c:v>0.57869926622359213</c:v>
                </c:pt>
                <c:pt idx="27">
                  <c:v>-6.9374502865856336E-2</c:v>
                </c:pt>
                <c:pt idx="28">
                  <c:v>-4.462624171390861E-2</c:v>
                </c:pt>
                <c:pt idx="29">
                  <c:v>3.1083425068851867E-2</c:v>
                </c:pt>
                <c:pt idx="30">
                  <c:v>3.3116937044600281E-2</c:v>
                </c:pt>
                <c:pt idx="31">
                  <c:v>3.0676021685209109E-2</c:v>
                </c:pt>
                <c:pt idx="32">
                  <c:v>-3.5867659133067331E-2</c:v>
                </c:pt>
                <c:pt idx="33">
                  <c:v>-3.7223911195997772E-2</c:v>
                </c:pt>
                <c:pt idx="34">
                  <c:v>-0.1581619730464533</c:v>
                </c:pt>
                <c:pt idx="35">
                  <c:v>9.9484919621151136E-4</c:v>
                </c:pt>
                <c:pt idx="36">
                  <c:v>-7.8508136625032865E-4</c:v>
                </c:pt>
                <c:pt idx="37">
                  <c:v>-2.5073175124960545E-2</c:v>
                </c:pt>
                <c:pt idx="38">
                  <c:v>-2.4589149291923462E-2</c:v>
                </c:pt>
                <c:pt idx="39">
                  <c:v>1.2263375420971112E-2</c:v>
                </c:pt>
                <c:pt idx="40">
                  <c:v>-2.9689734897844433E-2</c:v>
                </c:pt>
                <c:pt idx="41">
                  <c:v>2.7198731240126506E-2</c:v>
                </c:pt>
                <c:pt idx="42">
                  <c:v>-3.5366058796495237E-2</c:v>
                </c:pt>
                <c:pt idx="43">
                  <c:v>6.2129587894272476E-2</c:v>
                </c:pt>
                <c:pt idx="44">
                  <c:v>2.067786485580192E-2</c:v>
                </c:pt>
                <c:pt idx="45">
                  <c:v>0.20695807282868106</c:v>
                </c:pt>
                <c:pt idx="46">
                  <c:v>2.6560695584710192E-2</c:v>
                </c:pt>
                <c:pt idx="47">
                  <c:v>-1.6668738631361535E-2</c:v>
                </c:pt>
                <c:pt idx="48">
                  <c:v>-3.7920496506360979E-2</c:v>
                </c:pt>
                <c:pt idx="49">
                  <c:v>0.42604102021849899</c:v>
                </c:pt>
                <c:pt idx="50">
                  <c:v>-2.1360961717984295E-2</c:v>
                </c:pt>
                <c:pt idx="51">
                  <c:v>1.1722015708323164</c:v>
                </c:pt>
                <c:pt idx="52">
                  <c:v>-2.8410560640992344E-3</c:v>
                </c:pt>
                <c:pt idx="53">
                  <c:v>-7.7466457855278614E-2</c:v>
                </c:pt>
                <c:pt idx="54">
                  <c:v>-4.3934731191193288E-2</c:v>
                </c:pt>
                <c:pt idx="55">
                  <c:v>3.3659423020539307</c:v>
                </c:pt>
                <c:pt idx="56">
                  <c:v>1.1070120147217168</c:v>
                </c:pt>
                <c:pt idx="57">
                  <c:v>-0.15008149023736983</c:v>
                </c:pt>
                <c:pt idx="58">
                  <c:v>-0.16826382517604144</c:v>
                </c:pt>
                <c:pt idx="59">
                  <c:v>-0.14286421985092057</c:v>
                </c:pt>
                <c:pt idx="60">
                  <c:v>6.5806412915616841E-2</c:v>
                </c:pt>
                <c:pt idx="61">
                  <c:v>0.14380594027291216</c:v>
                </c:pt>
                <c:pt idx="62">
                  <c:v>-2.984092886080425E-2</c:v>
                </c:pt>
                <c:pt idx="63">
                  <c:v>-4.6448408324488488E-2</c:v>
                </c:pt>
                <c:pt idx="64">
                  <c:v>6.864025355696346E-2</c:v>
                </c:pt>
                <c:pt idx="65">
                  <c:v>0.32523661312482699</c:v>
                </c:pt>
                <c:pt idx="66">
                  <c:v>3.316669324349145</c:v>
                </c:pt>
                <c:pt idx="67">
                  <c:v>-0.23167541722561469</c:v>
                </c:pt>
                <c:pt idx="68">
                  <c:v>0.49388637707531102</c:v>
                </c:pt>
                <c:pt idx="69">
                  <c:v>0.48417190975105506</c:v>
                </c:pt>
                <c:pt idx="70">
                  <c:v>-8.4112858493695875E-2</c:v>
                </c:pt>
                <c:pt idx="71">
                  <c:v>-0.4068265610071613</c:v>
                </c:pt>
                <c:pt idx="72">
                  <c:v>-2.7792815356728617E-2</c:v>
                </c:pt>
                <c:pt idx="73">
                  <c:v>0.20641441970573182</c:v>
                </c:pt>
                <c:pt idx="74">
                  <c:v>-0.10657817727465113</c:v>
                </c:pt>
                <c:pt idx="75">
                  <c:v>-0.13727945606394187</c:v>
                </c:pt>
                <c:pt idx="76">
                  <c:v>-5.2881334897366461E-2</c:v>
                </c:pt>
                <c:pt idx="77">
                  <c:v>-6.9906783685110607E-2</c:v>
                </c:pt>
                <c:pt idx="78">
                  <c:v>-0.13397899784433309</c:v>
                </c:pt>
                <c:pt idx="79">
                  <c:v>-0.1440578565001791</c:v>
                </c:pt>
                <c:pt idx="80">
                  <c:v>9.6666385062439186E-2</c:v>
                </c:pt>
                <c:pt idx="81">
                  <c:v>3.2044976581183882E-2</c:v>
                </c:pt>
                <c:pt idx="82">
                  <c:v>0.1591970133694145</c:v>
                </c:pt>
                <c:pt idx="83">
                  <c:v>0.4192106516628944</c:v>
                </c:pt>
                <c:pt idx="84">
                  <c:v>-7.3960787305302533E-2</c:v>
                </c:pt>
                <c:pt idx="85">
                  <c:v>-0.10492754161884466</c:v>
                </c:pt>
                <c:pt idx="86">
                  <c:v>0.11444524693743818</c:v>
                </c:pt>
                <c:pt idx="87">
                  <c:v>-0.20053717750445044</c:v>
                </c:pt>
                <c:pt idx="88">
                  <c:v>-6.967695318026712E-2</c:v>
                </c:pt>
                <c:pt idx="89">
                  <c:v>-0.12142247938814887</c:v>
                </c:pt>
                <c:pt idx="90">
                  <c:v>8.1264337142135767E-2</c:v>
                </c:pt>
                <c:pt idx="91">
                  <c:v>3.3099404127282295E-2</c:v>
                </c:pt>
                <c:pt idx="92">
                  <c:v>3.6074954119502234E-2</c:v>
                </c:pt>
                <c:pt idx="93">
                  <c:v>0.16388413300004689</c:v>
                </c:pt>
                <c:pt idx="94">
                  <c:v>1.108351369690963E-2</c:v>
                </c:pt>
                <c:pt idx="95">
                  <c:v>-5.010013536405733E-2</c:v>
                </c:pt>
                <c:pt idx="96">
                  <c:v>-1.1069117282057728E-2</c:v>
                </c:pt>
                <c:pt idx="97">
                  <c:v>-0.13854067800764891</c:v>
                </c:pt>
                <c:pt idx="98">
                  <c:v>-8.318630130706417E-2</c:v>
                </c:pt>
                <c:pt idx="99">
                  <c:v>-0.17681143166214819</c:v>
                </c:pt>
                <c:pt idx="100">
                  <c:v>-5.0346017350020311E-3</c:v>
                </c:pt>
                <c:pt idx="101">
                  <c:v>-1.7689519909137585E-3</c:v>
                </c:pt>
                <c:pt idx="102">
                  <c:v>0.12135102485588001</c:v>
                </c:pt>
                <c:pt idx="103">
                  <c:v>-8.3331927437604314E-2</c:v>
                </c:pt>
                <c:pt idx="104">
                  <c:v>-0.13593983258492526</c:v>
                </c:pt>
                <c:pt idx="105">
                  <c:v>0.17587776679201172</c:v>
                </c:pt>
                <c:pt idx="106">
                  <c:v>-0.20050481756832217</c:v>
                </c:pt>
                <c:pt idx="107">
                  <c:v>-1.5615485357870607E-2</c:v>
                </c:pt>
                <c:pt idx="108">
                  <c:v>0.10362136175706205</c:v>
                </c:pt>
                <c:pt idx="109">
                  <c:v>-2.9997882553999267E-2</c:v>
                </c:pt>
                <c:pt idx="110">
                  <c:v>-8.1391994888764918E-2</c:v>
                </c:pt>
                <c:pt idx="111">
                  <c:v>-0.10111760268454306</c:v>
                </c:pt>
                <c:pt idx="112">
                  <c:v>-2.0989446082215646E-2</c:v>
                </c:pt>
                <c:pt idx="113">
                  <c:v>-7.5272346100903276E-2</c:v>
                </c:pt>
                <c:pt idx="114">
                  <c:v>6.8502857682706253E-2</c:v>
                </c:pt>
                <c:pt idx="115">
                  <c:v>0.21473525311774222</c:v>
                </c:pt>
                <c:pt idx="116">
                  <c:v>1.0655860413364637E-2</c:v>
                </c:pt>
                <c:pt idx="117">
                  <c:v>-1.403845714608043E-2</c:v>
                </c:pt>
                <c:pt idx="118">
                  <c:v>-3.5382918305894129E-2</c:v>
                </c:pt>
                <c:pt idx="119">
                  <c:v>-5.3192656875979294E-2</c:v>
                </c:pt>
                <c:pt idx="120">
                  <c:v>7.4167664664051003E-3</c:v>
                </c:pt>
                <c:pt idx="121">
                  <c:v>-6.7126829837957702E-2</c:v>
                </c:pt>
                <c:pt idx="122">
                  <c:v>-0.25030007238368224</c:v>
                </c:pt>
                <c:pt idx="123">
                  <c:v>-7.2107328265691772E-2</c:v>
                </c:pt>
                <c:pt idx="124">
                  <c:v>-4.1649612827427629E-2</c:v>
                </c:pt>
                <c:pt idx="125">
                  <c:v>-1.7530286729942834E-2</c:v>
                </c:pt>
                <c:pt idx="126">
                  <c:v>-0.20815508546845707</c:v>
                </c:pt>
                <c:pt idx="127">
                  <c:v>-6.0722738946493604E-2</c:v>
                </c:pt>
                <c:pt idx="128">
                  <c:v>0.21722548425156329</c:v>
                </c:pt>
                <c:pt idx="129">
                  <c:v>-8.4713630472925128E-2</c:v>
                </c:pt>
                <c:pt idx="130">
                  <c:v>3.9514020907538416E-4</c:v>
                </c:pt>
                <c:pt idx="131">
                  <c:v>-6.1569542427747814E-2</c:v>
                </c:pt>
                <c:pt idx="132">
                  <c:v>7.2909750774428961E-2</c:v>
                </c:pt>
                <c:pt idx="133">
                  <c:v>8.4485268811966829E-3</c:v>
                </c:pt>
                <c:pt idx="134">
                  <c:v>9.2758072485699117E-3</c:v>
                </c:pt>
                <c:pt idx="135">
                  <c:v>0.18427710467373504</c:v>
                </c:pt>
                <c:pt idx="136">
                  <c:v>-0.15062483506834723</c:v>
                </c:pt>
                <c:pt idx="137">
                  <c:v>-0.10636977073026377</c:v>
                </c:pt>
                <c:pt idx="138">
                  <c:v>2.1304724083825777E-2</c:v>
                </c:pt>
                <c:pt idx="139">
                  <c:v>8.2760363975524776E-3</c:v>
                </c:pt>
                <c:pt idx="140">
                  <c:v>-0.10049218448936403</c:v>
                </c:pt>
                <c:pt idx="141">
                  <c:v>6.723546295950511E-2</c:v>
                </c:pt>
                <c:pt idx="142">
                  <c:v>-3.2834094575618811E-2</c:v>
                </c:pt>
                <c:pt idx="143">
                  <c:v>4.8685281500462141E-2</c:v>
                </c:pt>
                <c:pt idx="144">
                  <c:v>-5.3395743395905693E-2</c:v>
                </c:pt>
                <c:pt idx="145">
                  <c:v>2.5385806395276544E-2</c:v>
                </c:pt>
                <c:pt idx="146">
                  <c:v>0.95426462381490795</c:v>
                </c:pt>
                <c:pt idx="147">
                  <c:v>-2.9810882361438362E-2</c:v>
                </c:pt>
                <c:pt idx="148">
                  <c:v>-0.2586949872188985</c:v>
                </c:pt>
                <c:pt idx="149">
                  <c:v>-8.7481594593885603E-2</c:v>
                </c:pt>
                <c:pt idx="150">
                  <c:v>0.26927478508064429</c:v>
                </c:pt>
                <c:pt idx="151">
                  <c:v>6.2586863228847545E-2</c:v>
                </c:pt>
                <c:pt idx="152">
                  <c:v>-0.10490016435819494</c:v>
                </c:pt>
                <c:pt idx="153">
                  <c:v>-0.15682576422546923</c:v>
                </c:pt>
                <c:pt idx="154">
                  <c:v>-3.5109582970286324E-2</c:v>
                </c:pt>
                <c:pt idx="155">
                  <c:v>-7.655678003031563E-2</c:v>
                </c:pt>
                <c:pt idx="156">
                  <c:v>4.4968369815621356E-2</c:v>
                </c:pt>
                <c:pt idx="157">
                  <c:v>0.17456906594434929</c:v>
                </c:pt>
                <c:pt idx="158">
                  <c:v>2.6829426233694331E-2</c:v>
                </c:pt>
                <c:pt idx="159">
                  <c:v>2.2134355678562034E-2</c:v>
                </c:pt>
                <c:pt idx="160">
                  <c:v>2.1309842192781536E-2</c:v>
                </c:pt>
                <c:pt idx="161">
                  <c:v>-0.11144010970472751</c:v>
                </c:pt>
                <c:pt idx="162">
                  <c:v>6.0495959412363742E-2</c:v>
                </c:pt>
                <c:pt idx="163">
                  <c:v>-5.5610662677119671E-2</c:v>
                </c:pt>
                <c:pt idx="164">
                  <c:v>-8.9032554858375468E-2</c:v>
                </c:pt>
                <c:pt idx="165">
                  <c:v>-5.26066088103605E-2</c:v>
                </c:pt>
                <c:pt idx="166">
                  <c:v>5.0646942876283463E-2</c:v>
                </c:pt>
                <c:pt idx="167">
                  <c:v>-8.4156141459190703E-4</c:v>
                </c:pt>
                <c:pt idx="168">
                  <c:v>6.2394172403543946E-2</c:v>
                </c:pt>
                <c:pt idx="169">
                  <c:v>5.3263226114803164E-2</c:v>
                </c:pt>
                <c:pt idx="170">
                  <c:v>8.6617259562918214E-2</c:v>
                </c:pt>
                <c:pt idx="171">
                  <c:v>-0.12803333402369033</c:v>
                </c:pt>
                <c:pt idx="172">
                  <c:v>1.174897907354433E-2</c:v>
                </c:pt>
                <c:pt idx="173">
                  <c:v>-3.6980594276716405E-2</c:v>
                </c:pt>
                <c:pt idx="174">
                  <c:v>-6.2838733351338272E-2</c:v>
                </c:pt>
                <c:pt idx="175">
                  <c:v>1.8899295967882423E-3</c:v>
                </c:pt>
                <c:pt idx="176">
                  <c:v>2.0942162172474132E-2</c:v>
                </c:pt>
                <c:pt idx="177">
                  <c:v>-1.6226431899988625E-2</c:v>
                </c:pt>
                <c:pt idx="178">
                  <c:v>-0.15021619919428142</c:v>
                </c:pt>
                <c:pt idx="179">
                  <c:v>1.1461669928313656E-2</c:v>
                </c:pt>
                <c:pt idx="180">
                  <c:v>7.1093976899670341E-2</c:v>
                </c:pt>
                <c:pt idx="181">
                  <c:v>1.9587685256988285E-2</c:v>
                </c:pt>
                <c:pt idx="182">
                  <c:v>-3.9376892108225481E-2</c:v>
                </c:pt>
                <c:pt idx="183">
                  <c:v>6.3827646388229464E-2</c:v>
                </c:pt>
                <c:pt idx="184">
                  <c:v>3.2720534786169431E-2</c:v>
                </c:pt>
                <c:pt idx="185">
                  <c:v>8.6326259280701922E-2</c:v>
                </c:pt>
                <c:pt idx="186">
                  <c:v>-4.8995513157163439E-2</c:v>
                </c:pt>
                <c:pt idx="187">
                  <c:v>7.4131382196422901E-3</c:v>
                </c:pt>
                <c:pt idx="188">
                  <c:v>-0.14674803201759334</c:v>
                </c:pt>
                <c:pt idx="189">
                  <c:v>-9.6486304000271694E-3</c:v>
                </c:pt>
                <c:pt idx="190">
                  <c:v>-3.4654760704577736E-4</c:v>
                </c:pt>
                <c:pt idx="191">
                  <c:v>-2.9145214998779423E-2</c:v>
                </c:pt>
                <c:pt idx="192">
                  <c:v>2.8118267770742555E-3</c:v>
                </c:pt>
                <c:pt idx="193">
                  <c:v>-1.2802137047867368E-2</c:v>
                </c:pt>
                <c:pt idx="194">
                  <c:v>4.1884590158798529E-2</c:v>
                </c:pt>
                <c:pt idx="195">
                  <c:v>-3.5299120429874264E-2</c:v>
                </c:pt>
                <c:pt idx="196">
                  <c:v>-2.8130368791578486E-2</c:v>
                </c:pt>
                <c:pt idx="197">
                  <c:v>3.9251362952536173E-2</c:v>
                </c:pt>
                <c:pt idx="198">
                  <c:v>0.12647878568607784</c:v>
                </c:pt>
                <c:pt idx="199">
                  <c:v>2.8559110060095705E-2</c:v>
                </c:pt>
                <c:pt idx="200">
                  <c:v>9.3275818676317845E-2</c:v>
                </c:pt>
                <c:pt idx="201">
                  <c:v>3.334801423423106E-2</c:v>
                </c:pt>
                <c:pt idx="202">
                  <c:v>-2.4790447397499138E-2</c:v>
                </c:pt>
                <c:pt idx="203">
                  <c:v>8.6929401988231625E-2</c:v>
                </c:pt>
                <c:pt idx="204">
                  <c:v>0.19255784748570393</c:v>
                </c:pt>
                <c:pt idx="205">
                  <c:v>-8.6831894861341907E-2</c:v>
                </c:pt>
                <c:pt idx="206">
                  <c:v>-1.1893652764029539E-2</c:v>
                </c:pt>
                <c:pt idx="207">
                  <c:v>-2.7223201473068781E-2</c:v>
                </c:pt>
                <c:pt idx="208">
                  <c:v>-0.12584306035270454</c:v>
                </c:pt>
                <c:pt idx="209">
                  <c:v>2.1372328163577592E-2</c:v>
                </c:pt>
                <c:pt idx="210">
                  <c:v>6.9419040508205798E-2</c:v>
                </c:pt>
                <c:pt idx="211">
                  <c:v>-7.7235281070721418E-2</c:v>
                </c:pt>
                <c:pt idx="212">
                  <c:v>-6.6389190154118038E-3</c:v>
                </c:pt>
                <c:pt idx="213">
                  <c:v>3.7610635390911584E-2</c:v>
                </c:pt>
                <c:pt idx="214">
                  <c:v>4.8466160105151701E-2</c:v>
                </c:pt>
                <c:pt idx="215">
                  <c:v>1.1722392068068466E-2</c:v>
                </c:pt>
                <c:pt idx="216">
                  <c:v>0.79049479839659131</c:v>
                </c:pt>
                <c:pt idx="217">
                  <c:v>9.97129669562411E-2</c:v>
                </c:pt>
                <c:pt idx="218">
                  <c:v>-8.9040667305689158E-2</c:v>
                </c:pt>
                <c:pt idx="219">
                  <c:v>0.14240404304471777</c:v>
                </c:pt>
                <c:pt idx="220">
                  <c:v>0.24554929993577623</c:v>
                </c:pt>
                <c:pt idx="221">
                  <c:v>-9.4752001161180543E-2</c:v>
                </c:pt>
                <c:pt idx="222">
                  <c:v>-0.18299531381686729</c:v>
                </c:pt>
                <c:pt idx="223">
                  <c:v>-2.6712467546778584E-2</c:v>
                </c:pt>
                <c:pt idx="224">
                  <c:v>-7.6044858670839988E-2</c:v>
                </c:pt>
                <c:pt idx="225">
                  <c:v>9.8786708683028079E-2</c:v>
                </c:pt>
                <c:pt idx="226">
                  <c:v>-0.12317421221775837</c:v>
                </c:pt>
                <c:pt idx="227">
                  <c:v>5.8802845884088573E-2</c:v>
                </c:pt>
                <c:pt idx="228">
                  <c:v>0.11613223424049535</c:v>
                </c:pt>
                <c:pt idx="229">
                  <c:v>-5.597186340068705E-2</c:v>
                </c:pt>
                <c:pt idx="230">
                  <c:v>-6.5358705179943466E-2</c:v>
                </c:pt>
                <c:pt idx="231">
                  <c:v>-6.5638776113237096E-2</c:v>
                </c:pt>
                <c:pt idx="232">
                  <c:v>-0.11050120469822011</c:v>
                </c:pt>
                <c:pt idx="233">
                  <c:v>1.8753422650011675E-2</c:v>
                </c:pt>
                <c:pt idx="234">
                  <c:v>-0.15987750719592952</c:v>
                </c:pt>
                <c:pt idx="235">
                  <c:v>0.10760995622397074</c:v>
                </c:pt>
                <c:pt idx="236">
                  <c:v>0.2109569146799104</c:v>
                </c:pt>
                <c:pt idx="237">
                  <c:v>-7.5388166504231413E-2</c:v>
                </c:pt>
                <c:pt idx="238">
                  <c:v>-0.19823113253623525</c:v>
                </c:pt>
                <c:pt idx="239">
                  <c:v>-2.6837245095803874E-2</c:v>
                </c:pt>
                <c:pt idx="240">
                  <c:v>-1.0997288372384229E-2</c:v>
                </c:pt>
                <c:pt idx="241">
                  <c:v>9.8809739662030216E-2</c:v>
                </c:pt>
                <c:pt idx="242">
                  <c:v>-0.12898427363426768</c:v>
                </c:pt>
                <c:pt idx="243">
                  <c:v>1.9585144186737846E-3</c:v>
                </c:pt>
                <c:pt idx="244">
                  <c:v>7.3596941124741466E-2</c:v>
                </c:pt>
                <c:pt idx="245">
                  <c:v>3.0769002375626853E-2</c:v>
                </c:pt>
                <c:pt idx="246">
                  <c:v>0.1752063451704664</c:v>
                </c:pt>
                <c:pt idx="247">
                  <c:v>-0.10882485491963068</c:v>
                </c:pt>
                <c:pt idx="248">
                  <c:v>6.4377689465322518E-4</c:v>
                </c:pt>
                <c:pt idx="249">
                  <c:v>0.27496062506322461</c:v>
                </c:pt>
                <c:pt idx="250">
                  <c:v>1.6994291678255058E-2</c:v>
                </c:pt>
                <c:pt idx="251">
                  <c:v>5.4021044738135737E-2</c:v>
                </c:pt>
                <c:pt idx="252">
                  <c:v>0.83544129217857388</c:v>
                </c:pt>
                <c:pt idx="253">
                  <c:v>0.31439138654088139</c:v>
                </c:pt>
                <c:pt idx="254">
                  <c:v>0.16945940008945448</c:v>
                </c:pt>
                <c:pt idx="255">
                  <c:v>2.4902703834283724E-2</c:v>
                </c:pt>
                <c:pt idx="256">
                  <c:v>6.1280613971805398E-2</c:v>
                </c:pt>
                <c:pt idx="257">
                  <c:v>-0.12772844779818249</c:v>
                </c:pt>
                <c:pt idx="258">
                  <c:v>-0.23202551634748037</c:v>
                </c:pt>
                <c:pt idx="259">
                  <c:v>7.9643162559388525E-3</c:v>
                </c:pt>
                <c:pt idx="260">
                  <c:v>0.21460196991595182</c:v>
                </c:pt>
                <c:pt idx="261">
                  <c:v>-0.12189438019982568</c:v>
                </c:pt>
                <c:pt idx="262">
                  <c:v>6.9515449782769911E-2</c:v>
                </c:pt>
                <c:pt idx="263">
                  <c:v>-6.0556649012229014E-2</c:v>
                </c:pt>
                <c:pt idx="264">
                  <c:v>-0.20809797381207373</c:v>
                </c:pt>
                <c:pt idx="265">
                  <c:v>-6.478240577238803E-2</c:v>
                </c:pt>
                <c:pt idx="266">
                  <c:v>6.3921621980764121E-2</c:v>
                </c:pt>
                <c:pt idx="267">
                  <c:v>-8.5495871104466215E-2</c:v>
                </c:pt>
                <c:pt idx="268">
                  <c:v>-1.0737882129161602E-2</c:v>
                </c:pt>
                <c:pt idx="269">
                  <c:v>-0.30093735191002491</c:v>
                </c:pt>
                <c:pt idx="270">
                  <c:v>1.212165635951834E-3</c:v>
                </c:pt>
                <c:pt idx="271">
                  <c:v>2.2420273781219802E-2</c:v>
                </c:pt>
                <c:pt idx="272">
                  <c:v>-3.3690102814635359E-2</c:v>
                </c:pt>
                <c:pt idx="273">
                  <c:v>-0.10488164288351454</c:v>
                </c:pt>
                <c:pt idx="274">
                  <c:v>9.351455539973097E-2</c:v>
                </c:pt>
                <c:pt idx="275">
                  <c:v>-4.8123596070347108E-2</c:v>
                </c:pt>
                <c:pt idx="276">
                  <c:v>0.15876059336541926</c:v>
                </c:pt>
                <c:pt idx="277">
                  <c:v>-4.845946033760018E-2</c:v>
                </c:pt>
                <c:pt idx="278">
                  <c:v>0.35083485196052622</c:v>
                </c:pt>
                <c:pt idx="279">
                  <c:v>9.8317222119936876E-3</c:v>
                </c:pt>
                <c:pt idx="280">
                  <c:v>-3.5891811584609301E-2</c:v>
                </c:pt>
                <c:pt idx="281">
                  <c:v>-0.13815548921575971</c:v>
                </c:pt>
                <c:pt idx="282">
                  <c:v>-4.8687245967964699E-2</c:v>
                </c:pt>
                <c:pt idx="283">
                  <c:v>-4.7729384764413019E-2</c:v>
                </c:pt>
                <c:pt idx="284">
                  <c:v>-0.13896218201019006</c:v>
                </c:pt>
                <c:pt idx="285">
                  <c:v>0.12173374998540054</c:v>
                </c:pt>
                <c:pt idx="286">
                  <c:v>-2.6335710309780547E-2</c:v>
                </c:pt>
                <c:pt idx="287">
                  <c:v>-1</c:v>
                </c:pt>
              </c:numCache>
            </c:numRef>
          </c:val>
          <c:smooth val="0"/>
          <c:extLst>
            <c:ext xmlns:c16="http://schemas.microsoft.com/office/drawing/2014/chart" uri="{C3380CC4-5D6E-409C-BE32-E72D297353CC}">
              <c16:uniqueId val="{00000000-4762-4D1A-BEB0-CB8EB5572861}"/>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Semanal!$K$1</c:f>
              <c:strCache>
                <c:ptCount val="1"/>
                <c:pt idx="0">
                  <c:v>Rentabilidad acumulada</c:v>
                </c:pt>
              </c:strCache>
            </c:strRef>
          </c:tx>
          <c:spPr>
            <a:ln w="28575" cap="rnd">
              <a:solidFill>
                <a:schemeClr val="accent1"/>
              </a:solidFill>
              <a:round/>
            </a:ln>
            <a:effectLst/>
          </c:spPr>
          <c:marker>
            <c:symbol val="none"/>
          </c:marke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Semanal!$K$2:$K$289</c:f>
              <c:numCache>
                <c:formatCode>0.00%</c:formatCode>
                <c:ptCount val="288"/>
                <c:pt idx="0">
                  <c:v>0</c:v>
                </c:pt>
                <c:pt idx="1">
                  <c:v>5.4851242642063092E-2</c:v>
                </c:pt>
                <c:pt idx="2">
                  <c:v>0.21446304426846918</c:v>
                </c:pt>
                <c:pt idx="3">
                  <c:v>0.14305370794343153</c:v>
                </c:pt>
                <c:pt idx="4">
                  <c:v>0.18434997992208602</c:v>
                </c:pt>
                <c:pt idx="5">
                  <c:v>0.68033820341686124</c:v>
                </c:pt>
                <c:pt idx="6">
                  <c:v>0.55285439420842564</c:v>
                </c:pt>
                <c:pt idx="7">
                  <c:v>0.35406449292324904</c:v>
                </c:pt>
                <c:pt idx="8">
                  <c:v>0.27241827527866436</c:v>
                </c:pt>
                <c:pt idx="9">
                  <c:v>0.19839119769037383</c:v>
                </c:pt>
                <c:pt idx="10">
                  <c:v>7.6842743309106565E-2</c:v>
                </c:pt>
                <c:pt idx="11">
                  <c:v>-8.2202404401535478E-2</c:v>
                </c:pt>
                <c:pt idx="12">
                  <c:v>-9.3602091909266938E-2</c:v>
                </c:pt>
                <c:pt idx="13">
                  <c:v>-7.9823028891261472E-2</c:v>
                </c:pt>
                <c:pt idx="14">
                  <c:v>-2.9622059442043436E-2</c:v>
                </c:pt>
                <c:pt idx="15">
                  <c:v>-2.0018441230709616E-2</c:v>
                </c:pt>
                <c:pt idx="16">
                  <c:v>0.159183123895001</c:v>
                </c:pt>
                <c:pt idx="17">
                  <c:v>0.2720091045250479</c:v>
                </c:pt>
                <c:pt idx="18">
                  <c:v>0.27804009112137518</c:v>
                </c:pt>
                <c:pt idx="19">
                  <c:v>0.25384525352410203</c:v>
                </c:pt>
                <c:pt idx="20">
                  <c:v>0.23014808175041335</c:v>
                </c:pt>
                <c:pt idx="21">
                  <c:v>0.24832049679038826</c:v>
                </c:pt>
                <c:pt idx="22">
                  <c:v>0.26860061699143389</c:v>
                </c:pt>
                <c:pt idx="23">
                  <c:v>0.23939343766235988</c:v>
                </c:pt>
                <c:pt idx="24">
                  <c:v>0.19063693612939669</c:v>
                </c:pt>
                <c:pt idx="25">
                  <c:v>0.19023965987443203</c:v>
                </c:pt>
                <c:pt idx="26">
                  <c:v>0.11690246320793674</c:v>
                </c:pt>
                <c:pt idx="27">
                  <c:v>1.5010709806585933</c:v>
                </c:pt>
                <c:pt idx="28">
                  <c:v>0.77963109926101848</c:v>
                </c:pt>
                <c:pt idx="29">
                  <c:v>0.62937836495366839</c:v>
                </c:pt>
                <c:pt idx="30">
                  <c:v>0.81795469813665522</c:v>
                </c:pt>
                <c:pt idx="31">
                  <c:v>0.74254167356547573</c:v>
                </c:pt>
                <c:pt idx="32">
                  <c:v>0.71970994551368039</c:v>
                </c:pt>
                <c:pt idx="33">
                  <c:v>0.76987570724688958</c:v>
                </c:pt>
                <c:pt idx="34">
                  <c:v>0.65493203007690504</c:v>
                </c:pt>
                <c:pt idx="35">
                  <c:v>0.57295133913023588</c:v>
                </c:pt>
                <c:pt idx="36">
                  <c:v>0.34857875014511275</c:v>
                </c:pt>
                <c:pt idx="37">
                  <c:v>0.36479000024740538</c:v>
                </c:pt>
                <c:pt idx="38">
                  <c:v>0.33110525584590822</c:v>
                </c:pt>
                <c:pt idx="39">
                  <c:v>0.30325880716258169</c:v>
                </c:pt>
                <c:pt idx="40">
                  <c:v>0.37117163666398301</c:v>
                </c:pt>
                <c:pt idx="41">
                  <c:v>0.28709894129446378</c:v>
                </c:pt>
                <c:pt idx="42">
                  <c:v>0.27968010459546311</c:v>
                </c:pt>
                <c:pt idx="43">
                  <c:v>0.36663792955792429</c:v>
                </c:pt>
                <c:pt idx="44">
                  <c:v>0.35251011983945268</c:v>
                </c:pt>
                <c:pt idx="45">
                  <c:v>0.38198706639794611</c:v>
                </c:pt>
                <c:pt idx="46">
                  <c:v>0.74435391938003947</c:v>
                </c:pt>
                <c:pt idx="47">
                  <c:v>1.027649000005709</c:v>
                </c:pt>
                <c:pt idx="48">
                  <c:v>0.71367658001762257</c:v>
                </c:pt>
                <c:pt idx="49">
                  <c:v>0.62391403227310516</c:v>
                </c:pt>
                <c:pt idx="50">
                  <c:v>1.2314488641229566</c:v>
                </c:pt>
                <c:pt idx="51">
                  <c:v>1.5616249217341989</c:v>
                </c:pt>
                <c:pt idx="52">
                  <c:v>5.5388564724152296</c:v>
                </c:pt>
                <c:pt idx="53">
                  <c:v>4.4648232096876406</c:v>
                </c:pt>
                <c:pt idx="54">
                  <c:v>3.7209664803512394</c:v>
                </c:pt>
                <c:pt idx="55">
                  <c:v>3.5966018844692096</c:v>
                </c:pt>
                <c:pt idx="56">
                  <c:v>36.219146622057536</c:v>
                </c:pt>
                <c:pt idx="57">
                  <c:v>39.769776269238157</c:v>
                </c:pt>
                <c:pt idx="58">
                  <c:v>38.560702860198717</c:v>
                </c:pt>
                <c:pt idx="59">
                  <c:v>33.767777041904786</c:v>
                </c:pt>
                <c:pt idx="60">
                  <c:v>27.883309734648005</c:v>
                </c:pt>
                <c:pt idx="61">
                  <c:v>23.825077123929255</c:v>
                </c:pt>
                <c:pt idx="62">
                  <c:v>29.085185544663361</c:v>
                </c:pt>
                <c:pt idx="63">
                  <c:v>27.77526391513608</c:v>
                </c:pt>
                <c:pt idx="64">
                  <c:v>26.461696383882096</c:v>
                </c:pt>
                <c:pt idx="65">
                  <c:v>32.539396482654013</c:v>
                </c:pt>
                <c:pt idx="66">
                  <c:v>37.911801816718139</c:v>
                </c:pt>
                <c:pt idx="67">
                  <c:v>211.60088675866348</c:v>
                </c:pt>
                <c:pt idx="68">
                  <c:v>213.01049951184976</c:v>
                </c:pt>
                <c:pt idx="69">
                  <c:v>191.80044647190135</c:v>
                </c:pt>
                <c:pt idx="70">
                  <c:v>350.40864263787626</c:v>
                </c:pt>
                <c:pt idx="71">
                  <c:v>277.9965577320902</c:v>
                </c:pt>
                <c:pt idx="72">
                  <c:v>247.47481268543521</c:v>
                </c:pt>
                <c:pt idx="73">
                  <c:v>180.91261439437667</c:v>
                </c:pt>
                <c:pt idx="74">
                  <c:v>208.68944483360093</c:v>
                </c:pt>
                <c:pt idx="75">
                  <c:v>178.85100587557082</c:v>
                </c:pt>
                <c:pt idx="76">
                  <c:v>158.70142250652026</c:v>
                </c:pt>
                <c:pt idx="77">
                  <c:v>135.62086010028312</c:v>
                </c:pt>
                <c:pt idx="78">
                  <c:v>129.63583153342233</c:v>
                </c:pt>
                <c:pt idx="79">
                  <c:v>116.47295805996858</c:v>
                </c:pt>
                <c:pt idx="80">
                  <c:v>102.06970719877424</c:v>
                </c:pt>
                <c:pt idx="81">
                  <c:v>99.347748608625878</c:v>
                </c:pt>
                <c:pt idx="82">
                  <c:v>110.02933444739834</c:v>
                </c:pt>
                <c:pt idx="83">
                  <c:v>131.60338180730804</c:v>
                </c:pt>
                <c:pt idx="84">
                  <c:v>163.47714132817663</c:v>
                </c:pt>
                <c:pt idx="85">
                  <c:v>165.72704475303746</c:v>
                </c:pt>
                <c:pt idx="86">
                  <c:v>154.80542038089237</c:v>
                </c:pt>
                <c:pt idx="87">
                  <c:v>148.5402005251228</c:v>
                </c:pt>
                <c:pt idx="88">
                  <c:v>150.52818887011586</c:v>
                </c:pt>
                <c:pt idx="89">
                  <c:v>121.81243245278245</c:v>
                </c:pt>
                <c:pt idx="90">
                  <c:v>110.25075795059713</c:v>
                </c:pt>
                <c:pt idx="91">
                  <c:v>106.26542920306505</c:v>
                </c:pt>
                <c:pt idx="92">
                  <c:v>127.07066356899978</c:v>
                </c:pt>
                <c:pt idx="93">
                  <c:v>114.7486954354838</c:v>
                </c:pt>
                <c:pt idx="94">
                  <c:v>133.0159515072325</c:v>
                </c:pt>
                <c:pt idx="95">
                  <c:v>159.24788018182915</c:v>
                </c:pt>
                <c:pt idx="96">
                  <c:v>133.98276064967544</c:v>
                </c:pt>
                <c:pt idx="97">
                  <c:v>139.1639841218026</c:v>
                </c:pt>
                <c:pt idx="98">
                  <c:v>125.01492063886535</c:v>
                </c:pt>
                <c:pt idx="99">
                  <c:v>110.88850415228954</c:v>
                </c:pt>
                <c:pt idx="100">
                  <c:v>106.27191579401749</c:v>
                </c:pt>
                <c:pt idx="101">
                  <c:v>85.919550246200032</c:v>
                </c:pt>
                <c:pt idx="102">
                  <c:v>102.58800498981277</c:v>
                </c:pt>
                <c:pt idx="103">
                  <c:v>91.677738915941134</c:v>
                </c:pt>
                <c:pt idx="104">
                  <c:v>91.003763442156625</c:v>
                </c:pt>
                <c:pt idx="105">
                  <c:v>82.011681451427904</c:v>
                </c:pt>
                <c:pt idx="106">
                  <c:v>96.599597538585897</c:v>
                </c:pt>
                <c:pt idx="107">
                  <c:v>83.537229434290637</c:v>
                </c:pt>
                <c:pt idx="108">
                  <c:v>71.806166348771953</c:v>
                </c:pt>
                <c:pt idx="109">
                  <c:v>72.707729165136215</c:v>
                </c:pt>
                <c:pt idx="110">
                  <c:v>80.545241152971087</c:v>
                </c:pt>
                <c:pt idx="111">
                  <c:v>71.49410108493062</c:v>
                </c:pt>
                <c:pt idx="112">
                  <c:v>66.259457278947153</c:v>
                </c:pt>
                <c:pt idx="113">
                  <c:v>64.466300331262445</c:v>
                </c:pt>
                <c:pt idx="114">
                  <c:v>57.906811395888163</c:v>
                </c:pt>
                <c:pt idx="115">
                  <c:v>58.1791842112167</c:v>
                </c:pt>
                <c:pt idx="116">
                  <c:v>67.921537644797667</c:v>
                </c:pt>
                <c:pt idx="117">
                  <c:v>71.511923248398332</c:v>
                </c:pt>
                <c:pt idx="118">
                  <c:v>83.859399791611182</c:v>
                </c:pt>
                <c:pt idx="119">
                  <c:v>70.995234929865603</c:v>
                </c:pt>
                <c:pt idx="120">
                  <c:v>68.612622738503731</c:v>
                </c:pt>
                <c:pt idx="121">
                  <c:v>78.632927801666455</c:v>
                </c:pt>
                <c:pt idx="122">
                  <c:v>64.410854052712267</c:v>
                </c:pt>
                <c:pt idx="123">
                  <c:v>58.546529220428646</c:v>
                </c:pt>
                <c:pt idx="124">
                  <c:v>43.263174075517355</c:v>
                </c:pt>
                <c:pt idx="125">
                  <c:v>40.992684771317599</c:v>
                </c:pt>
                <c:pt idx="126">
                  <c:v>40.996540341588968</c:v>
                </c:pt>
                <c:pt idx="127">
                  <c:v>39.239729587143231</c:v>
                </c:pt>
                <c:pt idx="128">
                  <c:v>30.192536316601146</c:v>
                </c:pt>
                <c:pt idx="129">
                  <c:v>35.677360899056666</c:v>
                </c:pt>
                <c:pt idx="130">
                  <c:v>36.273038901329798</c:v>
                </c:pt>
                <c:pt idx="131">
                  <c:v>33.662000914617906</c:v>
                </c:pt>
                <c:pt idx="132">
                  <c:v>31.004499477209805</c:v>
                </c:pt>
                <c:pt idx="133">
                  <c:v>35.552487628134052</c:v>
                </c:pt>
                <c:pt idx="134">
                  <c:v>34.262688636665317</c:v>
                </c:pt>
                <c:pt idx="135">
                  <c:v>32.788841012532274</c:v>
                </c:pt>
                <c:pt idx="136">
                  <c:v>38.987877502941508</c:v>
                </c:pt>
                <c:pt idx="137">
                  <c:v>41.276260741443565</c:v>
                </c:pt>
                <c:pt idx="138">
                  <c:v>32.993524994930702</c:v>
                </c:pt>
                <c:pt idx="139">
                  <c:v>29.672328438367131</c:v>
                </c:pt>
                <c:pt idx="140">
                  <c:v>30.077672794979904</c:v>
                </c:pt>
                <c:pt idx="141">
                  <c:v>30.085327311815419</c:v>
                </c:pt>
                <c:pt idx="142">
                  <c:v>31.363579002047082</c:v>
                </c:pt>
                <c:pt idx="143">
                  <c:v>28.981891527111227</c:v>
                </c:pt>
                <c:pt idx="144">
                  <c:v>30.739372837463385</c:v>
                </c:pt>
                <c:pt idx="145">
                  <c:v>28.724069329329069</c:v>
                </c:pt>
                <c:pt idx="146">
                  <c:v>27.860511833024884</c:v>
                </c:pt>
                <c:pt idx="147">
                  <c:v>69.701314184230782</c:v>
                </c:pt>
                <c:pt idx="148">
                  <c:v>73.641666467978624</c:v>
                </c:pt>
                <c:pt idx="149">
                  <c:v>55.419066507527262</c:v>
                </c:pt>
                <c:pt idx="150">
                  <c:v>42.224257039388291</c:v>
                </c:pt>
                <c:pt idx="151">
                  <c:v>49.454151572100876</c:v>
                </c:pt>
                <c:pt idx="152">
                  <c:v>50.857793632633168</c:v>
                </c:pt>
                <c:pt idx="153">
                  <c:v>51.388217499208203</c:v>
                </c:pt>
                <c:pt idx="154">
                  <c:v>43.968289381167772</c:v>
                </c:pt>
                <c:pt idx="155">
                  <c:v>36.729152021269933</c:v>
                </c:pt>
                <c:pt idx="156">
                  <c:v>35.344471692089677</c:v>
                </c:pt>
                <c:pt idx="157">
                  <c:v>34.609401358483439</c:v>
                </c:pt>
                <c:pt idx="158">
                  <c:v>42.722096428745473</c:v>
                </c:pt>
                <c:pt idx="159">
                  <c:v>43.308409012715451</c:v>
                </c:pt>
                <c:pt idx="160">
                  <c:v>43.141720439585313</c:v>
                </c:pt>
                <c:pt idx="161">
                  <c:v>46.333730662337445</c:v>
                </c:pt>
                <c:pt idx="162">
                  <c:v>43.403456084155287</c:v>
                </c:pt>
                <c:pt idx="163">
                  <c:v>42.482117752322516</c:v>
                </c:pt>
                <c:pt idx="164">
                  <c:v>41.230083397545926</c:v>
                </c:pt>
                <c:pt idx="165">
                  <c:v>38.345124509729793</c:v>
                </c:pt>
                <c:pt idx="166">
                  <c:v>35.083345641867915</c:v>
                </c:pt>
                <c:pt idx="167">
                  <c:v>36.453593354919946</c:v>
                </c:pt>
                <c:pt idx="168">
                  <c:v>36.416717727742814</c:v>
                </c:pt>
                <c:pt idx="169">
                  <c:v>39.614263671331443</c:v>
                </c:pt>
                <c:pt idx="170">
                  <c:v>47.64600340724084</c:v>
                </c:pt>
                <c:pt idx="171">
                  <c:v>42.602439781142266</c:v>
                </c:pt>
                <c:pt idx="172">
                  <c:v>44.018767535052987</c:v>
                </c:pt>
                <c:pt idx="173">
                  <c:v>38.614948513481508</c:v>
                </c:pt>
                <c:pt idx="174">
                  <c:v>37.743554437566395</c:v>
                </c:pt>
                <c:pt idx="175">
                  <c:v>35.951431932642116</c:v>
                </c:pt>
                <c:pt idx="176">
                  <c:v>34.847731593241782</c:v>
                </c:pt>
                <c:pt idx="177">
                  <c:v>34.171476480032609</c:v>
                </c:pt>
                <c:pt idx="178">
                  <c:v>34.206302709459308</c:v>
                </c:pt>
                <c:pt idx="179">
                  <c:v>33.606563579020907</c:v>
                </c:pt>
                <c:pt idx="180">
                  <c:v>29.338826592123031</c:v>
                </c:pt>
                <c:pt idx="181">
                  <c:v>32.210985868777698</c:v>
                </c:pt>
                <c:pt idx="182">
                  <c:v>32.5756203662907</c:v>
                </c:pt>
                <c:pt idx="183">
                  <c:v>33.085141733252023</c:v>
                </c:pt>
                <c:pt idx="184">
                  <c:v>34.542939088600882</c:v>
                </c:pt>
                <c:pt idx="185">
                  <c:v>35.298407785324613</c:v>
                </c:pt>
                <c:pt idx="186">
                  <c:v>38.625580150628217</c:v>
                </c:pt>
                <c:pt idx="187">
                  <c:v>36.912807614232619</c:v>
                </c:pt>
                <c:pt idx="188">
                  <c:v>35.737364017017079</c:v>
                </c:pt>
                <c:pt idx="189">
                  <c:v>35.168670349563037</c:v>
                </c:pt>
                <c:pt idx="190">
                  <c:v>29.690342889578851</c:v>
                </c:pt>
                <c:pt idx="191">
                  <c:v>31.417516466826903</c:v>
                </c:pt>
                <c:pt idx="192">
                  <c:v>29.684764862415047</c:v>
                </c:pt>
                <c:pt idx="193">
                  <c:v>28.911520151171985</c:v>
                </c:pt>
                <c:pt idx="194">
                  <c:v>29.103333694503267</c:v>
                </c:pt>
                <c:pt idx="195">
                  <c:v>29.224787269491035</c:v>
                </c:pt>
                <c:pt idx="196">
                  <c:v>29.435269618166512</c:v>
                </c:pt>
                <c:pt idx="197">
                  <c:v>28.029765349675277</c:v>
                </c:pt>
                <c:pt idx="198">
                  <c:v>28.358931601912776</c:v>
                </c:pt>
                <c:pt idx="199">
                  <c:v>34.608439954227016</c:v>
                </c:pt>
                <c:pt idx="200">
                  <c:v>33.085238699940092</c:v>
                </c:pt>
                <c:pt idx="201">
                  <c:v>37.808652503587517</c:v>
                </c:pt>
                <c:pt idx="202">
                  <c:v>40.539029393032052</c:v>
                </c:pt>
                <c:pt idx="203">
                  <c:v>38.119802536664075</c:v>
                </c:pt>
                <c:pt idx="204">
                  <c:v>40.460238227218845</c:v>
                </c:pt>
                <c:pt idx="205">
                  <c:v>49.083856063419745</c:v>
                </c:pt>
                <c:pt idx="206">
                  <c:v>48.292701245556827</c:v>
                </c:pt>
                <c:pt idx="207">
                  <c:v>45.27929406508688</c:v>
                </c:pt>
                <c:pt idx="208">
                  <c:v>44.216573793030911</c:v>
                </c:pt>
                <c:pt idx="209">
                  <c:v>43.869548122185805</c:v>
                </c:pt>
                <c:pt idx="210">
                  <c:v>40.777647837730434</c:v>
                </c:pt>
                <c:pt idx="211">
                  <c:v>41.903335955850899</c:v>
                </c:pt>
                <c:pt idx="212">
                  <c:v>39.667296595923041</c:v>
                </c:pt>
                <c:pt idx="213">
                  <c:v>38.4011996722841</c:v>
                </c:pt>
                <c:pt idx="214">
                  <c:v>38.65150968559314</c:v>
                </c:pt>
                <c:pt idx="215">
                  <c:v>40.854526734624791</c:v>
                </c:pt>
                <c:pt idx="216">
                  <c:v>42.348392930240806</c:v>
                </c:pt>
                <c:pt idx="217">
                  <c:v>73.066090155934589</c:v>
                </c:pt>
                <c:pt idx="218">
                  <c:v>95.735655056187611</c:v>
                </c:pt>
                <c:pt idx="219">
                  <c:v>89.445020033791124</c:v>
                </c:pt>
                <c:pt idx="220">
                  <c:v>84.363139877927466</c:v>
                </c:pt>
                <c:pt idx="221">
                  <c:v>107.17424861045625</c:v>
                </c:pt>
                <c:pt idx="222">
                  <c:v>103.41705220736441</c:v>
                </c:pt>
                <c:pt idx="223">
                  <c:v>98.260094514519039</c:v>
                </c:pt>
                <c:pt idx="224">
                  <c:v>79.149101967212232</c:v>
                </c:pt>
                <c:pt idx="225">
                  <c:v>77.072512031576366</c:v>
                </c:pt>
                <c:pt idx="226">
                  <c:v>79.056363544530001</c:v>
                </c:pt>
                <c:pt idx="227">
                  <c:v>79.485438274084018</c:v>
                </c:pt>
                <c:pt idx="228">
                  <c:v>74.694513034778169</c:v>
                </c:pt>
                <c:pt idx="229">
                  <c:v>82.134372396585604</c:v>
                </c:pt>
                <c:pt idx="230">
                  <c:v>81.339479404788676</c:v>
                </c:pt>
                <c:pt idx="231">
                  <c:v>77.571351420921843</c:v>
                </c:pt>
                <c:pt idx="232">
                  <c:v>70.544187390107339</c:v>
                </c:pt>
                <c:pt idx="233">
                  <c:v>64.485807686490986</c:v>
                </c:pt>
                <c:pt idx="234">
                  <c:v>60.314179898332853</c:v>
                </c:pt>
                <c:pt idx="235">
                  <c:v>59.649207711987323</c:v>
                </c:pt>
                <c:pt idx="236">
                  <c:v>54.298315810366432</c:v>
                </c:pt>
                <c:pt idx="237">
                  <c:v>66.849872871653602</c:v>
                </c:pt>
                <c:pt idx="238">
                  <c:v>66.875314814713391</c:v>
                </c:pt>
                <c:pt idx="239">
                  <c:v>63.297697710956967</c:v>
                </c:pt>
                <c:pt idx="240">
                  <c:v>51.515718114643505</c:v>
                </c:pt>
                <c:pt idx="241">
                  <c:v>50.841913671393485</c:v>
                </c:pt>
                <c:pt idx="242">
                  <c:v>53.917374261124344</c:v>
                </c:pt>
                <c:pt idx="243">
                  <c:v>51.375728945250714</c:v>
                </c:pt>
                <c:pt idx="244">
                  <c:v>47.047996316182171</c:v>
                </c:pt>
                <c:pt idx="245">
                  <c:v>50.794704042740022</c:v>
                </c:pt>
                <c:pt idx="246">
                  <c:v>51.579421826635823</c:v>
                </c:pt>
                <c:pt idx="247">
                  <c:v>61.732675283531101</c:v>
                </c:pt>
                <c:pt idx="248">
                  <c:v>58.265090290243748</c:v>
                </c:pt>
                <c:pt idx="249">
                  <c:v>53.790256815562849</c:v>
                </c:pt>
                <c:pt idx="250">
                  <c:v>68.565295182681368</c:v>
                </c:pt>
                <c:pt idx="251">
                  <c:v>70.079996862074296</c:v>
                </c:pt>
                <c:pt idx="252">
                  <c:v>84.174977640493282</c:v>
                </c:pt>
                <c:pt idx="253">
                  <c:v>137.86859771755908</c:v>
                </c:pt>
                <c:pt idx="254">
                  <c:v>206.28196870052091</c:v>
                </c:pt>
                <c:pt idx="255">
                  <c:v>225.14443287691321</c:v>
                </c:pt>
                <c:pt idx="256">
                  <c:v>212.38025743262267</c:v>
                </c:pt>
                <c:pt idx="257">
                  <c:v>227.63763617265397</c:v>
                </c:pt>
                <c:pt idx="258">
                  <c:v>219.47046983575098</c:v>
                </c:pt>
                <c:pt idx="259">
                  <c:v>195.98143611921131</c:v>
                </c:pt>
                <c:pt idx="260">
                  <c:v>161.6098469138438</c:v>
                </c:pt>
                <c:pt idx="261">
                  <c:v>188.49965261286988</c:v>
                </c:pt>
                <c:pt idx="262">
                  <c:v>187.78364533889413</c:v>
                </c:pt>
                <c:pt idx="263">
                  <c:v>205.14315237618743</c:v>
                </c:pt>
                <c:pt idx="264">
                  <c:v>188.00113770973621</c:v>
                </c:pt>
                <c:pt idx="265">
                  <c:v>161.25731601210697</c:v>
                </c:pt>
                <c:pt idx="266">
                  <c:v>138.68988925019855</c:v>
                </c:pt>
                <c:pt idx="267">
                  <c:v>134.95533819647045</c:v>
                </c:pt>
                <c:pt idx="268">
                  <c:v>127.01456773652998</c:v>
                </c:pt>
                <c:pt idx="269">
                  <c:v>115.0822597019052</c:v>
                </c:pt>
                <c:pt idx="270">
                  <c:v>112.0156915941711</c:v>
                </c:pt>
                <c:pt idx="271">
                  <c:v>84.363041238341296</c:v>
                </c:pt>
                <c:pt idx="272">
                  <c:v>84.123717850307202</c:v>
                </c:pt>
                <c:pt idx="273">
                  <c:v>96.685311145877264</c:v>
                </c:pt>
                <c:pt idx="274">
                  <c:v>83.680327167446123</c:v>
                </c:pt>
                <c:pt idx="275">
                  <c:v>79.60246081325846</c:v>
                </c:pt>
                <c:pt idx="276">
                  <c:v>79.434730376496887</c:v>
                </c:pt>
                <c:pt idx="277">
                  <c:v>90.266891436658454</c:v>
                </c:pt>
                <c:pt idx="278">
                  <c:v>86.560620487270214</c:v>
                </c:pt>
                <c:pt idx="279">
                  <c:v>121.89855548573526</c:v>
                </c:pt>
                <c:pt idx="280">
                  <c:v>118.12134711002585</c:v>
                </c:pt>
                <c:pt idx="281">
                  <c:v>119.51458316927692</c:v>
                </c:pt>
                <c:pt idx="282">
                  <c:v>109.37300783752285</c:v>
                </c:pt>
                <c:pt idx="283">
                  <c:v>94.427954566131504</c:v>
                </c:pt>
                <c:pt idx="284">
                  <c:v>96.069715095536125</c:v>
                </c:pt>
                <c:pt idx="285">
                  <c:v>85.113244640430921</c:v>
                </c:pt>
                <c:pt idx="286">
                  <c:v>79.788307249791927</c:v>
                </c:pt>
                <c:pt idx="287">
                  <c:v>79.777825514061192</c:v>
                </c:pt>
              </c:numCache>
            </c:numRef>
          </c:val>
          <c:smooth val="0"/>
          <c:extLst>
            <c:ext xmlns:c16="http://schemas.microsoft.com/office/drawing/2014/chart" uri="{C3380CC4-5D6E-409C-BE32-E72D297353CC}">
              <c16:uniqueId val="{00000000-39F5-477B-A77C-44787F98348C}"/>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Semanal!$L$1</c:f>
              <c:strCache>
                <c:ptCount val="1"/>
                <c:pt idx="0">
                  <c:v>Drawdown</c:v>
                </c:pt>
              </c:strCache>
            </c:strRef>
          </c:tx>
          <c:spPr>
            <a:ln w="28575" cap="rnd">
              <a:solidFill>
                <a:schemeClr val="accent1"/>
              </a:solidFill>
              <a:round/>
            </a:ln>
            <a:effectLst/>
          </c:spPr>
          <c:marker>
            <c:symbol val="none"/>
          </c:marke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Semanal!$L$2:$L$289</c:f>
              <c:numCache>
                <c:formatCode>0.00%</c:formatCode>
                <c:ptCount val="288"/>
                <c:pt idx="0">
                  <c:v>7.0175036621895615E-2</c:v>
                </c:pt>
                <c:pt idx="1">
                  <c:v>8.2064879997188811E-2</c:v>
                </c:pt>
                <c:pt idx="2">
                  <c:v>0.17237589360964334</c:v>
                </c:pt>
                <c:pt idx="3">
                  <c:v>8.6762935731510504E-2</c:v>
                </c:pt>
                <c:pt idx="4">
                  <c:v>0.10775075440035353</c:v>
                </c:pt>
                <c:pt idx="5">
                  <c:v>0.47071034574084902</c:v>
                </c:pt>
                <c:pt idx="6">
                  <c:v>0.2395079957526125</c:v>
                </c:pt>
                <c:pt idx="7">
                  <c:v>0.11154120900687747</c:v>
                </c:pt>
                <c:pt idx="8">
                  <c:v>0.21802139565938394</c:v>
                </c:pt>
                <c:pt idx="9">
                  <c:v>0.15745056880113384</c:v>
                </c:pt>
                <c:pt idx="10">
                  <c:v>0.86123626782540907</c:v>
                </c:pt>
                <c:pt idx="11">
                  <c:v>0.3287124348227386</c:v>
                </c:pt>
                <c:pt idx="12">
                  <c:v>0.12871639095713006</c:v>
                </c:pt>
                <c:pt idx="13">
                  <c:v>0.12577126000018635</c:v>
                </c:pt>
                <c:pt idx="14">
                  <c:v>0.10123786887423369</c:v>
                </c:pt>
                <c:pt idx="15">
                  <c:v>8.9609039619751751E-2</c:v>
                </c:pt>
                <c:pt idx="16">
                  <c:v>0.25762664095374577</c:v>
                </c:pt>
                <c:pt idx="17">
                  <c:v>0.16285828740588149</c:v>
                </c:pt>
                <c:pt idx="18">
                  <c:v>0.15028714356493111</c:v>
                </c:pt>
                <c:pt idx="19">
                  <c:v>0.13841473186843478</c:v>
                </c:pt>
                <c:pt idx="20">
                  <c:v>6.4088365502422695E-2</c:v>
                </c:pt>
                <c:pt idx="21">
                  <c:v>7.2441678050247926E-2</c:v>
                </c:pt>
                <c:pt idx="22">
                  <c:v>6.0799558232260686E-2</c:v>
                </c:pt>
                <c:pt idx="23">
                  <c:v>6.4931252940856554E-2</c:v>
                </c:pt>
                <c:pt idx="24">
                  <c:v>3.9812106304120132E-2</c:v>
                </c:pt>
                <c:pt idx="25">
                  <c:v>9.3416319555231109E-2</c:v>
                </c:pt>
                <c:pt idx="26">
                  <c:v>2.7596262775358538E-2</c:v>
                </c:pt>
                <c:pt idx="27">
                  <c:v>1.2873988098242588</c:v>
                </c:pt>
                <c:pt idx="28">
                  <c:v>0.29716977042510484</c:v>
                </c:pt>
                <c:pt idx="29">
                  <c:v>8.2347479150416625E-2</c:v>
                </c:pt>
                <c:pt idx="30">
                  <c:v>0.26351734087894663</c:v>
                </c:pt>
                <c:pt idx="31">
                  <c:v>0.10523445789269759</c:v>
                </c:pt>
                <c:pt idx="32">
                  <c:v>8.4615119166397967E-2</c:v>
                </c:pt>
                <c:pt idx="33">
                  <c:v>0.10835851508789829</c:v>
                </c:pt>
                <c:pt idx="34">
                  <c:v>0.10208132008098425</c:v>
                </c:pt>
                <c:pt idx="35">
                  <c:v>0.23676991512948664</c:v>
                </c:pt>
                <c:pt idx="36">
                  <c:v>5.55842312166972E-2</c:v>
                </c:pt>
                <c:pt idx="37">
                  <c:v>5.1613347880153038E-2</c:v>
                </c:pt>
                <c:pt idx="38">
                  <c:v>0.10160239776918023</c:v>
                </c:pt>
                <c:pt idx="39">
                  <c:v>7.8917775602685536E-2</c:v>
                </c:pt>
                <c:pt idx="40">
                  <c:v>0.12527493037179682</c:v>
                </c:pt>
                <c:pt idx="41">
                  <c:v>5.8098329878358834E-2</c:v>
                </c:pt>
                <c:pt idx="42">
                  <c:v>4.321938641340628E-2</c:v>
                </c:pt>
                <c:pt idx="43">
                  <c:v>0.13068770259977214</c:v>
                </c:pt>
                <c:pt idx="44">
                  <c:v>0.1563047346015014</c:v>
                </c:pt>
                <c:pt idx="45">
                  <c:v>0.10405497398815711</c:v>
                </c:pt>
                <c:pt idx="46">
                  <c:v>0.34022080006667643</c:v>
                </c:pt>
                <c:pt idx="47">
                  <c:v>0.43441005993457593</c:v>
                </c:pt>
                <c:pt idx="48">
                  <c:v>0.10133876303469269</c:v>
                </c:pt>
                <c:pt idx="49">
                  <c:v>0.13437426259202012</c:v>
                </c:pt>
                <c:pt idx="50">
                  <c:v>0.47789531399185137</c:v>
                </c:pt>
                <c:pt idx="51">
                  <c:v>0.47066685495966776</c:v>
                </c:pt>
                <c:pt idx="52">
                  <c:v>2.2148038034642874</c:v>
                </c:pt>
                <c:pt idx="53">
                  <c:v>0.44490481844139396</c:v>
                </c:pt>
                <c:pt idx="54">
                  <c:v>0.45880278770478933</c:v>
                </c:pt>
                <c:pt idx="55">
                  <c:v>0.26902871262951922</c:v>
                </c:pt>
                <c:pt idx="56">
                  <c:v>9.7412994987563302</c:v>
                </c:pt>
                <c:pt idx="57">
                  <c:v>1.8503265635874948</c:v>
                </c:pt>
                <c:pt idx="58">
                  <c:v>0.2867479744850232</c:v>
                </c:pt>
                <c:pt idx="59">
                  <c:v>0.52320012443180652</c:v>
                </c:pt>
                <c:pt idx="60">
                  <c:v>0.41784067065389396</c:v>
                </c:pt>
                <c:pt idx="61">
                  <c:v>9.6726822612929864E-2</c:v>
                </c:pt>
                <c:pt idx="62">
                  <c:v>0.2247842070806263</c:v>
                </c:pt>
                <c:pt idx="63">
                  <c:v>9.0074839308202703E-2</c:v>
                </c:pt>
                <c:pt idx="64">
                  <c:v>0.15458798178634092</c:v>
                </c:pt>
                <c:pt idx="65">
                  <c:v>0.35898983939096674</c:v>
                </c:pt>
                <c:pt idx="66">
                  <c:v>0.41611681844178006</c:v>
                </c:pt>
                <c:pt idx="67">
                  <c:v>5.3141300622314303</c:v>
                </c:pt>
                <c:pt idx="68">
                  <c:v>1.6008057221701644</c:v>
                </c:pt>
                <c:pt idx="69">
                  <c:v>0.60071110185552468</c:v>
                </c:pt>
                <c:pt idx="70">
                  <c:v>0.94650576256519581</c:v>
                </c:pt>
                <c:pt idx="71">
                  <c:v>0.62731308623678572</c:v>
                </c:pt>
                <c:pt idx="72">
                  <c:v>1.1927928802178496</c:v>
                </c:pt>
                <c:pt idx="73">
                  <c:v>0.35202018368225629</c:v>
                </c:pt>
                <c:pt idx="74">
                  <c:v>0.49503745373836128</c:v>
                </c:pt>
                <c:pt idx="75">
                  <c:v>0.25664904405097366</c:v>
                </c:pt>
                <c:pt idx="76">
                  <c:v>0.30178626568897937</c:v>
                </c:pt>
                <c:pt idx="77">
                  <c:v>0.73450159504070012</c:v>
                </c:pt>
                <c:pt idx="78">
                  <c:v>0.14654825053873233</c:v>
                </c:pt>
                <c:pt idx="79">
                  <c:v>0.25119400951076631</c:v>
                </c:pt>
                <c:pt idx="80">
                  <c:v>0.28579740049218283</c:v>
                </c:pt>
                <c:pt idx="81">
                  <c:v>0.31561452624490594</c:v>
                </c:pt>
                <c:pt idx="82">
                  <c:v>0.17878523106418687</c:v>
                </c:pt>
                <c:pt idx="83">
                  <c:v>0.43374361838982445</c:v>
                </c:pt>
                <c:pt idx="84">
                  <c:v>0.49101131478164461</c:v>
                </c:pt>
                <c:pt idx="85">
                  <c:v>0.23471070772959313</c:v>
                </c:pt>
                <c:pt idx="86">
                  <c:v>0.22943964566630881</c:v>
                </c:pt>
                <c:pt idx="87">
                  <c:v>0.16226222501943854</c:v>
                </c:pt>
                <c:pt idx="88">
                  <c:v>0.43749861665270773</c:v>
                </c:pt>
                <c:pt idx="89">
                  <c:v>0.11878293310763111</c:v>
                </c:pt>
                <c:pt idx="90">
                  <c:v>0.19598668606112857</c:v>
                </c:pt>
                <c:pt idx="91">
                  <c:v>0.15131180723461268</c:v>
                </c:pt>
                <c:pt idx="92">
                  <c:v>0.25831082498004876</c:v>
                </c:pt>
                <c:pt idx="93">
                  <c:v>0.1175414325099513</c:v>
                </c:pt>
                <c:pt idx="94">
                  <c:v>0.18759474831944245</c:v>
                </c:pt>
                <c:pt idx="95">
                  <c:v>0.48925146764649519</c:v>
                </c:pt>
                <c:pt idx="96">
                  <c:v>0.11993015484181968</c:v>
                </c:pt>
                <c:pt idx="97">
                  <c:v>0.21492395040011192</c:v>
                </c:pt>
                <c:pt idx="98">
                  <c:v>0.22010784621809809</c:v>
                </c:pt>
                <c:pt idx="99">
                  <c:v>0.21240274237962398</c:v>
                </c:pt>
                <c:pt idx="100">
                  <c:v>0.67390542416083665</c:v>
                </c:pt>
                <c:pt idx="101">
                  <c:v>0.14232552812794808</c:v>
                </c:pt>
                <c:pt idx="102">
                  <c:v>0.4270654936306395</c:v>
                </c:pt>
                <c:pt idx="103">
                  <c:v>0.20417223077749758</c:v>
                </c:pt>
                <c:pt idx="104">
                  <c:v>0.16208836654543934</c:v>
                </c:pt>
                <c:pt idx="105">
                  <c:v>0.18769885634207739</c:v>
                </c:pt>
                <c:pt idx="106">
                  <c:v>0.47602238028046506</c:v>
                </c:pt>
                <c:pt idx="107">
                  <c:v>0.45431257039727435</c:v>
                </c:pt>
                <c:pt idx="108">
                  <c:v>0.2075031447663247</c:v>
                </c:pt>
                <c:pt idx="109">
                  <c:v>0.14508587791952876</c:v>
                </c:pt>
                <c:pt idx="110">
                  <c:v>0.21003736070572954</c:v>
                </c:pt>
                <c:pt idx="111">
                  <c:v>0.12160817902821996</c:v>
                </c:pt>
                <c:pt idx="112">
                  <c:v>0.29853315964575344</c:v>
                </c:pt>
                <c:pt idx="113">
                  <c:v>0.14451028331692672</c:v>
                </c:pt>
                <c:pt idx="114">
                  <c:v>0.12040303255477869</c:v>
                </c:pt>
                <c:pt idx="115">
                  <c:v>0.12441496990908885</c:v>
                </c:pt>
                <c:pt idx="116">
                  <c:v>0.22791219224394088</c:v>
                </c:pt>
                <c:pt idx="117">
                  <c:v>0.14369015759613091</c:v>
                </c:pt>
                <c:pt idx="118">
                  <c:v>0.26929333999648919</c:v>
                </c:pt>
                <c:pt idx="119">
                  <c:v>0.13146565820904077</c:v>
                </c:pt>
                <c:pt idx="120">
                  <c:v>0.11357403039649672</c:v>
                </c:pt>
                <c:pt idx="121">
                  <c:v>0.35393490107256409</c:v>
                </c:pt>
                <c:pt idx="122">
                  <c:v>0.11029934588924228</c:v>
                </c:pt>
                <c:pt idx="123">
                  <c:v>0.80070404587878108</c:v>
                </c:pt>
                <c:pt idx="124">
                  <c:v>0.13774387038088176</c:v>
                </c:pt>
                <c:pt idx="125">
                  <c:v>0.16795773601221686</c:v>
                </c:pt>
                <c:pt idx="126">
                  <c:v>0.11035678818825301</c:v>
                </c:pt>
                <c:pt idx="127">
                  <c:v>0.32719166375435993</c:v>
                </c:pt>
                <c:pt idx="128">
                  <c:v>0.31911495281711133</c:v>
                </c:pt>
                <c:pt idx="129">
                  <c:v>0.3366824202024008</c:v>
                </c:pt>
                <c:pt idx="130">
                  <c:v>0.25099422408511285</c:v>
                </c:pt>
                <c:pt idx="131">
                  <c:v>0.10881291766225543</c:v>
                </c:pt>
                <c:pt idx="132">
                  <c:v>0.15123045996997697</c:v>
                </c:pt>
                <c:pt idx="133">
                  <c:v>0.21742670104082995</c:v>
                </c:pt>
                <c:pt idx="134">
                  <c:v>0.22977594770937237</c:v>
                </c:pt>
                <c:pt idx="135">
                  <c:v>8.5743238112174325E-2</c:v>
                </c:pt>
                <c:pt idx="136">
                  <c:v>0.24945915255912476</c:v>
                </c:pt>
                <c:pt idx="137">
                  <c:v>0.31724309663871009</c:v>
                </c:pt>
                <c:pt idx="138">
                  <c:v>0.15299585041058883</c:v>
                </c:pt>
                <c:pt idx="139">
                  <c:v>7.2922877166470945E-2</c:v>
                </c:pt>
                <c:pt idx="140">
                  <c:v>0.12974861702990692</c:v>
                </c:pt>
                <c:pt idx="141">
                  <c:v>0.1441796575042904</c:v>
                </c:pt>
                <c:pt idx="142">
                  <c:v>0.21327092732285546</c:v>
                </c:pt>
                <c:pt idx="143">
                  <c:v>7.4620983597596613E-2</c:v>
                </c:pt>
                <c:pt idx="144">
                  <c:v>0.13034812560108211</c:v>
                </c:pt>
                <c:pt idx="145">
                  <c:v>0.12438120398021768</c:v>
                </c:pt>
                <c:pt idx="146">
                  <c:v>5.6835132791979603E-2</c:v>
                </c:pt>
                <c:pt idx="147">
                  <c:v>1.5303851911771824</c:v>
                </c:pt>
                <c:pt idx="148">
                  <c:v>0.387316400864538</c:v>
                </c:pt>
                <c:pt idx="149">
                  <c:v>0.64300632304528516</c:v>
                </c:pt>
                <c:pt idx="150">
                  <c:v>0.17881226044895238</c:v>
                </c:pt>
                <c:pt idx="151">
                  <c:v>0.4744767452352503</c:v>
                </c:pt>
                <c:pt idx="152">
                  <c:v>0.19500541574807784</c:v>
                </c:pt>
                <c:pt idx="153">
                  <c:v>0.18359018370178504</c:v>
                </c:pt>
                <c:pt idx="154">
                  <c:v>0.26253771948912674</c:v>
                </c:pt>
                <c:pt idx="155">
                  <c:v>0.12204825884177439</c:v>
                </c:pt>
                <c:pt idx="156">
                  <c:v>0.1466721217556386</c:v>
                </c:pt>
                <c:pt idx="157">
                  <c:v>8.1042789660136672E-2</c:v>
                </c:pt>
                <c:pt idx="158">
                  <c:v>0.25504498917911156</c:v>
                </c:pt>
                <c:pt idx="159">
                  <c:v>0.16417905427444834</c:v>
                </c:pt>
                <c:pt idx="160">
                  <c:v>0.1290639491762049</c:v>
                </c:pt>
                <c:pt idx="161">
                  <c:v>0.16736763348413097</c:v>
                </c:pt>
                <c:pt idx="162">
                  <c:v>0.16260028601332266</c:v>
                </c:pt>
                <c:pt idx="163">
                  <c:v>0.1445447076305475</c:v>
                </c:pt>
                <c:pt idx="164">
                  <c:v>0.12508194563723163</c:v>
                </c:pt>
                <c:pt idx="165">
                  <c:v>0.13276293124557959</c:v>
                </c:pt>
                <c:pt idx="166">
                  <c:v>0.20674350891079718</c:v>
                </c:pt>
                <c:pt idx="167">
                  <c:v>0.16243022003554564</c:v>
                </c:pt>
                <c:pt idx="168">
                  <c:v>0.11283968011528711</c:v>
                </c:pt>
                <c:pt idx="169">
                  <c:v>0.18718739161064701</c:v>
                </c:pt>
                <c:pt idx="170">
                  <c:v>0.3343071296736988</c:v>
                </c:pt>
                <c:pt idx="171">
                  <c:v>0.12918329576691034</c:v>
                </c:pt>
                <c:pt idx="172">
                  <c:v>0.22564891343117188</c:v>
                </c:pt>
                <c:pt idx="173">
                  <c:v>9.4546143243413594E-2</c:v>
                </c:pt>
                <c:pt idx="174">
                  <c:v>6.5828306145652604E-2</c:v>
                </c:pt>
                <c:pt idx="175">
                  <c:v>0.11662894462075712</c:v>
                </c:pt>
                <c:pt idx="176">
                  <c:v>5.8944847704605063E-2</c:v>
                </c:pt>
                <c:pt idx="177">
                  <c:v>6.6682902547178458E-2</c:v>
                </c:pt>
                <c:pt idx="178">
                  <c:v>4.4970506622711959E-2</c:v>
                </c:pt>
                <c:pt idx="179">
                  <c:v>0.25077645670430759</c:v>
                </c:pt>
                <c:pt idx="180">
                  <c:v>8.5794410170957347E-2</c:v>
                </c:pt>
                <c:pt idx="181">
                  <c:v>0.14495127453193057</c:v>
                </c:pt>
                <c:pt idx="182">
                  <c:v>0.14912373979321192</c:v>
                </c:pt>
                <c:pt idx="183">
                  <c:v>0.10475806543472088</c:v>
                </c:pt>
                <c:pt idx="184">
                  <c:v>0.16774245920119912</c:v>
                </c:pt>
                <c:pt idx="185">
                  <c:v>0.12658537385187074</c:v>
                </c:pt>
                <c:pt idx="186">
                  <c:v>0.18266183870398134</c:v>
                </c:pt>
                <c:pt idx="187">
                  <c:v>9.4691412821536813E-2</c:v>
                </c:pt>
                <c:pt idx="188">
                  <c:v>6.6430150962279111E-2</c:v>
                </c:pt>
                <c:pt idx="189">
                  <c:v>0.34688700980032361</c:v>
                </c:pt>
                <c:pt idx="190">
                  <c:v>5.9627611051807694E-2</c:v>
                </c:pt>
                <c:pt idx="191">
                  <c:v>9.524590607200234E-2</c:v>
                </c:pt>
                <c:pt idx="192">
                  <c:v>6.1781895500066852E-2</c:v>
                </c:pt>
                <c:pt idx="193">
                  <c:v>5.8750613226057569E-2</c:v>
                </c:pt>
                <c:pt idx="194">
                  <c:v>4.3468609691450055E-2</c:v>
                </c:pt>
                <c:pt idx="195">
                  <c:v>6.0432138489121989E-2</c:v>
                </c:pt>
                <c:pt idx="196">
                  <c:v>6.0452567590848716E-2</c:v>
                </c:pt>
                <c:pt idx="197">
                  <c:v>6.1532088656010897E-2</c:v>
                </c:pt>
                <c:pt idx="198">
                  <c:v>6.8509957017799383E-2</c:v>
                </c:pt>
                <c:pt idx="199">
                  <c:v>0.21809176565788868</c:v>
                </c:pt>
                <c:pt idx="200">
                  <c:v>8.4084072893021222E-2</c:v>
                </c:pt>
                <c:pt idx="201">
                  <c:v>0.1582125716614875</c:v>
                </c:pt>
                <c:pt idx="202">
                  <c:v>0.24298505802557036</c:v>
                </c:pt>
                <c:pt idx="203">
                  <c:v>0.14493531965106876</c:v>
                </c:pt>
                <c:pt idx="204">
                  <c:v>0.1320531152074651</c:v>
                </c:pt>
                <c:pt idx="205">
                  <c:v>0.23260112303662694</c:v>
                </c:pt>
                <c:pt idx="206">
                  <c:v>0.14579829509482534</c:v>
                </c:pt>
                <c:pt idx="207">
                  <c:v>0.11517816458349617</c:v>
                </c:pt>
                <c:pt idx="208">
                  <c:v>7.6752125962854523E-2</c:v>
                </c:pt>
                <c:pt idx="209">
                  <c:v>0.22056318418438181</c:v>
                </c:pt>
                <c:pt idx="210">
                  <c:v>0.17565815980335464</c:v>
                </c:pt>
                <c:pt idx="211">
                  <c:v>0.19976204611758619</c:v>
                </c:pt>
                <c:pt idx="212">
                  <c:v>0.12140826167368357</c:v>
                </c:pt>
                <c:pt idx="213">
                  <c:v>6.2847263861887326E-2</c:v>
                </c:pt>
                <c:pt idx="214">
                  <c:v>7.4451902086299704E-2</c:v>
                </c:pt>
                <c:pt idx="215">
                  <c:v>0.10483356220765461</c:v>
                </c:pt>
                <c:pt idx="216">
                  <c:v>0.10586751266318628</c:v>
                </c:pt>
                <c:pt idx="217">
                  <c:v>0.84560720424912361</c:v>
                </c:pt>
                <c:pt idx="218">
                  <c:v>0.52228435955944152</c:v>
                </c:pt>
                <c:pt idx="219">
                  <c:v>0.37537829984902915</c:v>
                </c:pt>
                <c:pt idx="220">
                  <c:v>0.44864310038410093</c:v>
                </c:pt>
                <c:pt idx="221">
                  <c:v>0.33541282252896187</c:v>
                </c:pt>
                <c:pt idx="222">
                  <c:v>0.30533196320597877</c:v>
                </c:pt>
                <c:pt idx="223">
                  <c:v>0.57336482583460913</c:v>
                </c:pt>
                <c:pt idx="224">
                  <c:v>0.19987384320854629</c:v>
                </c:pt>
                <c:pt idx="225">
                  <c:v>0.14701683329066051</c:v>
                </c:pt>
                <c:pt idx="226">
                  <c:v>0.39763441647082831</c:v>
                </c:pt>
                <c:pt idx="227">
                  <c:v>0.20983433017107078</c:v>
                </c:pt>
                <c:pt idx="228">
                  <c:v>0.16812525967742831</c:v>
                </c:pt>
                <c:pt idx="229">
                  <c:v>0.17926900473338758</c:v>
                </c:pt>
                <c:pt idx="230">
                  <c:v>0.11776758240320939</c:v>
                </c:pt>
                <c:pt idx="231">
                  <c:v>0.15515375690850219</c:v>
                </c:pt>
                <c:pt idx="232">
                  <c:v>0.13894383149139755</c:v>
                </c:pt>
                <c:pt idx="233">
                  <c:v>0.19221967398069406</c:v>
                </c:pt>
                <c:pt idx="234">
                  <c:v>0.1223047960127448</c:v>
                </c:pt>
                <c:pt idx="235">
                  <c:v>0.37746468972296565</c:v>
                </c:pt>
                <c:pt idx="236">
                  <c:v>0.1701738433818929</c:v>
                </c:pt>
                <c:pt idx="237">
                  <c:v>0.24338812883258742</c:v>
                </c:pt>
                <c:pt idx="238">
                  <c:v>0.18154383353074333</c:v>
                </c:pt>
                <c:pt idx="239">
                  <c:v>0.36122679345617437</c:v>
                </c:pt>
                <c:pt idx="240">
                  <c:v>0.36718941289222529</c:v>
                </c:pt>
                <c:pt idx="241">
                  <c:v>0.11627201743080229</c:v>
                </c:pt>
                <c:pt idx="242">
                  <c:v>0.17257590989596339</c:v>
                </c:pt>
                <c:pt idx="243">
                  <c:v>0.16190512164876703</c:v>
                </c:pt>
                <c:pt idx="244">
                  <c:v>0.12717811751118879</c:v>
                </c:pt>
                <c:pt idx="245">
                  <c:v>0.13870542945468833</c:v>
                </c:pt>
                <c:pt idx="246">
                  <c:v>0.12535797134495819</c:v>
                </c:pt>
                <c:pt idx="247">
                  <c:v>0.26386369921219255</c:v>
                </c:pt>
                <c:pt idx="248">
                  <c:v>0.22664784426536833</c:v>
                </c:pt>
                <c:pt idx="249">
                  <c:v>0.12050273099600317</c:v>
                </c:pt>
                <c:pt idx="250">
                  <c:v>0.33687712625458155</c:v>
                </c:pt>
                <c:pt idx="251">
                  <c:v>0.15948901541387617</c:v>
                </c:pt>
                <c:pt idx="252">
                  <c:v>0.2671244199959053</c:v>
                </c:pt>
                <c:pt idx="253">
                  <c:v>0.96272553143720963</c:v>
                </c:pt>
                <c:pt idx="254">
                  <c:v>0.57796465564727462</c:v>
                </c:pt>
                <c:pt idx="255">
                  <c:v>0.32078650207069948</c:v>
                </c:pt>
                <c:pt idx="256">
                  <c:v>0.22207899524466956</c:v>
                </c:pt>
                <c:pt idx="257">
                  <c:v>0.24700503239222904</c:v>
                </c:pt>
                <c:pt idx="258">
                  <c:v>0.26011607689641658</c:v>
                </c:pt>
                <c:pt idx="259">
                  <c:v>0.55416408489692759</c:v>
                </c:pt>
                <c:pt idx="260">
                  <c:v>0.12024789388865509</c:v>
                </c:pt>
                <c:pt idx="261">
                  <c:v>0.29704517509199624</c:v>
                </c:pt>
                <c:pt idx="262">
                  <c:v>0.25640097181190247</c:v>
                </c:pt>
                <c:pt idx="263">
                  <c:v>0.38351334773907531</c:v>
                </c:pt>
                <c:pt idx="264">
                  <c:v>0.17655727828452372</c:v>
                </c:pt>
                <c:pt idx="265">
                  <c:v>0.32684063298879118</c:v>
                </c:pt>
                <c:pt idx="266">
                  <c:v>0.36293536427591255</c:v>
                </c:pt>
                <c:pt idx="267">
                  <c:v>0.1767954112877852</c:v>
                </c:pt>
                <c:pt idx="268">
                  <c:v>0.14191286683353677</c:v>
                </c:pt>
                <c:pt idx="269">
                  <c:v>0.33785724268223216</c:v>
                </c:pt>
                <c:pt idx="270">
                  <c:v>0.42789233772554969</c:v>
                </c:pt>
                <c:pt idx="271">
                  <c:v>0.22976247427304042</c:v>
                </c:pt>
                <c:pt idx="272">
                  <c:v>9.412289752908154E-2</c:v>
                </c:pt>
                <c:pt idx="273">
                  <c:v>0.24115199184192226</c:v>
                </c:pt>
                <c:pt idx="274">
                  <c:v>0.21163218337181244</c:v>
                </c:pt>
                <c:pt idx="275">
                  <c:v>0.2942377569125163</c:v>
                </c:pt>
                <c:pt idx="276">
                  <c:v>0.11944780885226747</c:v>
                </c:pt>
                <c:pt idx="277">
                  <c:v>0.23509533069656641</c:v>
                </c:pt>
                <c:pt idx="278">
                  <c:v>9.6932088558059348E-2</c:v>
                </c:pt>
                <c:pt idx="279">
                  <c:v>0.56743664047811682</c:v>
                </c:pt>
                <c:pt idx="280">
                  <c:v>0.18369268086309543</c:v>
                </c:pt>
                <c:pt idx="281">
                  <c:v>0.17855385940503976</c:v>
                </c:pt>
                <c:pt idx="282">
                  <c:v>0.24569000974111721</c:v>
                </c:pt>
                <c:pt idx="283">
                  <c:v>0.18513724659136321</c:v>
                </c:pt>
                <c:pt idx="284">
                  <c:v>0.19371565307397209</c:v>
                </c:pt>
                <c:pt idx="285">
                  <c:v>0.25666762696382595</c:v>
                </c:pt>
                <c:pt idx="286">
                  <c:v>0.13730237391909772</c:v>
                </c:pt>
                <c:pt idx="287">
                  <c:v>4.3432756829286046E-2</c:v>
                </c:pt>
              </c:numCache>
            </c:numRef>
          </c:val>
          <c:smooth val="0"/>
          <c:extLst>
            <c:ext xmlns:c16="http://schemas.microsoft.com/office/drawing/2014/chart" uri="{C3380CC4-5D6E-409C-BE32-E72D297353CC}">
              <c16:uniqueId val="{00000000-67BA-4D4C-A557-5314DD90383C}"/>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Mensual!$E$1</c:f>
              <c:strCache>
                <c:ptCount val="1"/>
                <c:pt idx="0">
                  <c:v>Close</c:v>
                </c:pt>
              </c:strCache>
            </c:strRef>
          </c:tx>
          <c:spPr>
            <a:ln w="19050" cap="rnd">
              <a:solidFill>
                <a:schemeClr val="accent1"/>
              </a:solidFill>
              <a:round/>
            </a:ln>
            <a:effectLst/>
          </c:spPr>
          <c:marker>
            <c:symbol val="none"/>
          </c:marker>
          <c:cat>
            <c:numRef>
              <c:f>Mensual!$A$2:$A$2004</c:f>
              <c:numCache>
                <c:formatCode>m/d/yyyy</c:formatCode>
                <c:ptCount val="2003"/>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pt idx="36">
                  <c:v>44927</c:v>
                </c:pt>
                <c:pt idx="37">
                  <c:v>44958</c:v>
                </c:pt>
                <c:pt idx="38">
                  <c:v>44986</c:v>
                </c:pt>
                <c:pt idx="39">
                  <c:v>45017</c:v>
                </c:pt>
                <c:pt idx="40">
                  <c:v>45047</c:v>
                </c:pt>
                <c:pt idx="41">
                  <c:v>45078</c:v>
                </c:pt>
                <c:pt idx="42">
                  <c:v>45108</c:v>
                </c:pt>
                <c:pt idx="43">
                  <c:v>45139</c:v>
                </c:pt>
                <c:pt idx="44">
                  <c:v>45170</c:v>
                </c:pt>
                <c:pt idx="45">
                  <c:v>45200</c:v>
                </c:pt>
                <c:pt idx="46">
                  <c:v>45231</c:v>
                </c:pt>
                <c:pt idx="47">
                  <c:v>45261</c:v>
                </c:pt>
                <c:pt idx="48">
                  <c:v>45292</c:v>
                </c:pt>
                <c:pt idx="49">
                  <c:v>45323</c:v>
                </c:pt>
                <c:pt idx="50">
                  <c:v>45352</c:v>
                </c:pt>
                <c:pt idx="51">
                  <c:v>45383</c:v>
                </c:pt>
                <c:pt idx="52">
                  <c:v>45413</c:v>
                </c:pt>
                <c:pt idx="53">
                  <c:v>45444</c:v>
                </c:pt>
                <c:pt idx="54">
                  <c:v>45474</c:v>
                </c:pt>
                <c:pt idx="55">
                  <c:v>45505</c:v>
                </c:pt>
                <c:pt idx="56">
                  <c:v>45536</c:v>
                </c:pt>
                <c:pt idx="57">
                  <c:v>45566</c:v>
                </c:pt>
                <c:pt idx="58">
                  <c:v>45597</c:v>
                </c:pt>
                <c:pt idx="59">
                  <c:v>45627</c:v>
                </c:pt>
                <c:pt idx="60">
                  <c:v>45658</c:v>
                </c:pt>
                <c:pt idx="61">
                  <c:v>45689</c:v>
                </c:pt>
                <c:pt idx="62">
                  <c:v>45717</c:v>
                </c:pt>
                <c:pt idx="63">
                  <c:v>45748</c:v>
                </c:pt>
                <c:pt idx="64">
                  <c:v>45778</c:v>
                </c:pt>
                <c:pt idx="65">
                  <c:v>45809</c:v>
                </c:pt>
              </c:numCache>
            </c:numRef>
          </c:cat>
          <c:val>
            <c:numRef>
              <c:f>Mensual!$E$2:$E$2004</c:f>
              <c:numCache>
                <c:formatCode>#,##0.000</c:formatCode>
                <c:ptCount val="2003"/>
                <c:pt idx="0">
                  <c:v>2.3809999999999999E-3</c:v>
                </c:pt>
                <c:pt idx="1">
                  <c:v>2.2160000000000001E-3</c:v>
                </c:pt>
                <c:pt idx="2">
                  <c:v>1.8E-3</c:v>
                </c:pt>
                <c:pt idx="3">
                  <c:v>2.4599999999999999E-3</c:v>
                </c:pt>
                <c:pt idx="4">
                  <c:v>2.5730000000000002E-3</c:v>
                </c:pt>
                <c:pt idx="5">
                  <c:v>2.3140000000000001E-3</c:v>
                </c:pt>
                <c:pt idx="6">
                  <c:v>3.2239999999999999E-3</c:v>
                </c:pt>
                <c:pt idx="7">
                  <c:v>3.2100000000000002E-3</c:v>
                </c:pt>
                <c:pt idx="8">
                  <c:v>2.6340000000000001E-3</c:v>
                </c:pt>
                <c:pt idx="9">
                  <c:v>2.568E-3</c:v>
                </c:pt>
                <c:pt idx="10">
                  <c:v>3.5509999999999999E-3</c:v>
                </c:pt>
                <c:pt idx="11">
                  <c:v>4.666E-3</c:v>
                </c:pt>
                <c:pt idx="12">
                  <c:v>3.6840999999999999E-2</c:v>
                </c:pt>
                <c:pt idx="13">
                  <c:v>4.8128999999999998E-2</c:v>
                </c:pt>
                <c:pt idx="14">
                  <c:v>5.3744E-2</c:v>
                </c:pt>
                <c:pt idx="15">
                  <c:v>0.33663500000000002</c:v>
                </c:pt>
                <c:pt idx="16">
                  <c:v>0.32395099999999999</c:v>
                </c:pt>
                <c:pt idx="17">
                  <c:v>0.25315500000000002</c:v>
                </c:pt>
                <c:pt idx="18">
                  <c:v>0.20662700000000001</c:v>
                </c:pt>
                <c:pt idx="19">
                  <c:v>0.27823100000000001</c:v>
                </c:pt>
                <c:pt idx="20">
                  <c:v>0.20427200000000001</c:v>
                </c:pt>
                <c:pt idx="21">
                  <c:v>0.27992800000000001</c:v>
                </c:pt>
                <c:pt idx="22">
                  <c:v>0.214425</c:v>
                </c:pt>
                <c:pt idx="23">
                  <c:v>0.170297</c:v>
                </c:pt>
                <c:pt idx="24">
                  <c:v>0.14163200000000001</c:v>
                </c:pt>
                <c:pt idx="25">
                  <c:v>0.133469</c:v>
                </c:pt>
                <c:pt idx="26">
                  <c:v>0.138099</c:v>
                </c:pt>
                <c:pt idx="27">
                  <c:v>0.12746499999999999</c:v>
                </c:pt>
                <c:pt idx="28">
                  <c:v>8.5803000000000004E-2</c:v>
                </c:pt>
                <c:pt idx="29">
                  <c:v>6.6322000000000006E-2</c:v>
                </c:pt>
                <c:pt idx="30">
                  <c:v>6.8106E-2</c:v>
                </c:pt>
                <c:pt idx="31">
                  <c:v>6.1323000000000003E-2</c:v>
                </c:pt>
                <c:pt idx="32">
                  <c:v>6.1677000000000003E-2</c:v>
                </c:pt>
                <c:pt idx="33">
                  <c:v>0.126858</c:v>
                </c:pt>
                <c:pt idx="34">
                  <c:v>0.10677499999999999</c:v>
                </c:pt>
                <c:pt idx="35">
                  <c:v>7.0143999999999998E-2</c:v>
                </c:pt>
                <c:pt idx="36">
                  <c:v>9.6096000000000001E-2</c:v>
                </c:pt>
                <c:pt idx="37">
                  <c:v>8.0792000000000003E-2</c:v>
                </c:pt>
                <c:pt idx="38">
                  <c:v>7.6983999999999997E-2</c:v>
                </c:pt>
                <c:pt idx="39">
                  <c:v>7.9462000000000005E-2</c:v>
                </c:pt>
                <c:pt idx="40">
                  <c:v>7.1661000000000002E-2</c:v>
                </c:pt>
                <c:pt idx="41">
                  <c:v>6.6534999999999997E-2</c:v>
                </c:pt>
                <c:pt idx="42">
                  <c:v>7.7830999999999997E-2</c:v>
                </c:pt>
                <c:pt idx="43">
                  <c:v>6.3755999999999993E-2</c:v>
                </c:pt>
                <c:pt idx="44">
                  <c:v>6.2072000000000002E-2</c:v>
                </c:pt>
                <c:pt idx="45">
                  <c:v>6.8279000000000006E-2</c:v>
                </c:pt>
                <c:pt idx="46">
                  <c:v>8.3390000000000006E-2</c:v>
                </c:pt>
                <c:pt idx="47">
                  <c:v>8.9543999999999999E-2</c:v>
                </c:pt>
                <c:pt idx="48">
                  <c:v>7.8755000000000006E-2</c:v>
                </c:pt>
                <c:pt idx="49">
                  <c:v>0.117212</c:v>
                </c:pt>
                <c:pt idx="50">
                  <c:v>0.220106</c:v>
                </c:pt>
                <c:pt idx="51">
                  <c:v>0.133274</c:v>
                </c:pt>
                <c:pt idx="52">
                  <c:v>0.15898799999999999</c:v>
                </c:pt>
                <c:pt idx="53">
                  <c:v>0.124432</c:v>
                </c:pt>
                <c:pt idx="54">
                  <c:v>0.12192</c:v>
                </c:pt>
                <c:pt idx="55">
                  <c:v>0.101281</c:v>
                </c:pt>
                <c:pt idx="56">
                  <c:v>0.114332</c:v>
                </c:pt>
                <c:pt idx="57">
                  <c:v>0.161578</c:v>
                </c:pt>
                <c:pt idx="58">
                  <c:v>0.42163800000000001</c:v>
                </c:pt>
                <c:pt idx="59">
                  <c:v>0.31596400000000002</c:v>
                </c:pt>
                <c:pt idx="60">
                  <c:v>0.32882099999999997</c:v>
                </c:pt>
                <c:pt idx="61">
                  <c:v>0.201875</c:v>
                </c:pt>
                <c:pt idx="62">
                  <c:v>0.16661899999999999</c:v>
                </c:pt>
                <c:pt idx="63">
                  <c:v>0.172324</c:v>
                </c:pt>
                <c:pt idx="64">
                  <c:v>0.19250400000000001</c:v>
                </c:pt>
                <c:pt idx="65">
                  <c:v>0.16519500000000001</c:v>
                </c:pt>
              </c:numCache>
            </c:numRef>
          </c:val>
          <c:smooth val="0"/>
          <c:extLst>
            <c:ext xmlns:c16="http://schemas.microsoft.com/office/drawing/2014/chart" uri="{C3380CC4-5D6E-409C-BE32-E72D297353CC}">
              <c16:uniqueId val="{00000000-A9DE-4428-8C0A-93C5BA7E94B5}"/>
            </c:ext>
          </c:extLst>
        </c:ser>
        <c:dLbls>
          <c:showLegendKey val="0"/>
          <c:showVal val="0"/>
          <c:showCatName val="0"/>
          <c:showSerName val="0"/>
          <c:showPercent val="0"/>
          <c:showBubbleSize val="0"/>
        </c:dLbls>
        <c:smooth val="0"/>
        <c:axId val="823610096"/>
        <c:axId val="823619696"/>
      </c:lineChart>
      <c:dateAx>
        <c:axId val="823610096"/>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23619696"/>
        <c:crosses val="autoZero"/>
        <c:auto val="1"/>
        <c:lblOffset val="100"/>
        <c:baseTimeUnit val="months"/>
      </c:dateAx>
      <c:valAx>
        <c:axId val="8236196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2361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Mensual!$H$1</c:f>
              <c:strCache>
                <c:ptCount val="1"/>
                <c:pt idx="0">
                  <c:v>Rentabilidad Mensual</c:v>
                </c:pt>
              </c:strCache>
            </c:strRef>
          </c:tx>
          <c:spPr>
            <a:solidFill>
              <a:schemeClr val="accent1"/>
            </a:solidFill>
            <a:ln>
              <a:noFill/>
            </a:ln>
            <a:effectLst/>
          </c:spPr>
          <c:cat>
            <c:numRef>
              <c:f>Mensual!$A$2:$A$67</c:f>
              <c:numCache>
                <c:formatCode>m/d/yyyy</c:formatCode>
                <c:ptCount val="6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pt idx="36">
                  <c:v>44927</c:v>
                </c:pt>
                <c:pt idx="37">
                  <c:v>44958</c:v>
                </c:pt>
                <c:pt idx="38">
                  <c:v>44986</c:v>
                </c:pt>
                <c:pt idx="39">
                  <c:v>45017</c:v>
                </c:pt>
                <c:pt idx="40">
                  <c:v>45047</c:v>
                </c:pt>
                <c:pt idx="41">
                  <c:v>45078</c:v>
                </c:pt>
                <c:pt idx="42">
                  <c:v>45108</c:v>
                </c:pt>
                <c:pt idx="43">
                  <c:v>45139</c:v>
                </c:pt>
                <c:pt idx="44">
                  <c:v>45170</c:v>
                </c:pt>
                <c:pt idx="45">
                  <c:v>45200</c:v>
                </c:pt>
                <c:pt idx="46">
                  <c:v>45231</c:v>
                </c:pt>
                <c:pt idx="47">
                  <c:v>45261</c:v>
                </c:pt>
                <c:pt idx="48">
                  <c:v>45292</c:v>
                </c:pt>
                <c:pt idx="49">
                  <c:v>45323</c:v>
                </c:pt>
                <c:pt idx="50">
                  <c:v>45352</c:v>
                </c:pt>
                <c:pt idx="51">
                  <c:v>45383</c:v>
                </c:pt>
                <c:pt idx="52">
                  <c:v>45413</c:v>
                </c:pt>
                <c:pt idx="53">
                  <c:v>45444</c:v>
                </c:pt>
                <c:pt idx="54">
                  <c:v>45474</c:v>
                </c:pt>
                <c:pt idx="55">
                  <c:v>45505</c:v>
                </c:pt>
                <c:pt idx="56">
                  <c:v>45536</c:v>
                </c:pt>
                <c:pt idx="57">
                  <c:v>45566</c:v>
                </c:pt>
                <c:pt idx="58">
                  <c:v>45597</c:v>
                </c:pt>
                <c:pt idx="59">
                  <c:v>45627</c:v>
                </c:pt>
                <c:pt idx="60">
                  <c:v>45658</c:v>
                </c:pt>
                <c:pt idx="61">
                  <c:v>45689</c:v>
                </c:pt>
                <c:pt idx="62">
                  <c:v>45717</c:v>
                </c:pt>
                <c:pt idx="63">
                  <c:v>45748</c:v>
                </c:pt>
                <c:pt idx="64">
                  <c:v>45778</c:v>
                </c:pt>
                <c:pt idx="65">
                  <c:v>45809</c:v>
                </c:pt>
              </c:numCache>
            </c:numRef>
          </c:cat>
          <c:val>
            <c:numRef>
              <c:f>Mensual!$H$2:$H$67</c:f>
              <c:numCache>
                <c:formatCode>0.0%</c:formatCode>
                <c:ptCount val="66"/>
                <c:pt idx="1">
                  <c:v>-0.88079628084396233</c:v>
                </c:pt>
                <c:pt idx="2">
                  <c:v>-0.8848636363636363</c:v>
                </c:pt>
                <c:pt idx="3">
                  <c:v>6.1587050927753607E-2</c:v>
                </c:pt>
                <c:pt idx="4">
                  <c:v>1.1156563778356135E-3</c:v>
                </c:pt>
                <c:pt idx="5">
                  <c:v>-9.6582466567607661E-3</c:v>
                </c:pt>
                <c:pt idx="6">
                  <c:v>1.0348837209302326</c:v>
                </c:pt>
                <c:pt idx="7">
                  <c:v>-0.29235023041474656</c:v>
                </c:pt>
                <c:pt idx="8">
                  <c:v>-0.14404792914821571</c:v>
                </c:pt>
                <c:pt idx="9">
                  <c:v>-0.11594643944004865</c:v>
                </c:pt>
                <c:pt idx="10">
                  <c:v>0.47573149741824439</c:v>
                </c:pt>
                <c:pt idx="11">
                  <c:v>0.2743177046885934</c:v>
                </c:pt>
                <c:pt idx="12">
                  <c:v>12.179571663920923</c:v>
                </c:pt>
                <c:pt idx="13">
                  <c:v>0.199388888888889</c:v>
                </c:pt>
                <c:pt idx="14">
                  <c:v>-0.26455602390106076</c:v>
                </c:pt>
                <c:pt idx="15">
                  <c:v>6.0837505904581954</c:v>
                </c:pt>
                <c:pt idx="16">
                  <c:v>0.64097143962177339</c:v>
                </c:pt>
                <c:pt idx="17">
                  <c:v>-0.39844633629301529</c:v>
                </c:pt>
                <c:pt idx="18">
                  <c:v>-0.4158387750506643</c:v>
                </c:pt>
                <c:pt idx="19">
                  <c:v>0.33921426533963445</c:v>
                </c:pt>
                <c:pt idx="20">
                  <c:v>-8.0154967806186583E-2</c:v>
                </c:pt>
                <c:pt idx="21">
                  <c:v>6.1152328532225138E-2</c:v>
                </c:pt>
                <c:pt idx="22">
                  <c:v>-0.12537965687864538</c:v>
                </c:pt>
                <c:pt idx="23">
                  <c:v>-0.24805548156964022</c:v>
                </c:pt>
                <c:pt idx="24">
                  <c:v>-4.9504772921906998E-2</c:v>
                </c:pt>
                <c:pt idx="25">
                  <c:v>-0.18553408683510389</c:v>
                </c:pt>
                <c:pt idx="26">
                  <c:v>-0.11095408816323697</c:v>
                </c:pt>
                <c:pt idx="27">
                  <c:v>0.16624104234527695</c:v>
                </c:pt>
                <c:pt idx="28">
                  <c:v>-0.23087063870672225</c:v>
                </c:pt>
                <c:pt idx="29">
                  <c:v>-0.35125791644878279</c:v>
                </c:pt>
                <c:pt idx="30">
                  <c:v>-0.1396601137432269</c:v>
                </c:pt>
                <c:pt idx="31">
                  <c:v>0.14825176645109239</c:v>
                </c:pt>
                <c:pt idx="32">
                  <c:v>-0.22759003649056009</c:v>
                </c:pt>
                <c:pt idx="33">
                  <c:v>1.2040816326530612</c:v>
                </c:pt>
                <c:pt idx="34">
                  <c:v>5.3312298639401366E-2</c:v>
                </c:pt>
                <c:pt idx="35">
                  <c:v>-0.29482990703817685</c:v>
                </c:pt>
                <c:pt idx="36">
                  <c:v>-0.12461464009176944</c:v>
                </c:pt>
                <c:pt idx="37">
                  <c:v>2.0905209922296525E-2</c:v>
                </c:pt>
                <c:pt idx="38">
                  <c:v>-0.16947282919344969</c:v>
                </c:pt>
                <c:pt idx="39">
                  <c:v>0.25644462153318592</c:v>
                </c:pt>
                <c:pt idx="40">
                  <c:v>-0.21722083413415336</c:v>
                </c:pt>
                <c:pt idx="41">
                  <c:v>-0.10013995285798465</c:v>
                </c:pt>
                <c:pt idx="42">
                  <c:v>0.14189825236360651</c:v>
                </c:pt>
                <c:pt idx="43">
                  <c:v>-6.4790919952210244E-2</c:v>
                </c:pt>
                <c:pt idx="44">
                  <c:v>-0.17252832888332464</c:v>
                </c:pt>
                <c:pt idx="45">
                  <c:v>0.15937442104613103</c:v>
                </c:pt>
                <c:pt idx="46">
                  <c:v>0.16445835275317933</c:v>
                </c:pt>
                <c:pt idx="47">
                  <c:v>0.22114471953799542</c:v>
                </c:pt>
                <c:pt idx="48">
                  <c:v>-0.11653540357547547</c:v>
                </c:pt>
                <c:pt idx="49">
                  <c:v>0.42941943416826539</c:v>
                </c:pt>
                <c:pt idx="50">
                  <c:v>0.6908787541713014</c:v>
                </c:pt>
                <c:pt idx="51">
                  <c:v>-3.4655614762186662E-2</c:v>
                </c:pt>
                <c:pt idx="52">
                  <c:v>-0.20631221236364961</c:v>
                </c:pt>
                <c:pt idx="53">
                  <c:v>-5.2821678181578735E-2</c:v>
                </c:pt>
                <c:pt idx="54">
                  <c:v>-0.1330791126044733</c:v>
                </c:pt>
                <c:pt idx="55">
                  <c:v>-0.14194992053090924</c:v>
                </c:pt>
                <c:pt idx="56">
                  <c:v>7.1419866925557879E-2</c:v>
                </c:pt>
                <c:pt idx="57">
                  <c:v>0.36160145586897185</c:v>
                </c:pt>
                <c:pt idx="58">
                  <c:v>1.6717399536665773</c:v>
                </c:pt>
                <c:pt idx="59">
                  <c:v>8.4563291152433464E-3</c:v>
                </c:pt>
                <c:pt idx="60">
                  <c:v>-0.10408915786166645</c:v>
                </c:pt>
                <c:pt idx="61">
                  <c:v>-0.23383457605846966</c:v>
                </c:pt>
                <c:pt idx="62">
                  <c:v>-0.27109386056567464</c:v>
                </c:pt>
                <c:pt idx="63">
                  <c:v>-0.20346264907939479</c:v>
                </c:pt>
                <c:pt idx="64">
                  <c:v>0.34466359294045662</c:v>
                </c:pt>
              </c:numCache>
            </c:numRef>
          </c:val>
          <c:extLst>
            <c:ext xmlns:c16="http://schemas.microsoft.com/office/drawing/2014/chart" uri="{C3380CC4-5D6E-409C-BE32-E72D297353CC}">
              <c16:uniqueId val="{00000000-5BAE-43BE-BA80-DD783BD6F7FA}"/>
            </c:ext>
          </c:extLst>
        </c:ser>
        <c:dLbls>
          <c:showLegendKey val="0"/>
          <c:showVal val="0"/>
          <c:showCatName val="0"/>
          <c:showSerName val="0"/>
          <c:showPercent val="0"/>
          <c:showBubbleSize val="0"/>
        </c:dLbls>
        <c:axId val="1356605503"/>
        <c:axId val="1356545983"/>
      </c:areaChart>
      <c:dateAx>
        <c:axId val="1356605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45983"/>
        <c:crosses val="autoZero"/>
        <c:auto val="1"/>
        <c:lblOffset val="100"/>
        <c:baseTimeUnit val="months"/>
      </c:dateAx>
      <c:valAx>
        <c:axId val="135654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60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Mensual!$I$1</c:f>
              <c:strCache>
                <c:ptCount val="1"/>
                <c:pt idx="0">
                  <c:v>Volatilidad Mensual</c:v>
                </c:pt>
              </c:strCache>
            </c:strRef>
          </c:tx>
          <c:spPr>
            <a:ln w="19050" cap="rnd">
              <a:solidFill>
                <a:schemeClr val="accent1"/>
              </a:solidFill>
              <a:round/>
            </a:ln>
            <a:effectLst/>
          </c:spPr>
          <c:marker>
            <c:symbol val="none"/>
          </c:marker>
          <c:cat>
            <c:numRef>
              <c:f>Mensual!$A$2:$A$64</c:f>
              <c:numCache>
                <c:formatCode>m/d/yyyy</c:formatCode>
                <c:ptCount val="63"/>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pt idx="36">
                  <c:v>44927</c:v>
                </c:pt>
                <c:pt idx="37">
                  <c:v>44958</c:v>
                </c:pt>
                <c:pt idx="38">
                  <c:v>44986</c:v>
                </c:pt>
                <c:pt idx="39">
                  <c:v>45017</c:v>
                </c:pt>
                <c:pt idx="40">
                  <c:v>45047</c:v>
                </c:pt>
                <c:pt idx="41">
                  <c:v>45078</c:v>
                </c:pt>
                <c:pt idx="42">
                  <c:v>45108</c:v>
                </c:pt>
                <c:pt idx="43">
                  <c:v>45139</c:v>
                </c:pt>
                <c:pt idx="44">
                  <c:v>45170</c:v>
                </c:pt>
                <c:pt idx="45">
                  <c:v>45200</c:v>
                </c:pt>
                <c:pt idx="46">
                  <c:v>45231</c:v>
                </c:pt>
                <c:pt idx="47">
                  <c:v>45261</c:v>
                </c:pt>
                <c:pt idx="48">
                  <c:v>45292</c:v>
                </c:pt>
                <c:pt idx="49">
                  <c:v>45323</c:v>
                </c:pt>
                <c:pt idx="50">
                  <c:v>45352</c:v>
                </c:pt>
                <c:pt idx="51">
                  <c:v>45383</c:v>
                </c:pt>
                <c:pt idx="52">
                  <c:v>45413</c:v>
                </c:pt>
                <c:pt idx="53">
                  <c:v>45444</c:v>
                </c:pt>
                <c:pt idx="54">
                  <c:v>45474</c:v>
                </c:pt>
                <c:pt idx="55">
                  <c:v>45505</c:v>
                </c:pt>
                <c:pt idx="56">
                  <c:v>45536</c:v>
                </c:pt>
                <c:pt idx="57">
                  <c:v>45566</c:v>
                </c:pt>
                <c:pt idx="58">
                  <c:v>45597</c:v>
                </c:pt>
                <c:pt idx="59">
                  <c:v>45627</c:v>
                </c:pt>
                <c:pt idx="60">
                  <c:v>45658</c:v>
                </c:pt>
                <c:pt idx="61">
                  <c:v>45689</c:v>
                </c:pt>
                <c:pt idx="62">
                  <c:v>45717</c:v>
                </c:pt>
              </c:numCache>
            </c:numRef>
          </c:cat>
          <c:val>
            <c:numRef>
              <c:f>Mensual!$I$2:$I$64</c:f>
              <c:numCache>
                <c:formatCode>0.00%</c:formatCode>
                <c:ptCount val="63"/>
                <c:pt idx="1">
                  <c:v>4.275973315405425E-2</c:v>
                </c:pt>
                <c:pt idx="2">
                  <c:v>3.8403035846394463E-2</c:v>
                </c:pt>
                <c:pt idx="3">
                  <c:v>7.6182998956094228E-3</c:v>
                </c:pt>
                <c:pt idx="4">
                  <c:v>0.738602708514702</c:v>
                </c:pt>
                <c:pt idx="5">
                  <c:v>0.93849612721705111</c:v>
                </c:pt>
                <c:pt idx="6">
                  <c:v>0.10486556289113437</c:v>
                </c:pt>
                <c:pt idx="7">
                  <c:v>1.9870753934088933E-2</c:v>
                </c:pt>
                <c:pt idx="8">
                  <c:v>0.41837948143096493</c:v>
                </c:pt>
                <c:pt idx="9">
                  <c:v>0.14242105866363791</c:v>
                </c:pt>
                <c:pt idx="10">
                  <c:v>8.4182858063211725</c:v>
                </c:pt>
                <c:pt idx="11">
                  <c:v>8.4712684800794236</c:v>
                </c:pt>
                <c:pt idx="12">
                  <c:v>0.32805859393077486</c:v>
                </c:pt>
                <c:pt idx="13">
                  <c:v>4.4889306560648423</c:v>
                </c:pt>
                <c:pt idx="14">
                  <c:v>3.8486260460571922</c:v>
                </c:pt>
                <c:pt idx="15">
                  <c:v>0.73497935783518631</c:v>
                </c:pt>
                <c:pt idx="16">
                  <c:v>1.2298311386905347E-2</c:v>
                </c:pt>
                <c:pt idx="17">
                  <c:v>0.5339031250155003</c:v>
                </c:pt>
                <c:pt idx="18">
                  <c:v>0.29653882857841229</c:v>
                </c:pt>
                <c:pt idx="19">
                  <c:v>9.9919347472027922E-2</c:v>
                </c:pt>
                <c:pt idx="20">
                  <c:v>0.13189803179221671</c:v>
                </c:pt>
                <c:pt idx="21">
                  <c:v>8.6744907526654549E-2</c:v>
                </c:pt>
                <c:pt idx="22">
                  <c:v>0.14039655249420663</c:v>
                </c:pt>
                <c:pt idx="23">
                  <c:v>9.6187250308175085E-2</c:v>
                </c:pt>
                <c:pt idx="24">
                  <c:v>5.273602280176086E-2</c:v>
                </c:pt>
                <c:pt idx="25">
                  <c:v>0.19600655649446022</c:v>
                </c:pt>
                <c:pt idx="26">
                  <c:v>0.28080036256025803</c:v>
                </c:pt>
                <c:pt idx="27">
                  <c:v>8.512666045999906E-2</c:v>
                </c:pt>
                <c:pt idx="28">
                  <c:v>0.14962224117727171</c:v>
                </c:pt>
                <c:pt idx="29">
                  <c:v>0.20358444286957203</c:v>
                </c:pt>
                <c:pt idx="30">
                  <c:v>0.26576028751342057</c:v>
                </c:pt>
                <c:pt idx="31">
                  <c:v>1.0123447456841179</c:v>
                </c:pt>
                <c:pt idx="32">
                  <c:v>0.81371679966258603</c:v>
                </c:pt>
                <c:pt idx="33">
                  <c:v>0.24617371445185732</c:v>
                </c:pt>
                <c:pt idx="34">
                  <c:v>0.12036036951928315</c:v>
                </c:pt>
                <c:pt idx="35">
                  <c:v>0.10289807274219537</c:v>
                </c:pt>
                <c:pt idx="36">
                  <c:v>0.13461760244774196</c:v>
                </c:pt>
                <c:pt idx="37">
                  <c:v>0.30116911763449128</c:v>
                </c:pt>
                <c:pt idx="38">
                  <c:v>0.33493205571619161</c:v>
                </c:pt>
                <c:pt idx="39">
                  <c:v>8.2788685097675979E-2</c:v>
                </c:pt>
                <c:pt idx="40">
                  <c:v>0.17114685621840836</c:v>
                </c:pt>
                <c:pt idx="41">
                  <c:v>0.14615131534234888</c:v>
                </c:pt>
                <c:pt idx="42">
                  <c:v>7.6181852442659084E-2</c:v>
                </c:pt>
                <c:pt idx="43">
                  <c:v>0.23469068516958103</c:v>
                </c:pt>
                <c:pt idx="44">
                  <c:v>3.5948825851431494E-3</c:v>
                </c:pt>
                <c:pt idx="45">
                  <c:v>4.0083314354371291E-2</c:v>
                </c:pt>
                <c:pt idx="46">
                  <c:v>0.23877590492544346</c:v>
                </c:pt>
                <c:pt idx="47">
                  <c:v>0.38604836799020043</c:v>
                </c:pt>
                <c:pt idx="48">
                  <c:v>0.18487965817857013</c:v>
                </c:pt>
                <c:pt idx="49">
                  <c:v>0.51303027225677178</c:v>
                </c:pt>
                <c:pt idx="50">
                  <c:v>0.12137954419940492</c:v>
                </c:pt>
                <c:pt idx="51">
                  <c:v>0.10853419756808785</c:v>
                </c:pt>
                <c:pt idx="52">
                  <c:v>5.6750576121063386E-2</c:v>
                </c:pt>
                <c:pt idx="53">
                  <c:v>6.2726084393862269E-3</c:v>
                </c:pt>
                <c:pt idx="54">
                  <c:v>0.15087522361080025</c:v>
                </c:pt>
                <c:pt idx="55">
                  <c:v>0.20518936931737528</c:v>
                </c:pt>
                <c:pt idx="56">
                  <c:v>0.92640781608624345</c:v>
                </c:pt>
                <c:pt idx="57">
                  <c:v>1.1761191299567877</c:v>
                </c:pt>
                <c:pt idx="58">
                  <c:v>7.9581677033315187E-2</c:v>
                </c:pt>
                <c:pt idx="59">
                  <c:v>9.1743865034844121E-2</c:v>
                </c:pt>
                <c:pt idx="60">
                  <c:v>2.634629273720351E-2</c:v>
                </c:pt>
                <c:pt idx="61">
                  <c:v>4.7822488261809876E-2</c:v>
                </c:pt>
                <c:pt idx="62">
                  <c:v>0.38758378267853566</c:v>
                </c:pt>
              </c:numCache>
            </c:numRef>
          </c:val>
          <c:smooth val="0"/>
          <c:extLst>
            <c:ext xmlns:c16="http://schemas.microsoft.com/office/drawing/2014/chart" uri="{C3380CC4-5D6E-409C-BE32-E72D297353CC}">
              <c16:uniqueId val="{00000000-6EA7-4A23-B7F7-235F3F811361}"/>
            </c:ext>
          </c:extLst>
        </c:ser>
        <c:dLbls>
          <c:showLegendKey val="0"/>
          <c:showVal val="0"/>
          <c:showCatName val="0"/>
          <c:showSerName val="0"/>
          <c:showPercent val="0"/>
          <c:showBubbleSize val="0"/>
        </c:dLbls>
        <c:smooth val="0"/>
        <c:axId val="1356541183"/>
        <c:axId val="1356556543"/>
      </c:lineChart>
      <c:dateAx>
        <c:axId val="135654118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56543"/>
        <c:crosses val="autoZero"/>
        <c:auto val="1"/>
        <c:lblOffset val="100"/>
        <c:baseTimeUnit val="months"/>
      </c:dateAx>
      <c:valAx>
        <c:axId val="13565565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4118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Mensual!$J$1</c:f>
              <c:strCache>
                <c:ptCount val="1"/>
                <c:pt idx="0">
                  <c:v>Retorno Mensual</c:v>
                </c:pt>
              </c:strCache>
            </c:strRef>
          </c:tx>
          <c:spPr>
            <a:solidFill>
              <a:schemeClr val="accent1"/>
            </a:solidFill>
            <a:ln>
              <a:noFill/>
            </a:ln>
            <a:effectLst/>
          </c:spPr>
          <c:cat>
            <c:numRef>
              <c:f>Mensual!$A$2:$A$65</c:f>
              <c:numCache>
                <c:formatCode>m/d/yyyy</c:formatCode>
                <c:ptCount val="64"/>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pt idx="36">
                  <c:v>44927</c:v>
                </c:pt>
                <c:pt idx="37">
                  <c:v>44958</c:v>
                </c:pt>
                <c:pt idx="38">
                  <c:v>44986</c:v>
                </c:pt>
                <c:pt idx="39">
                  <c:v>45017</c:v>
                </c:pt>
                <c:pt idx="40">
                  <c:v>45047</c:v>
                </c:pt>
                <c:pt idx="41">
                  <c:v>45078</c:v>
                </c:pt>
                <c:pt idx="42">
                  <c:v>45108</c:v>
                </c:pt>
                <c:pt idx="43">
                  <c:v>45139</c:v>
                </c:pt>
                <c:pt idx="44">
                  <c:v>45170</c:v>
                </c:pt>
                <c:pt idx="45">
                  <c:v>45200</c:v>
                </c:pt>
                <c:pt idx="46">
                  <c:v>45231</c:v>
                </c:pt>
                <c:pt idx="47">
                  <c:v>45261</c:v>
                </c:pt>
                <c:pt idx="48">
                  <c:v>45292</c:v>
                </c:pt>
                <c:pt idx="49">
                  <c:v>45323</c:v>
                </c:pt>
                <c:pt idx="50">
                  <c:v>45352</c:v>
                </c:pt>
                <c:pt idx="51">
                  <c:v>45383</c:v>
                </c:pt>
                <c:pt idx="52">
                  <c:v>45413</c:v>
                </c:pt>
                <c:pt idx="53">
                  <c:v>45444</c:v>
                </c:pt>
                <c:pt idx="54">
                  <c:v>45474</c:v>
                </c:pt>
                <c:pt idx="55">
                  <c:v>45505</c:v>
                </c:pt>
                <c:pt idx="56">
                  <c:v>45536</c:v>
                </c:pt>
                <c:pt idx="57">
                  <c:v>45566</c:v>
                </c:pt>
                <c:pt idx="58">
                  <c:v>45597</c:v>
                </c:pt>
                <c:pt idx="59">
                  <c:v>45627</c:v>
                </c:pt>
                <c:pt idx="60">
                  <c:v>45658</c:v>
                </c:pt>
                <c:pt idx="61">
                  <c:v>45689</c:v>
                </c:pt>
                <c:pt idx="62">
                  <c:v>45717</c:v>
                </c:pt>
                <c:pt idx="63">
                  <c:v>45748</c:v>
                </c:pt>
              </c:numCache>
            </c:numRef>
          </c:cat>
          <c:val>
            <c:numRef>
              <c:f>Mensual!$J$2:$J$65</c:f>
              <c:numCache>
                <c:formatCode>0.00%</c:formatCode>
                <c:ptCount val="64"/>
                <c:pt idx="0">
                  <c:v>-6.9298614027719307E-2</c:v>
                </c:pt>
                <c:pt idx="1">
                  <c:v>0.11010830324909748</c:v>
                </c:pt>
                <c:pt idx="2">
                  <c:v>0.3666666666666667</c:v>
                </c:pt>
                <c:pt idx="3">
                  <c:v>4.5934959349593685E-2</c:v>
                </c:pt>
                <c:pt idx="4">
                  <c:v>-0.10066070734551114</c:v>
                </c:pt>
                <c:pt idx="5">
                  <c:v>0.39325842696629199</c:v>
                </c:pt>
                <c:pt idx="6">
                  <c:v>-4.3424317617865027E-3</c:v>
                </c:pt>
                <c:pt idx="7">
                  <c:v>-0.17943925233644864</c:v>
                </c:pt>
                <c:pt idx="8">
                  <c:v>-2.5056947608200542E-2</c:v>
                </c:pt>
                <c:pt idx="9">
                  <c:v>0.38278816199376942</c:v>
                </c:pt>
                <c:pt idx="10">
                  <c:v>0.31399605744860604</c:v>
                </c:pt>
                <c:pt idx="11">
                  <c:v>6.89562794684955</c:v>
                </c:pt>
                <c:pt idx="12">
                  <c:v>0.30639776336147229</c:v>
                </c:pt>
                <c:pt idx="13">
                  <c:v>0.11666562779197576</c:v>
                </c:pt>
                <c:pt idx="14">
                  <c:v>5.2636759452217925</c:v>
                </c:pt>
                <c:pt idx="15">
                  <c:v>-3.7678791569504155E-2</c:v>
                </c:pt>
                <c:pt idx="16">
                  <c:v>-0.21853922352454525</c:v>
                </c:pt>
                <c:pt idx="17">
                  <c:v>-0.18379253816831587</c:v>
                </c:pt>
                <c:pt idx="18">
                  <c:v>0.34653748058095024</c:v>
                </c:pt>
                <c:pt idx="19">
                  <c:v>-0.2658186902250288</c:v>
                </c:pt>
                <c:pt idx="20">
                  <c:v>0.37036891987154386</c:v>
                </c:pt>
                <c:pt idx="21">
                  <c:v>-0.23399945700322944</c:v>
                </c:pt>
                <c:pt idx="22">
                  <c:v>-0.20579689868252304</c:v>
                </c:pt>
                <c:pt idx="23">
                  <c:v>-0.16832357587039115</c:v>
                </c:pt>
                <c:pt idx="24">
                  <c:v>-5.7635280162675162E-2</c:v>
                </c:pt>
                <c:pt idx="25">
                  <c:v>3.4689703226966628E-2</c:v>
                </c:pt>
                <c:pt idx="26">
                  <c:v>-7.7002729925633062E-2</c:v>
                </c:pt>
                <c:pt idx="27">
                  <c:v>-0.32685050798258342</c:v>
                </c:pt>
                <c:pt idx="28">
                  <c:v>-0.22704334347283894</c:v>
                </c:pt>
                <c:pt idx="29">
                  <c:v>2.6899068182503427E-2</c:v>
                </c:pt>
                <c:pt idx="30">
                  <c:v>-9.9594749361289758E-2</c:v>
                </c:pt>
                <c:pt idx="31">
                  <c:v>5.7727117068635536E-3</c:v>
                </c:pt>
                <c:pt idx="32">
                  <c:v>1.0568121017559218</c:v>
                </c:pt>
                <c:pt idx="33">
                  <c:v>-0.15831086726891486</c:v>
                </c:pt>
                <c:pt idx="34">
                  <c:v>-0.34306719737766334</c:v>
                </c:pt>
                <c:pt idx="35">
                  <c:v>0.36998175182481763</c:v>
                </c:pt>
                <c:pt idx="36">
                  <c:v>-0.15925740925740928</c:v>
                </c:pt>
                <c:pt idx="37">
                  <c:v>-4.7133379542529052E-2</c:v>
                </c:pt>
                <c:pt idx="38">
                  <c:v>3.2188506702691466E-2</c:v>
                </c:pt>
                <c:pt idx="39">
                  <c:v>-9.8172711484734831E-2</c:v>
                </c:pt>
                <c:pt idx="40">
                  <c:v>-7.15312373536513E-2</c:v>
                </c:pt>
                <c:pt idx="41">
                  <c:v>0.16977530622980397</c:v>
                </c:pt>
                <c:pt idx="42">
                  <c:v>-0.18084053911680442</c:v>
                </c:pt>
                <c:pt idx="43">
                  <c:v>-2.6413200326243613E-2</c:v>
                </c:pt>
                <c:pt idx="44">
                  <c:v>9.999677793530104E-2</c:v>
                </c:pt>
                <c:pt idx="45">
                  <c:v>0.22131255583708009</c:v>
                </c:pt>
                <c:pt idx="46">
                  <c:v>7.3797817484110739E-2</c:v>
                </c:pt>
                <c:pt idx="47">
                  <c:v>-0.12048825158581244</c:v>
                </c:pt>
                <c:pt idx="48">
                  <c:v>0.48831185321566872</c:v>
                </c:pt>
                <c:pt idx="49">
                  <c:v>0.87784527181517258</c:v>
                </c:pt>
                <c:pt idx="50">
                  <c:v>-0.39450083141758963</c:v>
                </c:pt>
                <c:pt idx="51">
                  <c:v>0.19294085868211353</c:v>
                </c:pt>
                <c:pt idx="52">
                  <c:v>-0.21734973708707572</c:v>
                </c:pt>
                <c:pt idx="53">
                  <c:v>-2.0187733059020219E-2</c:v>
                </c:pt>
                <c:pt idx="54">
                  <c:v>-0.16928313648293969</c:v>
                </c:pt>
                <c:pt idx="55">
                  <c:v>0.12885931221058256</c:v>
                </c:pt>
                <c:pt idx="56">
                  <c:v>0.41323513976839377</c:v>
                </c:pt>
                <c:pt idx="57">
                  <c:v>1.6095012934929263</c:v>
                </c:pt>
                <c:pt idx="58">
                  <c:v>-0.25062731537480021</c:v>
                </c:pt>
                <c:pt idx="59">
                  <c:v>4.0691344583559941E-2</c:v>
                </c:pt>
                <c:pt idx="60">
                  <c:v>-0.3860641504040192</c:v>
                </c:pt>
                <c:pt idx="61">
                  <c:v>-0.17464272445820439</c:v>
                </c:pt>
                <c:pt idx="62">
                  <c:v>3.4239792580678108E-2</c:v>
                </c:pt>
                <c:pt idx="63">
                  <c:v>0.11710498827789517</c:v>
                </c:pt>
              </c:numCache>
            </c:numRef>
          </c:val>
          <c:extLst>
            <c:ext xmlns:c16="http://schemas.microsoft.com/office/drawing/2014/chart" uri="{C3380CC4-5D6E-409C-BE32-E72D297353CC}">
              <c16:uniqueId val="{00000000-DA88-46EA-A78A-547FCCCA4A39}"/>
            </c:ext>
          </c:extLst>
        </c:ser>
        <c:dLbls>
          <c:showLegendKey val="0"/>
          <c:showVal val="0"/>
          <c:showCatName val="0"/>
          <c:showSerName val="0"/>
          <c:showPercent val="0"/>
          <c:showBubbleSize val="0"/>
        </c:dLbls>
        <c:axId val="1356558463"/>
        <c:axId val="1356557983"/>
      </c:areaChart>
      <c:dateAx>
        <c:axId val="135655846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57983"/>
        <c:crosses val="autoZero"/>
        <c:auto val="1"/>
        <c:lblOffset val="100"/>
        <c:baseTimeUnit val="months"/>
      </c:dateAx>
      <c:valAx>
        <c:axId val="1356557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584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Mensual!$K$1</c:f>
              <c:strCache>
                <c:ptCount val="1"/>
                <c:pt idx="0">
                  <c:v>Rentabilidad acumulada</c:v>
                </c:pt>
              </c:strCache>
            </c:strRef>
          </c:tx>
          <c:spPr>
            <a:solidFill>
              <a:schemeClr val="accent1"/>
            </a:solidFill>
            <a:ln>
              <a:noFill/>
            </a:ln>
            <a:effectLst/>
          </c:spPr>
          <c:cat>
            <c:numRef>
              <c:f>Mensual!$A$2:$A$67</c:f>
              <c:numCache>
                <c:formatCode>m/d/yyyy</c:formatCode>
                <c:ptCount val="6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pt idx="36">
                  <c:v>44927</c:v>
                </c:pt>
                <c:pt idx="37">
                  <c:v>44958</c:v>
                </c:pt>
                <c:pt idx="38">
                  <c:v>44986</c:v>
                </c:pt>
                <c:pt idx="39">
                  <c:v>45017</c:v>
                </c:pt>
                <c:pt idx="40">
                  <c:v>45047</c:v>
                </c:pt>
                <c:pt idx="41">
                  <c:v>45078</c:v>
                </c:pt>
                <c:pt idx="42">
                  <c:v>45108</c:v>
                </c:pt>
                <c:pt idx="43">
                  <c:v>45139</c:v>
                </c:pt>
                <c:pt idx="44">
                  <c:v>45170</c:v>
                </c:pt>
                <c:pt idx="45">
                  <c:v>45200</c:v>
                </c:pt>
                <c:pt idx="46">
                  <c:v>45231</c:v>
                </c:pt>
                <c:pt idx="47">
                  <c:v>45261</c:v>
                </c:pt>
                <c:pt idx="48">
                  <c:v>45292</c:v>
                </c:pt>
                <c:pt idx="49">
                  <c:v>45323</c:v>
                </c:pt>
                <c:pt idx="50">
                  <c:v>45352</c:v>
                </c:pt>
                <c:pt idx="51">
                  <c:v>45383</c:v>
                </c:pt>
                <c:pt idx="52">
                  <c:v>45413</c:v>
                </c:pt>
                <c:pt idx="53">
                  <c:v>45444</c:v>
                </c:pt>
                <c:pt idx="54">
                  <c:v>45474</c:v>
                </c:pt>
                <c:pt idx="55">
                  <c:v>45505</c:v>
                </c:pt>
                <c:pt idx="56">
                  <c:v>45536</c:v>
                </c:pt>
                <c:pt idx="57">
                  <c:v>45566</c:v>
                </c:pt>
                <c:pt idx="58">
                  <c:v>45597</c:v>
                </c:pt>
                <c:pt idx="59">
                  <c:v>45627</c:v>
                </c:pt>
                <c:pt idx="60">
                  <c:v>45658</c:v>
                </c:pt>
                <c:pt idx="61">
                  <c:v>45689</c:v>
                </c:pt>
                <c:pt idx="62">
                  <c:v>45717</c:v>
                </c:pt>
                <c:pt idx="63">
                  <c:v>45748</c:v>
                </c:pt>
                <c:pt idx="64">
                  <c:v>45778</c:v>
                </c:pt>
                <c:pt idx="65">
                  <c:v>45809</c:v>
                </c:pt>
              </c:numCache>
            </c:numRef>
          </c:cat>
          <c:val>
            <c:numRef>
              <c:f>Mensual!$K$2:$K$67</c:f>
              <c:numCache>
                <c:formatCode>0.00%</c:formatCode>
                <c:ptCount val="66"/>
                <c:pt idx="0">
                  <c:v>0</c:v>
                </c:pt>
                <c:pt idx="1">
                  <c:v>-0.88079628084396233</c:v>
                </c:pt>
                <c:pt idx="2">
                  <c:v>-0.98627531724444351</c:v>
                </c:pt>
                <c:pt idx="3">
                  <c:v>-0.98543005450860977</c:v>
                </c:pt>
                <c:pt idx="4">
                  <c:v>-0.98541379945599761</c:v>
                </c:pt>
                <c:pt idx="5">
                  <c:v>-0.98555467657863649</c:v>
                </c:pt>
                <c:pt idx="6">
                  <c:v>-0.97060544652629521</c:v>
                </c:pt>
                <c:pt idx="7">
                  <c:v>-0.97919895100727139</c:v>
                </c:pt>
                <c:pt idx="8">
                  <c:v>-0.98219529903878455</c:v>
                </c:pt>
                <c:pt idx="9">
                  <c:v>-0.98425969072053232</c:v>
                </c:pt>
                <c:pt idx="10">
                  <c:v>-0.97677152981718485</c:v>
                </c:pt>
                <c:pt idx="11">
                  <c:v>-0.97039954919320759</c:v>
                </c:pt>
                <c:pt idx="12">
                  <c:v>-0.60987873730751319</c:v>
                </c:pt>
                <c:pt idx="13">
                  <c:v>-0.53209289220732781</c:v>
                </c:pt>
                <c:pt idx="14">
                  <c:v>-0.6558805362000022</c:v>
                </c:pt>
                <c:pt idx="15">
                  <c:v>1.4376564548813922</c:v>
                </c:pt>
                <c:pt idx="16">
                  <c:v>3.0001246220700271</c:v>
                </c:pt>
                <c:pt idx="17">
                  <c:v>1.4062896216907421</c:v>
                </c:pt>
                <c:pt idx="18">
                  <c:v>0.40566109298973752</c:v>
                </c:pt>
                <c:pt idx="19">
                  <c:v>0.88248138796475906</c:v>
                </c:pt>
                <c:pt idx="20">
                  <c:v>0.7315911529166983</c:v>
                </c:pt>
                <c:pt idx="21">
                  <c:v>0.83748198398335472</c:v>
                </c:pt>
                <c:pt idx="22">
                  <c:v>0.60709912331082916</c:v>
                </c:pt>
                <c:pt idx="23">
                  <c:v>0.2084493763478148</c:v>
                </c:pt>
                <c:pt idx="24">
                  <c:v>0.14862536438409601</c:v>
                </c:pt>
                <c:pt idx="25">
                  <c:v>-6.4483793712545645E-2</c:v>
                </c:pt>
                <c:pt idx="26">
                  <c:v>-0.16828314134310085</c:v>
                </c:pt>
                <c:pt idx="27">
                  <c:v>-3.0017663823838525E-2</c:v>
                </c:pt>
                <c:pt idx="28">
                  <c:v>-0.25395810531106755</c:v>
                </c:pt>
                <c:pt idx="29">
                  <c:v>-0.51601122682300415</c:v>
                </c:pt>
                <c:pt idx="30">
                  <c:v>-0.58360515393534818</c:v>
                </c:pt>
                <c:pt idx="31">
                  <c:v>-0.52187388246513289</c:v>
                </c:pt>
                <c:pt idx="32">
                  <c:v>-0.63069062300198309</c:v>
                </c:pt>
                <c:pt idx="33">
                  <c:v>-0.18601198539212604</c:v>
                </c:pt>
                <c:pt idx="34">
                  <c:v>-0.14261641326845764</c:v>
                </c:pt>
                <c:pt idx="35">
                  <c:v>-0.39539873644057688</c:v>
                </c:pt>
                <c:pt idx="36">
                  <c:v>-0.47074090529806345</c:v>
                </c:pt>
                <c:pt idx="37">
                  <c:v>-0.4596766328200349</c:v>
                </c:pt>
                <c:pt idx="38">
                  <c:v>-0.55124676253535476</c:v>
                </c:pt>
                <c:pt idx="39">
                  <c:v>-0.43616640839194187</c:v>
                </c:pt>
                <c:pt idx="40">
                  <c:v>-0.55864281147389983</c:v>
                </c:pt>
                <c:pt idx="41">
                  <c:v>-0.60284029952643614</c:v>
                </c:pt>
                <c:pt idx="42">
                  <c:v>-0.54648403211998398</c:v>
                </c:pt>
                <c:pt idx="43">
                  <c:v>-0.57586774889194725</c:v>
                </c:pt>
                <c:pt idx="44">
                  <c:v>-0.64904257740114213</c:v>
                </c:pt>
                <c:pt idx="45">
                  <c:v>-0.59310894136260695</c:v>
                </c:pt>
                <c:pt idx="46">
                  <c:v>-0.526192308109104</c:v>
                </c:pt>
                <c:pt idx="47">
                  <c:v>-0.42141223897094682</c:v>
                </c:pt>
                <c:pt idx="48">
                  <c:v>-0.48883819720629829</c:v>
                </c:pt>
                <c:pt idx="49">
                  <c:v>-0.26933538508219634</c:v>
                </c:pt>
                <c:pt idx="50">
                  <c:v>0.23546527378926951</c:v>
                </c:pt>
                <c:pt idx="51">
                  <c:v>0.19264946520876913</c:v>
                </c:pt>
                <c:pt idx="52">
                  <c:v>-5.3408684532775585E-2</c:v>
                </c:pt>
                <c:pt idx="53">
                  <c:v>-0.10340922636786265</c:v>
                </c:pt>
                <c:pt idx="54">
                  <c:v>-0.22272673089218564</c:v>
                </c:pt>
                <c:pt idx="55">
                  <c:v>-0.3330606096728399</c:v>
                </c:pt>
                <c:pt idx="56">
                  <c:v>-0.28542788716826151</c:v>
                </c:pt>
                <c:pt idx="57">
                  <c:v>-2.7037570844937631E-2</c:v>
                </c:pt>
                <c:pt idx="58">
                  <c:v>1.5995025953900672</c:v>
                </c:pt>
                <c:pt idx="59">
                  <c:v>1.6214848448726147</c:v>
                </c:pt>
                <c:pt idx="60">
                  <c:v>1.3486166950227028</c:v>
                </c:pt>
                <c:pt idx="61">
                  <c:v>0.79942890581822512</c:v>
                </c:pt>
                <c:pt idx="62">
                  <c:v>0.31161477692649475</c:v>
                </c:pt>
                <c:pt idx="63">
                  <c:v>4.4750159841350667E-2</c:v>
                </c:pt>
                <c:pt idx="64">
                  <c:v>0.4048375036573868</c:v>
                </c:pt>
                <c:pt idx="65">
                  <c:v>0.11347652228567706</c:v>
                </c:pt>
              </c:numCache>
            </c:numRef>
          </c:val>
          <c:extLst>
            <c:ext xmlns:c16="http://schemas.microsoft.com/office/drawing/2014/chart" uri="{C3380CC4-5D6E-409C-BE32-E72D297353CC}">
              <c16:uniqueId val="{00000000-B029-4A3C-8488-E3C398A11BD8}"/>
            </c:ext>
          </c:extLst>
        </c:ser>
        <c:dLbls>
          <c:showLegendKey val="0"/>
          <c:showVal val="0"/>
          <c:showCatName val="0"/>
          <c:showSerName val="0"/>
          <c:showPercent val="0"/>
          <c:showBubbleSize val="0"/>
        </c:dLbls>
        <c:axId val="1356578143"/>
        <c:axId val="1356593983"/>
      </c:area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93983"/>
        <c:crosses val="autoZero"/>
        <c:auto val="1"/>
        <c:lblOffset val="100"/>
        <c:baseTimeUnit val="months"/>
      </c:dateAx>
      <c:valAx>
        <c:axId val="1356593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Mensual!$L$1</c:f>
              <c:strCache>
                <c:ptCount val="1"/>
                <c:pt idx="0">
                  <c:v>Drawdown</c:v>
                </c:pt>
              </c:strCache>
            </c:strRef>
          </c:tx>
          <c:spPr>
            <a:ln w="28575" cap="rnd">
              <a:solidFill>
                <a:schemeClr val="accent1"/>
              </a:solidFill>
              <a:round/>
            </a:ln>
            <a:effectLst/>
          </c:spPr>
          <c:marker>
            <c:symbol val="none"/>
          </c:marker>
          <c:cat>
            <c:numRef>
              <c:f>Mensual!$A$2:$A$67</c:f>
              <c:numCache>
                <c:formatCode>m/d/yyyy</c:formatCode>
                <c:ptCount val="6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pt idx="36">
                  <c:v>44927</c:v>
                </c:pt>
                <c:pt idx="37">
                  <c:v>44958</c:v>
                </c:pt>
                <c:pt idx="38">
                  <c:v>44986</c:v>
                </c:pt>
                <c:pt idx="39">
                  <c:v>45017</c:v>
                </c:pt>
                <c:pt idx="40">
                  <c:v>45047</c:v>
                </c:pt>
                <c:pt idx="41">
                  <c:v>45078</c:v>
                </c:pt>
                <c:pt idx="42">
                  <c:v>45108</c:v>
                </c:pt>
                <c:pt idx="43">
                  <c:v>45139</c:v>
                </c:pt>
                <c:pt idx="44">
                  <c:v>45170</c:v>
                </c:pt>
                <c:pt idx="45">
                  <c:v>45200</c:v>
                </c:pt>
                <c:pt idx="46">
                  <c:v>45231</c:v>
                </c:pt>
                <c:pt idx="47">
                  <c:v>45261</c:v>
                </c:pt>
                <c:pt idx="48">
                  <c:v>45292</c:v>
                </c:pt>
                <c:pt idx="49">
                  <c:v>45323</c:v>
                </c:pt>
                <c:pt idx="50">
                  <c:v>45352</c:v>
                </c:pt>
                <c:pt idx="51">
                  <c:v>45383</c:v>
                </c:pt>
                <c:pt idx="52">
                  <c:v>45413</c:v>
                </c:pt>
                <c:pt idx="53">
                  <c:v>45444</c:v>
                </c:pt>
                <c:pt idx="54">
                  <c:v>45474</c:v>
                </c:pt>
                <c:pt idx="55">
                  <c:v>45505</c:v>
                </c:pt>
                <c:pt idx="56">
                  <c:v>45536</c:v>
                </c:pt>
                <c:pt idx="57">
                  <c:v>45566</c:v>
                </c:pt>
                <c:pt idx="58">
                  <c:v>45597</c:v>
                </c:pt>
                <c:pt idx="59">
                  <c:v>45627</c:v>
                </c:pt>
                <c:pt idx="60">
                  <c:v>45658</c:v>
                </c:pt>
                <c:pt idx="61">
                  <c:v>45689</c:v>
                </c:pt>
                <c:pt idx="62">
                  <c:v>45717</c:v>
                </c:pt>
                <c:pt idx="63">
                  <c:v>45748</c:v>
                </c:pt>
                <c:pt idx="64">
                  <c:v>45778</c:v>
                </c:pt>
                <c:pt idx="65">
                  <c:v>45809</c:v>
                </c:pt>
              </c:numCache>
            </c:numRef>
          </c:cat>
          <c:val>
            <c:numRef>
              <c:f>Mensual!$L$2:$L$67</c:f>
              <c:numCache>
                <c:formatCode>0.00%</c:formatCode>
                <c:ptCount val="66"/>
                <c:pt idx="0">
                  <c:v>98.492183288409691</c:v>
                </c:pt>
                <c:pt idx="1">
                  <c:v>8.927797833935017</c:v>
                </c:pt>
                <c:pt idx="2">
                  <c:v>0.96204492641363282</c:v>
                </c:pt>
                <c:pt idx="3">
                  <c:v>0.52006783493499165</c:v>
                </c:pt>
                <c:pt idx="4">
                  <c:v>0.18225735617039973</c:v>
                </c:pt>
                <c:pt idx="5">
                  <c:v>0.17083882301273601</c:v>
                </c:pt>
                <c:pt idx="6">
                  <c:v>1.3773006134969323</c:v>
                </c:pt>
                <c:pt idx="7">
                  <c:v>0.22495213784301216</c:v>
                </c:pt>
                <c:pt idx="8">
                  <c:v>0.29727595736281076</c:v>
                </c:pt>
                <c:pt idx="9">
                  <c:v>0.15644904458598741</c:v>
                </c:pt>
                <c:pt idx="10">
                  <c:v>0.74765593151243381</c:v>
                </c:pt>
                <c:pt idx="11">
                  <c:v>0.82039320226591128</c:v>
                </c:pt>
                <c:pt idx="12">
                  <c:v>10.999999999999998</c:v>
                </c:pt>
                <c:pt idx="13">
                  <c:v>1.9722585530391683</c:v>
                </c:pt>
                <c:pt idx="14">
                  <c:v>0.32971818600561109</c:v>
                </c:pt>
                <c:pt idx="15">
                  <c:v>7.3742344991902904</c:v>
                </c:pt>
                <c:pt idx="16">
                  <c:v>2.3938389540656835</c:v>
                </c:pt>
                <c:pt idx="17">
                  <c:v>1.6979083768202226</c:v>
                </c:pt>
                <c:pt idx="18">
                  <c:v>1.9238675938553089</c:v>
                </c:pt>
                <c:pt idx="19">
                  <c:v>0.80232509882448144</c:v>
                </c:pt>
                <c:pt idx="20">
                  <c:v>0.64551623998517083</c:v>
                </c:pt>
                <c:pt idx="21">
                  <c:v>0.67988626456368384</c:v>
                </c:pt>
                <c:pt idx="22">
                  <c:v>0.5604196150021834</c:v>
                </c:pt>
                <c:pt idx="23">
                  <c:v>0.67558694263926977</c:v>
                </c:pt>
                <c:pt idx="24">
                  <c:v>0.75933871677192877</c:v>
                </c:pt>
                <c:pt idx="25">
                  <c:v>0.60650017678694379</c:v>
                </c:pt>
                <c:pt idx="26">
                  <c:v>0.39416177726108503</c:v>
                </c:pt>
                <c:pt idx="27">
                  <c:v>0.4586921980036669</c:v>
                </c:pt>
                <c:pt idx="28">
                  <c:v>1.007581943310393</c:v>
                </c:pt>
                <c:pt idx="29">
                  <c:v>0.81409045675176195</c:v>
                </c:pt>
                <c:pt idx="30">
                  <c:v>0.33205643763433401</c:v>
                </c:pt>
                <c:pt idx="31">
                  <c:v>0.46479200557750411</c:v>
                </c:pt>
                <c:pt idx="32">
                  <c:v>0.21812560317403573</c:v>
                </c:pt>
                <c:pt idx="33">
                  <c:v>1.7220641794560509</c:v>
                </c:pt>
                <c:pt idx="34">
                  <c:v>1.2360280921898625</c:v>
                </c:pt>
                <c:pt idx="35">
                  <c:v>0.68068441980961558</c:v>
                </c:pt>
                <c:pt idx="36">
                  <c:v>0.41410061527325381</c:v>
                </c:pt>
                <c:pt idx="37">
                  <c:v>0.26898947609533863</c:v>
                </c:pt>
                <c:pt idx="38">
                  <c:v>0.32120409660849303</c:v>
                </c:pt>
                <c:pt idx="39">
                  <c:v>0.38193891102257616</c:v>
                </c:pt>
                <c:pt idx="40">
                  <c:v>0.18240673537523588</c:v>
                </c:pt>
                <c:pt idx="41">
                  <c:v>0.31153378184941327</c:v>
                </c:pt>
                <c:pt idx="42">
                  <c:v>0.31339442631182512</c:v>
                </c:pt>
                <c:pt idx="43">
                  <c:v>0.37542830032858321</c:v>
                </c:pt>
                <c:pt idx="44">
                  <c:v>9.0327576339090276E-2</c:v>
                </c:pt>
                <c:pt idx="45">
                  <c:v>0.30827526132404182</c:v>
                </c:pt>
                <c:pt idx="46">
                  <c:v>0.32749878552343925</c:v>
                </c:pt>
                <c:pt idx="47">
                  <c:v>0.2978948391958578</c:v>
                </c:pt>
                <c:pt idx="48">
                  <c:v>0.27184361307718241</c:v>
                </c:pt>
                <c:pt idx="49">
                  <c:v>0.74278846153846145</c:v>
                </c:pt>
                <c:pt idx="50">
                  <c:v>0.94547067907818061</c:v>
                </c:pt>
                <c:pt idx="51">
                  <c:v>0.69842898810166831</c:v>
                </c:pt>
                <c:pt idx="52">
                  <c:v>0.4533346643706273</c:v>
                </c:pt>
                <c:pt idx="53">
                  <c:v>0.44773311868974086</c:v>
                </c:pt>
                <c:pt idx="54">
                  <c:v>0.54857235386193137</c:v>
                </c:pt>
                <c:pt idx="55">
                  <c:v>0.52812573712895272</c:v>
                </c:pt>
                <c:pt idx="56">
                  <c:v>0.47996857816182259</c:v>
                </c:pt>
                <c:pt idx="57">
                  <c:v>0.77372132993539999</c:v>
                </c:pt>
                <c:pt idx="58">
                  <c:v>2.3721963323000792</c:v>
                </c:pt>
                <c:pt idx="59">
                  <c:v>0.83217831905659945</c:v>
                </c:pt>
                <c:pt idx="60">
                  <c:v>0.41157314384527477</c:v>
                </c:pt>
                <c:pt idx="61">
                  <c:v>0.82768223218953785</c:v>
                </c:pt>
                <c:pt idx="62">
                  <c:v>0.68659815363177135</c:v>
                </c:pt>
                <c:pt idx="63">
                  <c:v>0.47977007260057403</c:v>
                </c:pt>
                <c:pt idx="64">
                  <c:v>0.57763944920075705</c:v>
                </c:pt>
                <c:pt idx="65">
                  <c:v>0.43398135484411204</c:v>
                </c:pt>
              </c:numCache>
            </c:numRef>
          </c:val>
          <c:smooth val="0"/>
          <c:extLst>
            <c:ext xmlns:c16="http://schemas.microsoft.com/office/drawing/2014/chart" uri="{C3380CC4-5D6E-409C-BE32-E72D297353CC}">
              <c16:uniqueId val="{00000000-BD5B-4DFF-AB0A-C11025CF8254}"/>
            </c:ext>
          </c:extLst>
        </c:ser>
        <c:dLbls>
          <c:showLegendKey val="0"/>
          <c:showVal val="0"/>
          <c:showCatName val="0"/>
          <c:showSerName val="0"/>
          <c:showPercent val="0"/>
          <c:showBubbleSize val="0"/>
        </c:dLbls>
        <c:smooth val="0"/>
        <c:axId val="1405767583"/>
        <c:axId val="1405766623"/>
      </c:lineChart>
      <c:dateAx>
        <c:axId val="14057675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6623"/>
        <c:crosses val="autoZero"/>
        <c:auto val="1"/>
        <c:lblOffset val="100"/>
        <c:baseTimeUnit val="months"/>
      </c:dateAx>
      <c:valAx>
        <c:axId val="14057666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7583"/>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1).xlsb.xlsx]Engagement!TablaDinámica1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Engagement!$B$1</c:f>
              <c:strCache>
                <c:ptCount val="1"/>
                <c:pt idx="0">
                  <c:v>Promedio de Reacción 1D</c:v>
                </c:pt>
              </c:strCache>
            </c:strRef>
          </c:tx>
          <c:spPr>
            <a:solidFill>
              <a:schemeClr val="accent1"/>
            </a:solidFill>
            <a:ln>
              <a:noFill/>
            </a:ln>
            <a:effectLst/>
          </c:spPr>
          <c:invertIfNegative val="0"/>
          <c:cat>
            <c:strRef>
              <c:f>Engagement!$A$2:$A$6</c:f>
              <c:strCache>
                <c:ptCount val="4"/>
                <c:pt idx="0">
                  <c:v>Alto</c:v>
                </c:pt>
                <c:pt idx="1">
                  <c:v>Bajo</c:v>
                </c:pt>
                <c:pt idx="2">
                  <c:v>Medio</c:v>
                </c:pt>
                <c:pt idx="3">
                  <c:v>Muy alto</c:v>
                </c:pt>
              </c:strCache>
            </c:strRef>
          </c:cat>
          <c:val>
            <c:numRef>
              <c:f>Engagement!$B$2:$B$6</c:f>
              <c:numCache>
                <c:formatCode>0.00%</c:formatCode>
                <c:ptCount val="4"/>
                <c:pt idx="0">
                  <c:v>-9.4147385393153591E-4</c:v>
                </c:pt>
                <c:pt idx="1">
                  <c:v>1.7242303972235758E-2</c:v>
                </c:pt>
                <c:pt idx="2">
                  <c:v>-1.175500035391332E-2</c:v>
                </c:pt>
                <c:pt idx="3">
                  <c:v>6.9973623312810053E-3</c:v>
                </c:pt>
              </c:numCache>
            </c:numRef>
          </c:val>
          <c:extLst>
            <c:ext xmlns:c16="http://schemas.microsoft.com/office/drawing/2014/chart" uri="{C3380CC4-5D6E-409C-BE32-E72D297353CC}">
              <c16:uniqueId val="{00000000-DF08-4AC9-ADFA-7EFDA6FDE2E5}"/>
            </c:ext>
          </c:extLst>
        </c:ser>
        <c:ser>
          <c:idx val="1"/>
          <c:order val="1"/>
          <c:tx>
            <c:strRef>
              <c:f>Engagement!$C$1</c:f>
              <c:strCache>
                <c:ptCount val="1"/>
                <c:pt idx="0">
                  <c:v>Promedio de Reacción 3D</c:v>
                </c:pt>
              </c:strCache>
            </c:strRef>
          </c:tx>
          <c:spPr>
            <a:solidFill>
              <a:schemeClr val="accent2"/>
            </a:solidFill>
            <a:ln>
              <a:noFill/>
            </a:ln>
            <a:effectLst/>
          </c:spPr>
          <c:invertIfNegative val="0"/>
          <c:cat>
            <c:strRef>
              <c:f>Engagement!$A$2:$A$6</c:f>
              <c:strCache>
                <c:ptCount val="4"/>
                <c:pt idx="0">
                  <c:v>Alto</c:v>
                </c:pt>
                <c:pt idx="1">
                  <c:v>Bajo</c:v>
                </c:pt>
                <c:pt idx="2">
                  <c:v>Medio</c:v>
                </c:pt>
                <c:pt idx="3">
                  <c:v>Muy alto</c:v>
                </c:pt>
              </c:strCache>
            </c:strRef>
          </c:cat>
          <c:val>
            <c:numRef>
              <c:f>Engagement!$C$2:$C$6</c:f>
              <c:numCache>
                <c:formatCode>0.00%</c:formatCode>
                <c:ptCount val="4"/>
                <c:pt idx="0">
                  <c:v>-1.6939131968678023E-2</c:v>
                </c:pt>
                <c:pt idx="1">
                  <c:v>7.2867294359017822E-3</c:v>
                </c:pt>
                <c:pt idx="2">
                  <c:v>-1.8772720209988002E-2</c:v>
                </c:pt>
                <c:pt idx="3">
                  <c:v>4.839921018419923E-2</c:v>
                </c:pt>
              </c:numCache>
            </c:numRef>
          </c:val>
          <c:extLst>
            <c:ext xmlns:c16="http://schemas.microsoft.com/office/drawing/2014/chart" uri="{C3380CC4-5D6E-409C-BE32-E72D297353CC}">
              <c16:uniqueId val="{00000001-DF08-4AC9-ADFA-7EFDA6FDE2E5}"/>
            </c:ext>
          </c:extLst>
        </c:ser>
        <c:ser>
          <c:idx val="2"/>
          <c:order val="2"/>
          <c:tx>
            <c:strRef>
              <c:f>Engagement!$D$1</c:f>
              <c:strCache>
                <c:ptCount val="1"/>
                <c:pt idx="0">
                  <c:v>Promedio de Reacción 7D</c:v>
                </c:pt>
              </c:strCache>
            </c:strRef>
          </c:tx>
          <c:spPr>
            <a:solidFill>
              <a:schemeClr val="accent3"/>
            </a:solidFill>
            <a:ln>
              <a:noFill/>
            </a:ln>
            <a:effectLst/>
          </c:spPr>
          <c:invertIfNegative val="0"/>
          <c:cat>
            <c:strRef>
              <c:f>Engagement!$A$2:$A$6</c:f>
              <c:strCache>
                <c:ptCount val="4"/>
                <c:pt idx="0">
                  <c:v>Alto</c:v>
                </c:pt>
                <c:pt idx="1">
                  <c:v>Bajo</c:v>
                </c:pt>
                <c:pt idx="2">
                  <c:v>Medio</c:v>
                </c:pt>
                <c:pt idx="3">
                  <c:v>Muy alto</c:v>
                </c:pt>
              </c:strCache>
            </c:strRef>
          </c:cat>
          <c:val>
            <c:numRef>
              <c:f>Engagement!$D$2:$D$6</c:f>
              <c:numCache>
                <c:formatCode>0.00%</c:formatCode>
                <c:ptCount val="4"/>
                <c:pt idx="0">
                  <c:v>0.17903432308289452</c:v>
                </c:pt>
                <c:pt idx="1">
                  <c:v>5.528114294152147E-2</c:v>
                </c:pt>
                <c:pt idx="2">
                  <c:v>1.3804365560240039E-2</c:v>
                </c:pt>
                <c:pt idx="3">
                  <c:v>8.3453650508925198E-2</c:v>
                </c:pt>
              </c:numCache>
            </c:numRef>
          </c:val>
          <c:extLst>
            <c:ext xmlns:c16="http://schemas.microsoft.com/office/drawing/2014/chart" uri="{C3380CC4-5D6E-409C-BE32-E72D297353CC}">
              <c16:uniqueId val="{00000002-DF08-4AC9-ADFA-7EFDA6FDE2E5}"/>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1).xlsb.xlsx]Engagement!TablaDinámica2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Engagement!$B$8</c:f>
              <c:strCache>
                <c:ptCount val="1"/>
                <c:pt idx="0">
                  <c:v>Promedio de Volatilidad 1D</c:v>
                </c:pt>
              </c:strCache>
            </c:strRef>
          </c:tx>
          <c:spPr>
            <a:solidFill>
              <a:schemeClr val="accent1"/>
            </a:solidFill>
            <a:ln>
              <a:noFill/>
            </a:ln>
            <a:effectLst/>
          </c:spPr>
          <c:invertIfNegative val="0"/>
          <c:cat>
            <c:strRef>
              <c:f>Engagement!$A$9:$A$13</c:f>
              <c:strCache>
                <c:ptCount val="4"/>
                <c:pt idx="0">
                  <c:v>Alto</c:v>
                </c:pt>
                <c:pt idx="1">
                  <c:v>Bajo</c:v>
                </c:pt>
                <c:pt idx="2">
                  <c:v>Medio</c:v>
                </c:pt>
                <c:pt idx="3">
                  <c:v>Muy alto</c:v>
                </c:pt>
              </c:strCache>
            </c:strRef>
          </c:cat>
          <c:val>
            <c:numRef>
              <c:f>Engagement!$B$9:$B$13</c:f>
              <c:numCache>
                <c:formatCode>0.00%</c:formatCode>
                <c:ptCount val="4"/>
                <c:pt idx="0">
                  <c:v>5.1296985036362749E-2</c:v>
                </c:pt>
                <c:pt idx="1">
                  <c:v>5.4704021751353214E-2</c:v>
                </c:pt>
                <c:pt idx="2">
                  <c:v>3.5374097771050377E-2</c:v>
                </c:pt>
                <c:pt idx="3">
                  <c:v>6.0492185869713798E-2</c:v>
                </c:pt>
              </c:numCache>
            </c:numRef>
          </c:val>
          <c:extLst>
            <c:ext xmlns:c16="http://schemas.microsoft.com/office/drawing/2014/chart" uri="{C3380CC4-5D6E-409C-BE32-E72D297353CC}">
              <c16:uniqueId val="{00000000-5165-4BF8-B819-FE16EC2CB544}"/>
            </c:ext>
          </c:extLst>
        </c:ser>
        <c:ser>
          <c:idx val="1"/>
          <c:order val="1"/>
          <c:tx>
            <c:strRef>
              <c:f>Engagement!$C$8</c:f>
              <c:strCache>
                <c:ptCount val="1"/>
                <c:pt idx="0">
                  <c:v>Promedio de Volatilidad 3D</c:v>
                </c:pt>
              </c:strCache>
            </c:strRef>
          </c:tx>
          <c:spPr>
            <a:solidFill>
              <a:schemeClr val="accent2"/>
            </a:solidFill>
            <a:ln>
              <a:noFill/>
            </a:ln>
            <a:effectLst/>
          </c:spPr>
          <c:invertIfNegative val="0"/>
          <c:cat>
            <c:strRef>
              <c:f>Engagement!$A$9:$A$13</c:f>
              <c:strCache>
                <c:ptCount val="4"/>
                <c:pt idx="0">
                  <c:v>Alto</c:v>
                </c:pt>
                <c:pt idx="1">
                  <c:v>Bajo</c:v>
                </c:pt>
                <c:pt idx="2">
                  <c:v>Medio</c:v>
                </c:pt>
                <c:pt idx="3">
                  <c:v>Muy alto</c:v>
                </c:pt>
              </c:strCache>
            </c:strRef>
          </c:cat>
          <c:val>
            <c:numRef>
              <c:f>Engagement!$C$9:$C$13</c:f>
              <c:numCache>
                <c:formatCode>0.00%</c:formatCode>
                <c:ptCount val="4"/>
                <c:pt idx="0">
                  <c:v>9.2950516794382668E-2</c:v>
                </c:pt>
                <c:pt idx="1">
                  <c:v>6.7606408447578495E-2</c:v>
                </c:pt>
                <c:pt idx="2">
                  <c:v>5.1500062796824918E-2</c:v>
                </c:pt>
                <c:pt idx="3">
                  <c:v>6.4430200303559351E-2</c:v>
                </c:pt>
              </c:numCache>
            </c:numRef>
          </c:val>
          <c:extLst>
            <c:ext xmlns:c16="http://schemas.microsoft.com/office/drawing/2014/chart" uri="{C3380CC4-5D6E-409C-BE32-E72D297353CC}">
              <c16:uniqueId val="{00000001-5165-4BF8-B819-FE16EC2CB544}"/>
            </c:ext>
          </c:extLst>
        </c:ser>
        <c:ser>
          <c:idx val="2"/>
          <c:order val="2"/>
          <c:tx>
            <c:strRef>
              <c:f>Engagement!$D$8</c:f>
              <c:strCache>
                <c:ptCount val="1"/>
                <c:pt idx="0">
                  <c:v>Promedio de Volatilidad 7D</c:v>
                </c:pt>
              </c:strCache>
            </c:strRef>
          </c:tx>
          <c:spPr>
            <a:solidFill>
              <a:schemeClr val="accent3"/>
            </a:solidFill>
            <a:ln>
              <a:noFill/>
            </a:ln>
            <a:effectLst/>
          </c:spPr>
          <c:invertIfNegative val="0"/>
          <c:cat>
            <c:strRef>
              <c:f>Engagement!$A$9:$A$13</c:f>
              <c:strCache>
                <c:ptCount val="4"/>
                <c:pt idx="0">
                  <c:v>Alto</c:v>
                </c:pt>
                <c:pt idx="1">
                  <c:v>Bajo</c:v>
                </c:pt>
                <c:pt idx="2">
                  <c:v>Medio</c:v>
                </c:pt>
                <c:pt idx="3">
                  <c:v>Muy alto</c:v>
                </c:pt>
              </c:strCache>
            </c:strRef>
          </c:cat>
          <c:val>
            <c:numRef>
              <c:f>Engagement!$D$9:$D$13</c:f>
              <c:numCache>
                <c:formatCode>0.00%</c:formatCode>
                <c:ptCount val="4"/>
                <c:pt idx="0">
                  <c:v>9.0052121928669362E-2</c:v>
                </c:pt>
                <c:pt idx="1">
                  <c:v>6.679076177074865E-2</c:v>
                </c:pt>
                <c:pt idx="2">
                  <c:v>6.3356336465003799E-2</c:v>
                </c:pt>
                <c:pt idx="3">
                  <c:v>6.9181595590690981E-2</c:v>
                </c:pt>
              </c:numCache>
            </c:numRef>
          </c:val>
          <c:extLst>
            <c:ext xmlns:c16="http://schemas.microsoft.com/office/drawing/2014/chart" uri="{C3380CC4-5D6E-409C-BE32-E72D297353CC}">
              <c16:uniqueId val="{00000002-5165-4BF8-B819-FE16EC2CB544}"/>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1).xlsb.xlsx]Engagement!TablaDinámica9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Engagement!$B$15</c:f>
              <c:strCache>
                <c:ptCount val="1"/>
                <c:pt idx="0">
                  <c:v>Promedio de Volatilidad previa 1D</c:v>
                </c:pt>
              </c:strCache>
            </c:strRef>
          </c:tx>
          <c:spPr>
            <a:solidFill>
              <a:schemeClr val="accent1"/>
            </a:solidFill>
            <a:ln>
              <a:noFill/>
            </a:ln>
            <a:effectLst/>
          </c:spPr>
          <c:invertIfNegative val="0"/>
          <c:cat>
            <c:strRef>
              <c:f>Engagement!$A$16:$A$20</c:f>
              <c:strCache>
                <c:ptCount val="4"/>
                <c:pt idx="0">
                  <c:v>Alto</c:v>
                </c:pt>
                <c:pt idx="1">
                  <c:v>Bajo</c:v>
                </c:pt>
                <c:pt idx="2">
                  <c:v>Medio</c:v>
                </c:pt>
                <c:pt idx="3">
                  <c:v>Muy alto</c:v>
                </c:pt>
              </c:strCache>
            </c:strRef>
          </c:cat>
          <c:val>
            <c:numRef>
              <c:f>Engagement!$B$16:$B$20</c:f>
              <c:numCache>
                <c:formatCode>0.00%</c:formatCode>
                <c:ptCount val="4"/>
                <c:pt idx="0">
                  <c:v>3.4396104033885905E-2</c:v>
                </c:pt>
                <c:pt idx="1">
                  <c:v>5.4290601979407535E-2</c:v>
                </c:pt>
                <c:pt idx="2">
                  <c:v>5.3688971730546105E-2</c:v>
                </c:pt>
                <c:pt idx="3">
                  <c:v>8.6606086748620831E-2</c:v>
                </c:pt>
              </c:numCache>
            </c:numRef>
          </c:val>
          <c:extLst>
            <c:ext xmlns:c16="http://schemas.microsoft.com/office/drawing/2014/chart" uri="{C3380CC4-5D6E-409C-BE32-E72D297353CC}">
              <c16:uniqueId val="{00000000-485F-4156-9959-72550F659D84}"/>
            </c:ext>
          </c:extLst>
        </c:ser>
        <c:ser>
          <c:idx val="1"/>
          <c:order val="1"/>
          <c:tx>
            <c:strRef>
              <c:f>Engagement!$C$15</c:f>
              <c:strCache>
                <c:ptCount val="1"/>
                <c:pt idx="0">
                  <c:v>Promedio de Volatilidad previa 3D</c:v>
                </c:pt>
              </c:strCache>
            </c:strRef>
          </c:tx>
          <c:spPr>
            <a:solidFill>
              <a:schemeClr val="accent2"/>
            </a:solidFill>
            <a:ln>
              <a:noFill/>
            </a:ln>
            <a:effectLst/>
          </c:spPr>
          <c:invertIfNegative val="0"/>
          <c:cat>
            <c:strRef>
              <c:f>Engagement!$A$16:$A$20</c:f>
              <c:strCache>
                <c:ptCount val="4"/>
                <c:pt idx="0">
                  <c:v>Alto</c:v>
                </c:pt>
                <c:pt idx="1">
                  <c:v>Bajo</c:v>
                </c:pt>
                <c:pt idx="2">
                  <c:v>Medio</c:v>
                </c:pt>
                <c:pt idx="3">
                  <c:v>Muy alto</c:v>
                </c:pt>
              </c:strCache>
            </c:strRef>
          </c:cat>
          <c:val>
            <c:numRef>
              <c:f>Engagement!$C$16:$C$20</c:f>
              <c:numCache>
                <c:formatCode>0.00%</c:formatCode>
                <c:ptCount val="4"/>
                <c:pt idx="0">
                  <c:v>5.6485424987790127E-2</c:v>
                </c:pt>
                <c:pt idx="1">
                  <c:v>7.0388721818204825E-2</c:v>
                </c:pt>
                <c:pt idx="2">
                  <c:v>9.1958217602766373E-2</c:v>
                </c:pt>
                <c:pt idx="3">
                  <c:v>7.4735877511576246E-2</c:v>
                </c:pt>
              </c:numCache>
            </c:numRef>
          </c:val>
          <c:extLst>
            <c:ext xmlns:c16="http://schemas.microsoft.com/office/drawing/2014/chart" uri="{C3380CC4-5D6E-409C-BE32-E72D297353CC}">
              <c16:uniqueId val="{00000001-485F-4156-9959-72550F659D84}"/>
            </c:ext>
          </c:extLst>
        </c:ser>
        <c:ser>
          <c:idx val="2"/>
          <c:order val="2"/>
          <c:tx>
            <c:strRef>
              <c:f>Engagement!$D$15</c:f>
              <c:strCache>
                <c:ptCount val="1"/>
                <c:pt idx="0">
                  <c:v>Promedio de Volatilidad previa 7D</c:v>
                </c:pt>
              </c:strCache>
            </c:strRef>
          </c:tx>
          <c:spPr>
            <a:solidFill>
              <a:schemeClr val="accent3"/>
            </a:solidFill>
            <a:ln>
              <a:noFill/>
            </a:ln>
            <a:effectLst/>
          </c:spPr>
          <c:invertIfNegative val="0"/>
          <c:cat>
            <c:strRef>
              <c:f>Engagement!$A$16:$A$20</c:f>
              <c:strCache>
                <c:ptCount val="4"/>
                <c:pt idx="0">
                  <c:v>Alto</c:v>
                </c:pt>
                <c:pt idx="1">
                  <c:v>Bajo</c:v>
                </c:pt>
                <c:pt idx="2">
                  <c:v>Medio</c:v>
                </c:pt>
                <c:pt idx="3">
                  <c:v>Muy alto</c:v>
                </c:pt>
              </c:strCache>
            </c:strRef>
          </c:cat>
          <c:val>
            <c:numRef>
              <c:f>Engagement!$D$16:$D$20</c:f>
              <c:numCache>
                <c:formatCode>0.00%</c:formatCode>
                <c:ptCount val="4"/>
                <c:pt idx="0">
                  <c:v>5.8268699379132143E-2</c:v>
                </c:pt>
                <c:pt idx="1">
                  <c:v>7.0762774721948613E-2</c:v>
                </c:pt>
                <c:pt idx="2">
                  <c:v>8.4950814510977482E-2</c:v>
                </c:pt>
                <c:pt idx="3">
                  <c:v>8.2332311113537851E-2</c:v>
                </c:pt>
              </c:numCache>
            </c:numRef>
          </c:val>
          <c:extLst>
            <c:ext xmlns:c16="http://schemas.microsoft.com/office/drawing/2014/chart" uri="{C3380CC4-5D6E-409C-BE32-E72D297353CC}">
              <c16:uniqueId val="{00000002-485F-4156-9959-72550F659D84}"/>
            </c:ext>
          </c:extLst>
        </c:ser>
        <c:dLbls>
          <c:showLegendKey val="0"/>
          <c:showVal val="0"/>
          <c:showCatName val="0"/>
          <c:showSerName val="0"/>
          <c:showPercent val="0"/>
          <c:showBubbleSize val="0"/>
        </c:dLbls>
        <c:gapWidth val="219"/>
        <c:overlap val="-27"/>
        <c:axId val="42276864"/>
        <c:axId val="42281184"/>
      </c:barChart>
      <c:catAx>
        <c:axId val="422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81184"/>
        <c:crosses val="autoZero"/>
        <c:auto val="1"/>
        <c:lblAlgn val="ctr"/>
        <c:lblOffset val="100"/>
        <c:noMultiLvlLbl val="0"/>
      </c:catAx>
      <c:valAx>
        <c:axId val="4228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1D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Engagement!$G$1</c:f>
              <c:strCache>
                <c:ptCount val="1"/>
                <c:pt idx="0">
                  <c:v>Promedio de Volatilidad previa 1D</c:v>
                </c:pt>
              </c:strCache>
            </c:strRef>
          </c:tx>
          <c:spPr>
            <a:solidFill>
              <a:schemeClr val="accent1"/>
            </a:solidFill>
            <a:ln>
              <a:noFill/>
            </a:ln>
            <a:effectLst/>
          </c:spPr>
          <c:invertIfNegative val="0"/>
          <c:cat>
            <c:strRef>
              <c:f>Engagement!$F$2:$F$6</c:f>
              <c:strCache>
                <c:ptCount val="5"/>
                <c:pt idx="0">
                  <c:v>Alto</c:v>
                </c:pt>
                <c:pt idx="1">
                  <c:v>Bajo</c:v>
                </c:pt>
                <c:pt idx="2">
                  <c:v>Medio</c:v>
                </c:pt>
                <c:pt idx="3">
                  <c:v>Muy alto</c:v>
                </c:pt>
                <c:pt idx="4">
                  <c:v>Total general</c:v>
                </c:pt>
              </c:strCache>
            </c:strRef>
          </c:cat>
          <c:val>
            <c:numRef>
              <c:f>Engagement!$G$2:$G$6</c:f>
              <c:numCache>
                <c:formatCode>0.00%</c:formatCode>
                <c:ptCount val="5"/>
                <c:pt idx="0">
                  <c:v>3.4396104033885905E-2</c:v>
                </c:pt>
                <c:pt idx="1">
                  <c:v>5.4290601979407535E-2</c:v>
                </c:pt>
                <c:pt idx="2">
                  <c:v>5.3688971730546105E-2</c:v>
                </c:pt>
                <c:pt idx="3">
                  <c:v>8.6606086748620831E-2</c:v>
                </c:pt>
                <c:pt idx="4">
                  <c:v>5.7083863699269051E-2</c:v>
                </c:pt>
              </c:numCache>
            </c:numRef>
          </c:val>
          <c:extLst>
            <c:ext xmlns:c16="http://schemas.microsoft.com/office/drawing/2014/chart" uri="{C3380CC4-5D6E-409C-BE32-E72D297353CC}">
              <c16:uniqueId val="{00000000-C7F9-4BF3-8EA6-8C4FC38D387B}"/>
            </c:ext>
          </c:extLst>
        </c:ser>
        <c:ser>
          <c:idx val="1"/>
          <c:order val="1"/>
          <c:tx>
            <c:strRef>
              <c:f>Engagement!$H$1</c:f>
              <c:strCache>
                <c:ptCount val="1"/>
                <c:pt idx="0">
                  <c:v>Promedio de Volatilidad 1D</c:v>
                </c:pt>
              </c:strCache>
            </c:strRef>
          </c:tx>
          <c:spPr>
            <a:solidFill>
              <a:schemeClr val="accent2"/>
            </a:solidFill>
            <a:ln>
              <a:noFill/>
            </a:ln>
            <a:effectLst/>
          </c:spPr>
          <c:invertIfNegative val="0"/>
          <c:cat>
            <c:strRef>
              <c:f>Engagement!$F$2:$F$6</c:f>
              <c:strCache>
                <c:ptCount val="5"/>
                <c:pt idx="0">
                  <c:v>Alto</c:v>
                </c:pt>
                <c:pt idx="1">
                  <c:v>Bajo</c:v>
                </c:pt>
                <c:pt idx="2">
                  <c:v>Medio</c:v>
                </c:pt>
                <c:pt idx="3">
                  <c:v>Muy alto</c:v>
                </c:pt>
                <c:pt idx="4">
                  <c:v>Total general</c:v>
                </c:pt>
              </c:strCache>
            </c:strRef>
          </c:cat>
          <c:val>
            <c:numRef>
              <c:f>Engagement!$H$2:$H$6</c:f>
              <c:numCache>
                <c:formatCode>0.00%</c:formatCode>
                <c:ptCount val="5"/>
                <c:pt idx="0">
                  <c:v>5.1296985036362749E-2</c:v>
                </c:pt>
                <c:pt idx="1">
                  <c:v>5.4704021751353214E-2</c:v>
                </c:pt>
                <c:pt idx="2">
                  <c:v>3.5374097771050377E-2</c:v>
                </c:pt>
                <c:pt idx="3">
                  <c:v>6.0492185869713798E-2</c:v>
                </c:pt>
                <c:pt idx="4">
                  <c:v>5.043788178652827E-2</c:v>
                </c:pt>
              </c:numCache>
            </c:numRef>
          </c:val>
          <c:extLst>
            <c:ext xmlns:c16="http://schemas.microsoft.com/office/drawing/2014/chart" uri="{C3380CC4-5D6E-409C-BE32-E72D297353CC}">
              <c16:uniqueId val="{00000001-C7F9-4BF3-8EA6-8C4FC38D387B}"/>
            </c:ext>
          </c:extLst>
        </c:ser>
        <c:dLbls>
          <c:showLegendKey val="0"/>
          <c:showVal val="0"/>
          <c:showCatName val="0"/>
          <c:showSerName val="0"/>
          <c:showPercent val="0"/>
          <c:showBubbleSize val="0"/>
        </c:dLbls>
        <c:gapWidth val="219"/>
        <c:overlap val="-27"/>
        <c:axId val="1461195584"/>
        <c:axId val="1461198464"/>
      </c:barChart>
      <c:catAx>
        <c:axId val="146119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1198464"/>
        <c:crosses val="autoZero"/>
        <c:auto val="1"/>
        <c:lblAlgn val="ctr"/>
        <c:lblOffset val="100"/>
        <c:noMultiLvlLbl val="0"/>
      </c:catAx>
      <c:valAx>
        <c:axId val="1461198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119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Engagement!$G$7</c:f>
              <c:strCache>
                <c:ptCount val="1"/>
                <c:pt idx="0">
                  <c:v>Promedio de Volatilidad previa 3D</c:v>
                </c:pt>
              </c:strCache>
            </c:strRef>
          </c:tx>
          <c:spPr>
            <a:solidFill>
              <a:schemeClr val="accent1"/>
            </a:solidFill>
            <a:ln>
              <a:noFill/>
            </a:ln>
            <a:effectLst/>
          </c:spPr>
          <c:invertIfNegative val="0"/>
          <c:cat>
            <c:strRef>
              <c:f>Engagement!$F$8:$F$12</c:f>
              <c:strCache>
                <c:ptCount val="5"/>
                <c:pt idx="0">
                  <c:v>Alto</c:v>
                </c:pt>
                <c:pt idx="1">
                  <c:v>Bajo</c:v>
                </c:pt>
                <c:pt idx="2">
                  <c:v>Medio</c:v>
                </c:pt>
                <c:pt idx="3">
                  <c:v>Muy alto</c:v>
                </c:pt>
                <c:pt idx="4">
                  <c:v>Total general</c:v>
                </c:pt>
              </c:strCache>
            </c:strRef>
          </c:cat>
          <c:val>
            <c:numRef>
              <c:f>Engagement!$G$8:$G$12</c:f>
              <c:numCache>
                <c:formatCode>0.00%</c:formatCode>
                <c:ptCount val="5"/>
                <c:pt idx="0">
                  <c:v>5.6485424987790127E-2</c:v>
                </c:pt>
                <c:pt idx="1">
                  <c:v>7.0388721818204825E-2</c:v>
                </c:pt>
                <c:pt idx="2">
                  <c:v>9.1958217602766373E-2</c:v>
                </c:pt>
                <c:pt idx="3">
                  <c:v>7.4735877511576246E-2</c:v>
                </c:pt>
                <c:pt idx="4">
                  <c:v>7.3370324701617529E-2</c:v>
                </c:pt>
              </c:numCache>
            </c:numRef>
          </c:val>
          <c:extLst>
            <c:ext xmlns:c16="http://schemas.microsoft.com/office/drawing/2014/chart" uri="{C3380CC4-5D6E-409C-BE32-E72D297353CC}">
              <c16:uniqueId val="{00000000-94CD-4EC6-A5AE-34C4BC114A6C}"/>
            </c:ext>
          </c:extLst>
        </c:ser>
        <c:ser>
          <c:idx val="1"/>
          <c:order val="1"/>
          <c:tx>
            <c:strRef>
              <c:f>Engagement!$H$7</c:f>
              <c:strCache>
                <c:ptCount val="1"/>
                <c:pt idx="0">
                  <c:v>Promedio de Volatilidad 3D</c:v>
                </c:pt>
              </c:strCache>
            </c:strRef>
          </c:tx>
          <c:spPr>
            <a:solidFill>
              <a:schemeClr val="accent2"/>
            </a:solidFill>
            <a:ln>
              <a:noFill/>
            </a:ln>
            <a:effectLst/>
          </c:spPr>
          <c:invertIfNegative val="0"/>
          <c:cat>
            <c:strRef>
              <c:f>Engagement!$F$8:$F$12</c:f>
              <c:strCache>
                <c:ptCount val="5"/>
                <c:pt idx="0">
                  <c:v>Alto</c:v>
                </c:pt>
                <c:pt idx="1">
                  <c:v>Bajo</c:v>
                </c:pt>
                <c:pt idx="2">
                  <c:v>Medio</c:v>
                </c:pt>
                <c:pt idx="3">
                  <c:v>Muy alto</c:v>
                </c:pt>
                <c:pt idx="4">
                  <c:v>Total general</c:v>
                </c:pt>
              </c:strCache>
            </c:strRef>
          </c:cat>
          <c:val>
            <c:numRef>
              <c:f>Engagement!$H$8:$H$12</c:f>
              <c:numCache>
                <c:formatCode>0.00%</c:formatCode>
                <c:ptCount val="5"/>
                <c:pt idx="0">
                  <c:v>9.2950516794382668E-2</c:v>
                </c:pt>
                <c:pt idx="1">
                  <c:v>6.7606408447578495E-2</c:v>
                </c:pt>
                <c:pt idx="2">
                  <c:v>5.1500062796824918E-2</c:v>
                </c:pt>
                <c:pt idx="3">
                  <c:v>6.4430200303559351E-2</c:v>
                </c:pt>
                <c:pt idx="4">
                  <c:v>6.9137678126306432E-2</c:v>
                </c:pt>
              </c:numCache>
            </c:numRef>
          </c:val>
          <c:extLst>
            <c:ext xmlns:c16="http://schemas.microsoft.com/office/drawing/2014/chart" uri="{C3380CC4-5D6E-409C-BE32-E72D297353CC}">
              <c16:uniqueId val="{00000001-94CD-4EC6-A5AE-34C4BC114A6C}"/>
            </c:ext>
          </c:extLst>
        </c:ser>
        <c:dLbls>
          <c:showLegendKey val="0"/>
          <c:showVal val="0"/>
          <c:showCatName val="0"/>
          <c:showSerName val="0"/>
          <c:showPercent val="0"/>
          <c:showBubbleSize val="0"/>
        </c:dLbls>
        <c:gapWidth val="219"/>
        <c:overlap val="-27"/>
        <c:axId val="1389364832"/>
        <c:axId val="1389370112"/>
      </c:barChart>
      <c:catAx>
        <c:axId val="138936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70112"/>
        <c:crosses val="autoZero"/>
        <c:auto val="1"/>
        <c:lblAlgn val="ctr"/>
        <c:lblOffset val="100"/>
        <c:noMultiLvlLbl val="0"/>
      </c:catAx>
      <c:valAx>
        <c:axId val="1389370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6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Volatiladad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Engagement!$G$13</c:f>
              <c:strCache>
                <c:ptCount val="1"/>
                <c:pt idx="0">
                  <c:v>Promedio de Volatilidad previa 7D</c:v>
                </c:pt>
              </c:strCache>
            </c:strRef>
          </c:tx>
          <c:spPr>
            <a:solidFill>
              <a:schemeClr val="accent1"/>
            </a:solidFill>
            <a:ln>
              <a:noFill/>
            </a:ln>
            <a:effectLst/>
          </c:spPr>
          <c:invertIfNegative val="0"/>
          <c:cat>
            <c:strRef>
              <c:f>Engagement!$F$14:$F$18</c:f>
              <c:strCache>
                <c:ptCount val="5"/>
                <c:pt idx="0">
                  <c:v>Alto</c:v>
                </c:pt>
                <c:pt idx="1">
                  <c:v>Bajo</c:v>
                </c:pt>
                <c:pt idx="2">
                  <c:v>Medio</c:v>
                </c:pt>
                <c:pt idx="3">
                  <c:v>Muy alto</c:v>
                </c:pt>
                <c:pt idx="4">
                  <c:v>Total general</c:v>
                </c:pt>
              </c:strCache>
            </c:strRef>
          </c:cat>
          <c:val>
            <c:numRef>
              <c:f>Engagement!$G$14:$G$18</c:f>
              <c:numCache>
                <c:formatCode>0.00%</c:formatCode>
                <c:ptCount val="5"/>
                <c:pt idx="0">
                  <c:v>5.8268699379132143E-2</c:v>
                </c:pt>
                <c:pt idx="1">
                  <c:v>7.0762774721948613E-2</c:v>
                </c:pt>
                <c:pt idx="2">
                  <c:v>8.4950814510977482E-2</c:v>
                </c:pt>
                <c:pt idx="3">
                  <c:v>8.2332311113537851E-2</c:v>
                </c:pt>
                <c:pt idx="4">
                  <c:v>7.4020802249441076E-2</c:v>
                </c:pt>
              </c:numCache>
            </c:numRef>
          </c:val>
          <c:extLst>
            <c:ext xmlns:c16="http://schemas.microsoft.com/office/drawing/2014/chart" uri="{C3380CC4-5D6E-409C-BE32-E72D297353CC}">
              <c16:uniqueId val="{00000000-6CE5-4FB1-AA25-A824A4BF41C1}"/>
            </c:ext>
          </c:extLst>
        </c:ser>
        <c:ser>
          <c:idx val="1"/>
          <c:order val="1"/>
          <c:tx>
            <c:strRef>
              <c:f>Engagement!$H$13</c:f>
              <c:strCache>
                <c:ptCount val="1"/>
                <c:pt idx="0">
                  <c:v>Promedio de Volatilidad 7D</c:v>
                </c:pt>
              </c:strCache>
            </c:strRef>
          </c:tx>
          <c:spPr>
            <a:solidFill>
              <a:schemeClr val="accent2"/>
            </a:solidFill>
            <a:ln>
              <a:noFill/>
            </a:ln>
            <a:effectLst/>
          </c:spPr>
          <c:invertIfNegative val="0"/>
          <c:cat>
            <c:strRef>
              <c:f>Engagement!$F$14:$F$18</c:f>
              <c:strCache>
                <c:ptCount val="5"/>
                <c:pt idx="0">
                  <c:v>Alto</c:v>
                </c:pt>
                <c:pt idx="1">
                  <c:v>Bajo</c:v>
                </c:pt>
                <c:pt idx="2">
                  <c:v>Medio</c:v>
                </c:pt>
                <c:pt idx="3">
                  <c:v>Muy alto</c:v>
                </c:pt>
                <c:pt idx="4">
                  <c:v>Total general</c:v>
                </c:pt>
              </c:strCache>
            </c:strRef>
          </c:cat>
          <c:val>
            <c:numRef>
              <c:f>Engagement!$H$14:$H$18</c:f>
              <c:numCache>
                <c:formatCode>0.00%</c:formatCode>
                <c:ptCount val="5"/>
                <c:pt idx="0">
                  <c:v>9.0052121928669362E-2</c:v>
                </c:pt>
                <c:pt idx="1">
                  <c:v>6.679076177074865E-2</c:v>
                </c:pt>
                <c:pt idx="2">
                  <c:v>6.3356336465003799E-2</c:v>
                </c:pt>
                <c:pt idx="3">
                  <c:v>6.9181595590690981E-2</c:v>
                </c:pt>
                <c:pt idx="4">
                  <c:v>7.2333249769678462E-2</c:v>
                </c:pt>
              </c:numCache>
            </c:numRef>
          </c:val>
          <c:extLst>
            <c:ext xmlns:c16="http://schemas.microsoft.com/office/drawing/2014/chart" uri="{C3380CC4-5D6E-409C-BE32-E72D297353CC}">
              <c16:uniqueId val="{00000001-6CE5-4FB1-AA25-A824A4BF41C1}"/>
            </c:ext>
          </c:extLst>
        </c:ser>
        <c:dLbls>
          <c:showLegendKey val="0"/>
          <c:showVal val="0"/>
          <c:showCatName val="0"/>
          <c:showSerName val="0"/>
          <c:showPercent val="0"/>
          <c:showBubbleSize val="0"/>
        </c:dLbls>
        <c:gapWidth val="219"/>
        <c:overlap val="-27"/>
        <c:axId val="1389364352"/>
        <c:axId val="1389368192"/>
      </c:barChart>
      <c:catAx>
        <c:axId val="13893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68192"/>
        <c:crosses val="autoZero"/>
        <c:auto val="1"/>
        <c:lblAlgn val="ctr"/>
        <c:lblOffset val="100"/>
        <c:noMultiLvlLbl val="0"/>
      </c:catAx>
      <c:valAx>
        <c:axId val="1389368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64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1).xlsb.xlsx]Categorias!TablaDinámica1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Categorias!$B$1</c:f>
              <c:strCache>
                <c:ptCount val="1"/>
                <c:pt idx="0">
                  <c:v>Promedio de Reacción 1D</c:v>
                </c:pt>
              </c:strCache>
            </c:strRef>
          </c:tx>
          <c:spPr>
            <a:solidFill>
              <a:schemeClr val="accent1"/>
            </a:solidFill>
            <a:ln>
              <a:noFill/>
            </a:ln>
            <a:effectLst/>
          </c:spPr>
          <c:invertIfNegative val="0"/>
          <c:cat>
            <c:strRef>
              <c:f>Categorias!$A$2:$A$6</c:f>
              <c:strCache>
                <c:ptCount val="4"/>
                <c:pt idx="0">
                  <c:v>Bitcoin</c:v>
                </c:pt>
                <c:pt idx="1">
                  <c:v>Dogecoin</c:v>
                </c:pt>
                <c:pt idx="2">
                  <c:v>Logros</c:v>
                </c:pt>
                <c:pt idx="3">
                  <c:v>Otros</c:v>
                </c:pt>
              </c:strCache>
            </c:strRef>
          </c:cat>
          <c:val>
            <c:numRef>
              <c:f>Categorias!$B$2:$B$6</c:f>
              <c:numCache>
                <c:formatCode>0.00%</c:formatCode>
                <c:ptCount val="4"/>
                <c:pt idx="0">
                  <c:v>-6.5996807378883478E-3</c:v>
                </c:pt>
                <c:pt idx="1">
                  <c:v>2.4873765798849572E-2</c:v>
                </c:pt>
                <c:pt idx="2">
                  <c:v>-1.5913660276454585E-3</c:v>
                </c:pt>
                <c:pt idx="3">
                  <c:v>-6.0933996720894303E-3</c:v>
                </c:pt>
              </c:numCache>
            </c:numRef>
          </c:val>
          <c:extLst>
            <c:ext xmlns:c16="http://schemas.microsoft.com/office/drawing/2014/chart" uri="{C3380CC4-5D6E-409C-BE32-E72D297353CC}">
              <c16:uniqueId val="{00000000-9F0E-4FBD-9EB5-8D41AE4C3165}"/>
            </c:ext>
          </c:extLst>
        </c:ser>
        <c:ser>
          <c:idx val="1"/>
          <c:order val="1"/>
          <c:tx>
            <c:strRef>
              <c:f>Categorias!$C$1</c:f>
              <c:strCache>
                <c:ptCount val="1"/>
                <c:pt idx="0">
                  <c:v>Promedio de Reacción 3D</c:v>
                </c:pt>
              </c:strCache>
            </c:strRef>
          </c:tx>
          <c:spPr>
            <a:solidFill>
              <a:schemeClr val="accent2"/>
            </a:solidFill>
            <a:ln>
              <a:noFill/>
            </a:ln>
            <a:effectLst/>
          </c:spPr>
          <c:invertIfNegative val="0"/>
          <c:cat>
            <c:strRef>
              <c:f>Categorias!$A$2:$A$6</c:f>
              <c:strCache>
                <c:ptCount val="4"/>
                <c:pt idx="0">
                  <c:v>Bitcoin</c:v>
                </c:pt>
                <c:pt idx="1">
                  <c:v>Dogecoin</c:v>
                </c:pt>
                <c:pt idx="2">
                  <c:v>Logros</c:v>
                </c:pt>
                <c:pt idx="3">
                  <c:v>Otros</c:v>
                </c:pt>
              </c:strCache>
            </c:strRef>
          </c:cat>
          <c:val>
            <c:numRef>
              <c:f>Categorias!$C$2:$C$6</c:f>
              <c:numCache>
                <c:formatCode>0.00%</c:formatCode>
                <c:ptCount val="4"/>
                <c:pt idx="0">
                  <c:v>-4.0651430556448889E-2</c:v>
                </c:pt>
                <c:pt idx="1">
                  <c:v>3.3157209093703892E-2</c:v>
                </c:pt>
                <c:pt idx="2">
                  <c:v>3.4127153420112993E-2</c:v>
                </c:pt>
                <c:pt idx="3">
                  <c:v>-8.9378680373737966E-3</c:v>
                </c:pt>
              </c:numCache>
            </c:numRef>
          </c:val>
          <c:extLst>
            <c:ext xmlns:c16="http://schemas.microsoft.com/office/drawing/2014/chart" uri="{C3380CC4-5D6E-409C-BE32-E72D297353CC}">
              <c16:uniqueId val="{00000001-9F0E-4FBD-9EB5-8D41AE4C3165}"/>
            </c:ext>
          </c:extLst>
        </c:ser>
        <c:ser>
          <c:idx val="2"/>
          <c:order val="2"/>
          <c:tx>
            <c:strRef>
              <c:f>Categorias!$D$1</c:f>
              <c:strCache>
                <c:ptCount val="1"/>
                <c:pt idx="0">
                  <c:v>Promedio de Reacción 7D</c:v>
                </c:pt>
              </c:strCache>
            </c:strRef>
          </c:tx>
          <c:spPr>
            <a:solidFill>
              <a:schemeClr val="accent3"/>
            </a:solidFill>
            <a:ln>
              <a:noFill/>
            </a:ln>
            <a:effectLst/>
          </c:spPr>
          <c:invertIfNegative val="0"/>
          <c:cat>
            <c:strRef>
              <c:f>Categorias!$A$2:$A$6</c:f>
              <c:strCache>
                <c:ptCount val="4"/>
                <c:pt idx="0">
                  <c:v>Bitcoin</c:v>
                </c:pt>
                <c:pt idx="1">
                  <c:v>Dogecoin</c:v>
                </c:pt>
                <c:pt idx="2">
                  <c:v>Logros</c:v>
                </c:pt>
                <c:pt idx="3">
                  <c:v>Otros</c:v>
                </c:pt>
              </c:strCache>
            </c:strRef>
          </c:cat>
          <c:val>
            <c:numRef>
              <c:f>Categorias!$D$2:$D$6</c:f>
              <c:numCache>
                <c:formatCode>0.00%</c:formatCode>
                <c:ptCount val="4"/>
                <c:pt idx="0">
                  <c:v>2.3127374101880606E-3</c:v>
                </c:pt>
                <c:pt idx="1">
                  <c:v>1.7379522656289097E-2</c:v>
                </c:pt>
                <c:pt idx="2">
                  <c:v>0.22564970008248175</c:v>
                </c:pt>
                <c:pt idx="3">
                  <c:v>8.9532139636876132E-2</c:v>
                </c:pt>
              </c:numCache>
            </c:numRef>
          </c:val>
          <c:extLst>
            <c:ext xmlns:c16="http://schemas.microsoft.com/office/drawing/2014/chart" uri="{C3380CC4-5D6E-409C-BE32-E72D297353CC}">
              <c16:uniqueId val="{00000002-9F0E-4FBD-9EB5-8D41AE4C3165}"/>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1).xlsb.xlsx]Categorias!TablaDinámica2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Categorias!$B$8</c:f>
              <c:strCache>
                <c:ptCount val="1"/>
                <c:pt idx="0">
                  <c:v>Promedio de Volatilidad 1D</c:v>
                </c:pt>
              </c:strCache>
            </c:strRef>
          </c:tx>
          <c:spPr>
            <a:solidFill>
              <a:schemeClr val="accent1"/>
            </a:solidFill>
            <a:ln>
              <a:noFill/>
            </a:ln>
            <a:effectLst/>
          </c:spPr>
          <c:invertIfNegative val="0"/>
          <c:cat>
            <c:strRef>
              <c:f>Categorias!$A$9:$A$13</c:f>
              <c:strCache>
                <c:ptCount val="4"/>
                <c:pt idx="0">
                  <c:v>Bitcoin</c:v>
                </c:pt>
                <c:pt idx="1">
                  <c:v>Dogecoin</c:v>
                </c:pt>
                <c:pt idx="2">
                  <c:v>Logros</c:v>
                </c:pt>
                <c:pt idx="3">
                  <c:v>Otros</c:v>
                </c:pt>
              </c:strCache>
            </c:strRef>
          </c:cat>
          <c:val>
            <c:numRef>
              <c:f>Categorias!$B$9:$B$13</c:f>
              <c:numCache>
                <c:formatCode>0.00%</c:formatCode>
                <c:ptCount val="4"/>
                <c:pt idx="0">
                  <c:v>4.1599770370503275E-2</c:v>
                </c:pt>
                <c:pt idx="1">
                  <c:v>8.2101449246332184E-2</c:v>
                </c:pt>
                <c:pt idx="2">
                  <c:v>2.9915675042125188E-2</c:v>
                </c:pt>
                <c:pt idx="3">
                  <c:v>4.628088342555163E-2</c:v>
                </c:pt>
              </c:numCache>
            </c:numRef>
          </c:val>
          <c:extLst>
            <c:ext xmlns:c16="http://schemas.microsoft.com/office/drawing/2014/chart" uri="{C3380CC4-5D6E-409C-BE32-E72D297353CC}">
              <c16:uniqueId val="{00000000-B145-4D02-A59A-91F10856C098}"/>
            </c:ext>
          </c:extLst>
        </c:ser>
        <c:ser>
          <c:idx val="1"/>
          <c:order val="1"/>
          <c:tx>
            <c:strRef>
              <c:f>Categorias!$C$8</c:f>
              <c:strCache>
                <c:ptCount val="1"/>
                <c:pt idx="0">
                  <c:v>Promedio de Volatilidad 3D</c:v>
                </c:pt>
              </c:strCache>
            </c:strRef>
          </c:tx>
          <c:spPr>
            <a:solidFill>
              <a:schemeClr val="accent2"/>
            </a:solidFill>
            <a:ln>
              <a:noFill/>
            </a:ln>
            <a:effectLst/>
          </c:spPr>
          <c:invertIfNegative val="0"/>
          <c:cat>
            <c:strRef>
              <c:f>Categorias!$A$9:$A$13</c:f>
              <c:strCache>
                <c:ptCount val="4"/>
                <c:pt idx="0">
                  <c:v>Bitcoin</c:v>
                </c:pt>
                <c:pt idx="1">
                  <c:v>Dogecoin</c:v>
                </c:pt>
                <c:pt idx="2">
                  <c:v>Logros</c:v>
                </c:pt>
                <c:pt idx="3">
                  <c:v>Otros</c:v>
                </c:pt>
              </c:strCache>
            </c:strRef>
          </c:cat>
          <c:val>
            <c:numRef>
              <c:f>Categorias!$C$9:$C$13</c:f>
              <c:numCache>
                <c:formatCode>0.00%</c:formatCode>
                <c:ptCount val="4"/>
                <c:pt idx="0">
                  <c:v>6.4726220752711838E-2</c:v>
                </c:pt>
                <c:pt idx="1">
                  <c:v>6.8206183443074178E-2</c:v>
                </c:pt>
                <c:pt idx="2">
                  <c:v>7.7522173254658766E-2</c:v>
                </c:pt>
                <c:pt idx="3">
                  <c:v>6.621285559720555E-2</c:v>
                </c:pt>
              </c:numCache>
            </c:numRef>
          </c:val>
          <c:extLst>
            <c:ext xmlns:c16="http://schemas.microsoft.com/office/drawing/2014/chart" uri="{C3380CC4-5D6E-409C-BE32-E72D297353CC}">
              <c16:uniqueId val="{00000001-B145-4D02-A59A-91F10856C098}"/>
            </c:ext>
          </c:extLst>
        </c:ser>
        <c:ser>
          <c:idx val="2"/>
          <c:order val="2"/>
          <c:tx>
            <c:strRef>
              <c:f>Categorias!$D$8</c:f>
              <c:strCache>
                <c:ptCount val="1"/>
                <c:pt idx="0">
                  <c:v>Promedio de Volatilidad 7D</c:v>
                </c:pt>
              </c:strCache>
            </c:strRef>
          </c:tx>
          <c:spPr>
            <a:solidFill>
              <a:schemeClr val="accent3"/>
            </a:solidFill>
            <a:ln>
              <a:noFill/>
            </a:ln>
            <a:effectLst/>
          </c:spPr>
          <c:invertIfNegative val="0"/>
          <c:cat>
            <c:strRef>
              <c:f>Categorias!$A$9:$A$13</c:f>
              <c:strCache>
                <c:ptCount val="4"/>
                <c:pt idx="0">
                  <c:v>Bitcoin</c:v>
                </c:pt>
                <c:pt idx="1">
                  <c:v>Dogecoin</c:v>
                </c:pt>
                <c:pt idx="2">
                  <c:v>Logros</c:v>
                </c:pt>
                <c:pt idx="3">
                  <c:v>Otros</c:v>
                </c:pt>
              </c:strCache>
            </c:strRef>
          </c:cat>
          <c:val>
            <c:numRef>
              <c:f>Categorias!$D$9:$D$13</c:f>
              <c:numCache>
                <c:formatCode>0.00%</c:formatCode>
                <c:ptCount val="4"/>
                <c:pt idx="0">
                  <c:v>6.8424248656983169E-2</c:v>
                </c:pt>
                <c:pt idx="1">
                  <c:v>7.2267653945457339E-2</c:v>
                </c:pt>
                <c:pt idx="2">
                  <c:v>7.3697846102671105E-2</c:v>
                </c:pt>
                <c:pt idx="3">
                  <c:v>7.4894986110977058E-2</c:v>
                </c:pt>
              </c:numCache>
            </c:numRef>
          </c:val>
          <c:extLst>
            <c:ext xmlns:c16="http://schemas.microsoft.com/office/drawing/2014/chart" uri="{C3380CC4-5D6E-409C-BE32-E72D297353CC}">
              <c16:uniqueId val="{00000002-B145-4D02-A59A-91F10856C098}"/>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1).xlsb.xlsx]Categorias!TablaDinámica8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Categorias!$B$15</c:f>
              <c:strCache>
                <c:ptCount val="1"/>
                <c:pt idx="0">
                  <c:v>Promedio de Volatilidad previa 1D</c:v>
                </c:pt>
              </c:strCache>
            </c:strRef>
          </c:tx>
          <c:spPr>
            <a:solidFill>
              <a:schemeClr val="accent1"/>
            </a:solidFill>
            <a:ln>
              <a:noFill/>
            </a:ln>
            <a:effectLst/>
          </c:spPr>
          <c:invertIfNegative val="0"/>
          <c:cat>
            <c:strRef>
              <c:f>Categorias!$A$16:$A$20</c:f>
              <c:strCache>
                <c:ptCount val="4"/>
                <c:pt idx="0">
                  <c:v>Bitcoin</c:v>
                </c:pt>
                <c:pt idx="1">
                  <c:v>Dogecoin</c:v>
                </c:pt>
                <c:pt idx="2">
                  <c:v>Logros</c:v>
                </c:pt>
                <c:pt idx="3">
                  <c:v>Otros</c:v>
                </c:pt>
              </c:strCache>
            </c:strRef>
          </c:cat>
          <c:val>
            <c:numRef>
              <c:f>Categorias!$B$16:$B$20</c:f>
              <c:numCache>
                <c:formatCode>0.00%</c:formatCode>
                <c:ptCount val="4"/>
                <c:pt idx="0">
                  <c:v>3.5743412194652588E-2</c:v>
                </c:pt>
                <c:pt idx="1">
                  <c:v>9.7886251599065402E-2</c:v>
                </c:pt>
                <c:pt idx="2">
                  <c:v>2.7021496020200597E-2</c:v>
                </c:pt>
                <c:pt idx="3">
                  <c:v>6.5024143083492025E-2</c:v>
                </c:pt>
              </c:numCache>
            </c:numRef>
          </c:val>
          <c:extLst>
            <c:ext xmlns:c16="http://schemas.microsoft.com/office/drawing/2014/chart" uri="{C3380CC4-5D6E-409C-BE32-E72D297353CC}">
              <c16:uniqueId val="{00000000-FFDA-4B0E-9BE0-86C44AF25905}"/>
            </c:ext>
          </c:extLst>
        </c:ser>
        <c:ser>
          <c:idx val="1"/>
          <c:order val="1"/>
          <c:tx>
            <c:strRef>
              <c:f>Categorias!$C$15</c:f>
              <c:strCache>
                <c:ptCount val="1"/>
                <c:pt idx="0">
                  <c:v>Promedio de Volatilidad previa 3D</c:v>
                </c:pt>
              </c:strCache>
            </c:strRef>
          </c:tx>
          <c:spPr>
            <a:solidFill>
              <a:schemeClr val="accent2"/>
            </a:solidFill>
            <a:ln>
              <a:noFill/>
            </a:ln>
            <a:effectLst/>
          </c:spPr>
          <c:invertIfNegative val="0"/>
          <c:cat>
            <c:strRef>
              <c:f>Categorias!$A$16:$A$20</c:f>
              <c:strCache>
                <c:ptCount val="4"/>
                <c:pt idx="0">
                  <c:v>Bitcoin</c:v>
                </c:pt>
                <c:pt idx="1">
                  <c:v>Dogecoin</c:v>
                </c:pt>
                <c:pt idx="2">
                  <c:v>Logros</c:v>
                </c:pt>
                <c:pt idx="3">
                  <c:v>Otros</c:v>
                </c:pt>
              </c:strCache>
            </c:strRef>
          </c:cat>
          <c:val>
            <c:numRef>
              <c:f>Categorias!$C$16:$C$20</c:f>
              <c:numCache>
                <c:formatCode>0.00%</c:formatCode>
                <c:ptCount val="4"/>
                <c:pt idx="0">
                  <c:v>7.4793822157125239E-2</c:v>
                </c:pt>
                <c:pt idx="1">
                  <c:v>7.2801939146964409E-2</c:v>
                </c:pt>
                <c:pt idx="2">
                  <c:v>4.223557992014404E-2</c:v>
                </c:pt>
                <c:pt idx="3">
                  <c:v>0.10307846805790331</c:v>
                </c:pt>
              </c:numCache>
            </c:numRef>
          </c:val>
          <c:extLst>
            <c:ext xmlns:c16="http://schemas.microsoft.com/office/drawing/2014/chart" uri="{C3380CC4-5D6E-409C-BE32-E72D297353CC}">
              <c16:uniqueId val="{00000001-FFDA-4B0E-9BE0-86C44AF25905}"/>
            </c:ext>
          </c:extLst>
        </c:ser>
        <c:ser>
          <c:idx val="2"/>
          <c:order val="2"/>
          <c:tx>
            <c:strRef>
              <c:f>Categorias!$D$15</c:f>
              <c:strCache>
                <c:ptCount val="1"/>
                <c:pt idx="0">
                  <c:v>Promedio de Volatilidad previa 7D</c:v>
                </c:pt>
              </c:strCache>
            </c:strRef>
          </c:tx>
          <c:spPr>
            <a:solidFill>
              <a:schemeClr val="accent3"/>
            </a:solidFill>
            <a:ln>
              <a:noFill/>
            </a:ln>
            <a:effectLst/>
          </c:spPr>
          <c:invertIfNegative val="0"/>
          <c:cat>
            <c:strRef>
              <c:f>Categorias!$A$16:$A$20</c:f>
              <c:strCache>
                <c:ptCount val="4"/>
                <c:pt idx="0">
                  <c:v>Bitcoin</c:v>
                </c:pt>
                <c:pt idx="1">
                  <c:v>Dogecoin</c:v>
                </c:pt>
                <c:pt idx="2">
                  <c:v>Logros</c:v>
                </c:pt>
                <c:pt idx="3">
                  <c:v>Otros</c:v>
                </c:pt>
              </c:strCache>
            </c:strRef>
          </c:cat>
          <c:val>
            <c:numRef>
              <c:f>Categorias!$D$16:$D$20</c:f>
              <c:numCache>
                <c:formatCode>0.00%</c:formatCode>
                <c:ptCount val="4"/>
                <c:pt idx="0">
                  <c:v>7.8593114826628299E-2</c:v>
                </c:pt>
                <c:pt idx="1">
                  <c:v>7.76667624112274E-2</c:v>
                </c:pt>
                <c:pt idx="2">
                  <c:v>4.1404038058834046E-2</c:v>
                </c:pt>
                <c:pt idx="3">
                  <c:v>9.7712566262334682E-2</c:v>
                </c:pt>
              </c:numCache>
            </c:numRef>
          </c:val>
          <c:extLst>
            <c:ext xmlns:c16="http://schemas.microsoft.com/office/drawing/2014/chart" uri="{C3380CC4-5D6E-409C-BE32-E72D297353CC}">
              <c16:uniqueId val="{00000002-FFDA-4B0E-9BE0-86C44AF25905}"/>
            </c:ext>
          </c:extLst>
        </c:ser>
        <c:dLbls>
          <c:showLegendKey val="0"/>
          <c:showVal val="0"/>
          <c:showCatName val="0"/>
          <c:showSerName val="0"/>
          <c:showPercent val="0"/>
          <c:showBubbleSize val="0"/>
        </c:dLbls>
        <c:gapWidth val="219"/>
        <c:overlap val="-27"/>
        <c:axId val="42285984"/>
        <c:axId val="42270144"/>
      </c:barChart>
      <c:catAx>
        <c:axId val="4228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70144"/>
        <c:crosses val="autoZero"/>
        <c:auto val="1"/>
        <c:lblAlgn val="ctr"/>
        <c:lblOffset val="100"/>
        <c:noMultiLvlLbl val="0"/>
      </c:catAx>
      <c:valAx>
        <c:axId val="42270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8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a:t>
            </a:r>
            <a:r>
              <a:rPr lang="es-ES" baseline="0"/>
              <a:t>d 1D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Categorias!$G$1</c:f>
              <c:strCache>
                <c:ptCount val="1"/>
                <c:pt idx="0">
                  <c:v>Promedio de Volatilidad previa 1D</c:v>
                </c:pt>
              </c:strCache>
            </c:strRef>
          </c:tx>
          <c:spPr>
            <a:solidFill>
              <a:schemeClr val="accent1"/>
            </a:solidFill>
            <a:ln>
              <a:noFill/>
            </a:ln>
            <a:effectLst/>
          </c:spPr>
          <c:invertIfNegative val="0"/>
          <c:cat>
            <c:strRef>
              <c:f>Categorias!$F$2:$F$6</c:f>
              <c:strCache>
                <c:ptCount val="5"/>
                <c:pt idx="0">
                  <c:v>Bitcoin</c:v>
                </c:pt>
                <c:pt idx="1">
                  <c:v>Dogecoin</c:v>
                </c:pt>
                <c:pt idx="2">
                  <c:v>Logros</c:v>
                </c:pt>
                <c:pt idx="3">
                  <c:v>Otros</c:v>
                </c:pt>
                <c:pt idx="4">
                  <c:v>Total general</c:v>
                </c:pt>
              </c:strCache>
            </c:strRef>
          </c:cat>
          <c:val>
            <c:numRef>
              <c:f>Categorias!$G$2:$G$6</c:f>
              <c:numCache>
                <c:formatCode>0.00%</c:formatCode>
                <c:ptCount val="5"/>
                <c:pt idx="0">
                  <c:v>3.5743412194652588E-2</c:v>
                </c:pt>
                <c:pt idx="1">
                  <c:v>9.7886251599065402E-2</c:v>
                </c:pt>
                <c:pt idx="2">
                  <c:v>2.7021496020200597E-2</c:v>
                </c:pt>
                <c:pt idx="3">
                  <c:v>6.5024143083492025E-2</c:v>
                </c:pt>
                <c:pt idx="4">
                  <c:v>5.7083863699269058E-2</c:v>
                </c:pt>
              </c:numCache>
            </c:numRef>
          </c:val>
          <c:extLst>
            <c:ext xmlns:c16="http://schemas.microsoft.com/office/drawing/2014/chart" uri="{C3380CC4-5D6E-409C-BE32-E72D297353CC}">
              <c16:uniqueId val="{00000000-DE96-45D2-82C7-CCB78C42F185}"/>
            </c:ext>
          </c:extLst>
        </c:ser>
        <c:ser>
          <c:idx val="1"/>
          <c:order val="1"/>
          <c:tx>
            <c:strRef>
              <c:f>Categorias!$H$1</c:f>
              <c:strCache>
                <c:ptCount val="1"/>
                <c:pt idx="0">
                  <c:v>Promedio de Volatilidad 1D</c:v>
                </c:pt>
              </c:strCache>
            </c:strRef>
          </c:tx>
          <c:spPr>
            <a:solidFill>
              <a:schemeClr val="accent2"/>
            </a:solidFill>
            <a:ln>
              <a:noFill/>
            </a:ln>
            <a:effectLst/>
          </c:spPr>
          <c:invertIfNegative val="0"/>
          <c:cat>
            <c:strRef>
              <c:f>Categorias!$F$2:$F$6</c:f>
              <c:strCache>
                <c:ptCount val="5"/>
                <c:pt idx="0">
                  <c:v>Bitcoin</c:v>
                </c:pt>
                <c:pt idx="1">
                  <c:v>Dogecoin</c:v>
                </c:pt>
                <c:pt idx="2">
                  <c:v>Logros</c:v>
                </c:pt>
                <c:pt idx="3">
                  <c:v>Otros</c:v>
                </c:pt>
                <c:pt idx="4">
                  <c:v>Total general</c:v>
                </c:pt>
              </c:strCache>
            </c:strRef>
          </c:cat>
          <c:val>
            <c:numRef>
              <c:f>Categorias!$H$2:$H$6</c:f>
              <c:numCache>
                <c:formatCode>0.00%</c:formatCode>
                <c:ptCount val="5"/>
                <c:pt idx="0">
                  <c:v>4.1599770370503275E-2</c:v>
                </c:pt>
                <c:pt idx="1">
                  <c:v>8.2101449246332184E-2</c:v>
                </c:pt>
                <c:pt idx="2">
                  <c:v>2.9915675042125188E-2</c:v>
                </c:pt>
                <c:pt idx="3">
                  <c:v>4.628088342555163E-2</c:v>
                </c:pt>
                <c:pt idx="4">
                  <c:v>5.0437881786528249E-2</c:v>
                </c:pt>
              </c:numCache>
            </c:numRef>
          </c:val>
          <c:extLst>
            <c:ext xmlns:c16="http://schemas.microsoft.com/office/drawing/2014/chart" uri="{C3380CC4-5D6E-409C-BE32-E72D297353CC}">
              <c16:uniqueId val="{00000001-DE96-45D2-82C7-CCB78C42F185}"/>
            </c:ext>
          </c:extLst>
        </c:ser>
        <c:dLbls>
          <c:showLegendKey val="0"/>
          <c:showVal val="0"/>
          <c:showCatName val="0"/>
          <c:showSerName val="0"/>
          <c:showPercent val="0"/>
          <c:showBubbleSize val="0"/>
        </c:dLbls>
        <c:gapWidth val="219"/>
        <c:overlap val="-27"/>
        <c:axId val="11486912"/>
        <c:axId val="11487392"/>
      </c:barChart>
      <c:catAx>
        <c:axId val="1148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487392"/>
        <c:crosses val="autoZero"/>
        <c:auto val="1"/>
        <c:lblAlgn val="ctr"/>
        <c:lblOffset val="100"/>
        <c:noMultiLvlLbl val="0"/>
      </c:catAx>
      <c:valAx>
        <c:axId val="114873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48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Volatiladad</a:t>
            </a:r>
            <a:r>
              <a:rPr lang="es-ES" baseline="0"/>
              <a:t> 3D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Categorias!$G$7</c:f>
              <c:strCache>
                <c:ptCount val="1"/>
                <c:pt idx="0">
                  <c:v>Promedio de Volatilidad previa 3D</c:v>
                </c:pt>
              </c:strCache>
            </c:strRef>
          </c:tx>
          <c:spPr>
            <a:solidFill>
              <a:schemeClr val="accent1"/>
            </a:solidFill>
            <a:ln>
              <a:noFill/>
            </a:ln>
            <a:effectLst/>
          </c:spPr>
          <c:invertIfNegative val="0"/>
          <c:cat>
            <c:strRef>
              <c:f>Categorias!$F$8:$F$12</c:f>
              <c:strCache>
                <c:ptCount val="5"/>
                <c:pt idx="0">
                  <c:v>Bitcoin</c:v>
                </c:pt>
                <c:pt idx="1">
                  <c:v>Dogecoin</c:v>
                </c:pt>
                <c:pt idx="2">
                  <c:v>Logros</c:v>
                </c:pt>
                <c:pt idx="3">
                  <c:v>Otros</c:v>
                </c:pt>
                <c:pt idx="4">
                  <c:v>Total general</c:v>
                </c:pt>
              </c:strCache>
            </c:strRef>
          </c:cat>
          <c:val>
            <c:numRef>
              <c:f>Categorias!$G$8:$G$12</c:f>
              <c:numCache>
                <c:formatCode>0.00%</c:formatCode>
                <c:ptCount val="5"/>
                <c:pt idx="0">
                  <c:v>7.4793822157125239E-2</c:v>
                </c:pt>
                <c:pt idx="1">
                  <c:v>7.2801939146964409E-2</c:v>
                </c:pt>
                <c:pt idx="2">
                  <c:v>4.223557992014404E-2</c:v>
                </c:pt>
                <c:pt idx="3">
                  <c:v>0.10307846805790331</c:v>
                </c:pt>
                <c:pt idx="4">
                  <c:v>7.337032470161757E-2</c:v>
                </c:pt>
              </c:numCache>
            </c:numRef>
          </c:val>
          <c:extLst>
            <c:ext xmlns:c16="http://schemas.microsoft.com/office/drawing/2014/chart" uri="{C3380CC4-5D6E-409C-BE32-E72D297353CC}">
              <c16:uniqueId val="{00000000-EBB1-4AC0-8AFD-45907CA87BC9}"/>
            </c:ext>
          </c:extLst>
        </c:ser>
        <c:ser>
          <c:idx val="1"/>
          <c:order val="1"/>
          <c:tx>
            <c:strRef>
              <c:f>Categorias!$H$7</c:f>
              <c:strCache>
                <c:ptCount val="1"/>
                <c:pt idx="0">
                  <c:v>Promedio de Volatilidad 3D</c:v>
                </c:pt>
              </c:strCache>
            </c:strRef>
          </c:tx>
          <c:spPr>
            <a:solidFill>
              <a:schemeClr val="accent2"/>
            </a:solidFill>
            <a:ln>
              <a:noFill/>
            </a:ln>
            <a:effectLst/>
          </c:spPr>
          <c:invertIfNegative val="0"/>
          <c:cat>
            <c:strRef>
              <c:f>Categorias!$F$8:$F$12</c:f>
              <c:strCache>
                <c:ptCount val="5"/>
                <c:pt idx="0">
                  <c:v>Bitcoin</c:v>
                </c:pt>
                <c:pt idx="1">
                  <c:v>Dogecoin</c:v>
                </c:pt>
                <c:pt idx="2">
                  <c:v>Logros</c:v>
                </c:pt>
                <c:pt idx="3">
                  <c:v>Otros</c:v>
                </c:pt>
                <c:pt idx="4">
                  <c:v>Total general</c:v>
                </c:pt>
              </c:strCache>
            </c:strRef>
          </c:cat>
          <c:val>
            <c:numRef>
              <c:f>Categorias!$H$8:$H$12</c:f>
              <c:numCache>
                <c:formatCode>0.00%</c:formatCode>
                <c:ptCount val="5"/>
                <c:pt idx="0">
                  <c:v>6.4726220752711838E-2</c:v>
                </c:pt>
                <c:pt idx="1">
                  <c:v>6.8206183443074178E-2</c:v>
                </c:pt>
                <c:pt idx="2">
                  <c:v>7.7522173254658766E-2</c:v>
                </c:pt>
                <c:pt idx="3">
                  <c:v>6.621285559720555E-2</c:v>
                </c:pt>
                <c:pt idx="4">
                  <c:v>6.9137678126306432E-2</c:v>
                </c:pt>
              </c:numCache>
            </c:numRef>
          </c:val>
          <c:extLst>
            <c:ext xmlns:c16="http://schemas.microsoft.com/office/drawing/2014/chart" uri="{C3380CC4-5D6E-409C-BE32-E72D297353CC}">
              <c16:uniqueId val="{00000001-EBB1-4AC0-8AFD-45907CA87BC9}"/>
            </c:ext>
          </c:extLst>
        </c:ser>
        <c:dLbls>
          <c:showLegendKey val="0"/>
          <c:showVal val="0"/>
          <c:showCatName val="0"/>
          <c:showSerName val="0"/>
          <c:showPercent val="0"/>
          <c:showBubbleSize val="0"/>
        </c:dLbls>
        <c:gapWidth val="219"/>
        <c:overlap val="-27"/>
        <c:axId val="1356886080"/>
        <c:axId val="1356878880"/>
      </c:barChart>
      <c:catAx>
        <c:axId val="13568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878880"/>
        <c:crosses val="autoZero"/>
        <c:auto val="1"/>
        <c:lblAlgn val="ctr"/>
        <c:lblOffset val="100"/>
        <c:noMultiLvlLbl val="0"/>
      </c:catAx>
      <c:valAx>
        <c:axId val="1356878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88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3D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Categorias!$G$13</c:f>
              <c:strCache>
                <c:ptCount val="1"/>
                <c:pt idx="0">
                  <c:v>Promedio de Volatilidad previa 7D</c:v>
                </c:pt>
              </c:strCache>
            </c:strRef>
          </c:tx>
          <c:spPr>
            <a:solidFill>
              <a:schemeClr val="accent1"/>
            </a:solidFill>
            <a:ln>
              <a:noFill/>
            </a:ln>
            <a:effectLst/>
          </c:spPr>
          <c:invertIfNegative val="0"/>
          <c:cat>
            <c:strRef>
              <c:f>Categorias!$F$14:$F$18</c:f>
              <c:strCache>
                <c:ptCount val="5"/>
                <c:pt idx="0">
                  <c:v>Bitcoin</c:v>
                </c:pt>
                <c:pt idx="1">
                  <c:v>Dogecoin</c:v>
                </c:pt>
                <c:pt idx="2">
                  <c:v>Logros</c:v>
                </c:pt>
                <c:pt idx="3">
                  <c:v>Otros</c:v>
                </c:pt>
                <c:pt idx="4">
                  <c:v>Total general</c:v>
                </c:pt>
              </c:strCache>
            </c:strRef>
          </c:cat>
          <c:val>
            <c:numRef>
              <c:f>Categorias!$G$14:$G$18</c:f>
              <c:numCache>
                <c:formatCode>0.00%</c:formatCode>
                <c:ptCount val="5"/>
                <c:pt idx="0">
                  <c:v>7.8593114826628299E-2</c:v>
                </c:pt>
                <c:pt idx="1">
                  <c:v>7.76667624112274E-2</c:v>
                </c:pt>
                <c:pt idx="2">
                  <c:v>4.1404038058834046E-2</c:v>
                </c:pt>
                <c:pt idx="3">
                  <c:v>9.7712566262334682E-2</c:v>
                </c:pt>
                <c:pt idx="4">
                  <c:v>7.4020802249441034E-2</c:v>
                </c:pt>
              </c:numCache>
            </c:numRef>
          </c:val>
          <c:extLst>
            <c:ext xmlns:c16="http://schemas.microsoft.com/office/drawing/2014/chart" uri="{C3380CC4-5D6E-409C-BE32-E72D297353CC}">
              <c16:uniqueId val="{00000000-B1A3-4412-8790-0E2B3FDCFBD8}"/>
            </c:ext>
          </c:extLst>
        </c:ser>
        <c:ser>
          <c:idx val="1"/>
          <c:order val="1"/>
          <c:tx>
            <c:strRef>
              <c:f>Categorias!$H$13</c:f>
              <c:strCache>
                <c:ptCount val="1"/>
                <c:pt idx="0">
                  <c:v>Promedio de Volatilidad 7D</c:v>
                </c:pt>
              </c:strCache>
            </c:strRef>
          </c:tx>
          <c:spPr>
            <a:solidFill>
              <a:schemeClr val="accent2"/>
            </a:solidFill>
            <a:ln>
              <a:noFill/>
            </a:ln>
            <a:effectLst/>
          </c:spPr>
          <c:invertIfNegative val="0"/>
          <c:cat>
            <c:strRef>
              <c:f>Categorias!$F$14:$F$18</c:f>
              <c:strCache>
                <c:ptCount val="5"/>
                <c:pt idx="0">
                  <c:v>Bitcoin</c:v>
                </c:pt>
                <c:pt idx="1">
                  <c:v>Dogecoin</c:v>
                </c:pt>
                <c:pt idx="2">
                  <c:v>Logros</c:v>
                </c:pt>
                <c:pt idx="3">
                  <c:v>Otros</c:v>
                </c:pt>
                <c:pt idx="4">
                  <c:v>Total general</c:v>
                </c:pt>
              </c:strCache>
            </c:strRef>
          </c:cat>
          <c:val>
            <c:numRef>
              <c:f>Categorias!$H$14:$H$18</c:f>
              <c:numCache>
                <c:formatCode>0.00%</c:formatCode>
                <c:ptCount val="5"/>
                <c:pt idx="0">
                  <c:v>6.8424248656983169E-2</c:v>
                </c:pt>
                <c:pt idx="1">
                  <c:v>7.2267653945457339E-2</c:v>
                </c:pt>
                <c:pt idx="2">
                  <c:v>7.3697846102671105E-2</c:v>
                </c:pt>
                <c:pt idx="3">
                  <c:v>7.4894986110977058E-2</c:v>
                </c:pt>
                <c:pt idx="4">
                  <c:v>7.2333249769678462E-2</c:v>
                </c:pt>
              </c:numCache>
            </c:numRef>
          </c:val>
          <c:extLst>
            <c:ext xmlns:c16="http://schemas.microsoft.com/office/drawing/2014/chart" uri="{C3380CC4-5D6E-409C-BE32-E72D297353CC}">
              <c16:uniqueId val="{00000001-B1A3-4412-8790-0E2B3FDCFBD8}"/>
            </c:ext>
          </c:extLst>
        </c:ser>
        <c:dLbls>
          <c:showLegendKey val="0"/>
          <c:showVal val="0"/>
          <c:showCatName val="0"/>
          <c:showSerName val="0"/>
          <c:showPercent val="0"/>
          <c:showBubbleSize val="0"/>
        </c:dLbls>
        <c:gapWidth val="219"/>
        <c:overlap val="-27"/>
        <c:axId val="1505374448"/>
        <c:axId val="1505374928"/>
      </c:barChart>
      <c:catAx>
        <c:axId val="150537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74928"/>
        <c:crosses val="autoZero"/>
        <c:auto val="1"/>
        <c:lblAlgn val="ctr"/>
        <c:lblOffset val="100"/>
        <c:noMultiLvlLbl val="0"/>
      </c:catAx>
      <c:valAx>
        <c:axId val="1505374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7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1).xlsb.xlsx]Tipo de publicación!TablaDinámica1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publicación'!$B$1</c:f>
              <c:strCache>
                <c:ptCount val="1"/>
                <c:pt idx="0">
                  <c:v>Promedio de Reacción 1D</c:v>
                </c:pt>
              </c:strCache>
            </c:strRef>
          </c:tx>
          <c:spPr>
            <a:solidFill>
              <a:schemeClr val="accent1"/>
            </a:solidFill>
            <a:ln>
              <a:noFill/>
            </a:ln>
            <a:effectLst/>
          </c:spPr>
          <c:invertIfNegative val="0"/>
          <c:cat>
            <c:strRef>
              <c:f>'Tipo de publicación'!$A$2:$A$4</c:f>
              <c:strCache>
                <c:ptCount val="2"/>
                <c:pt idx="0">
                  <c:v>Original</c:v>
                </c:pt>
                <c:pt idx="1">
                  <c:v>Respuesta</c:v>
                </c:pt>
              </c:strCache>
            </c:strRef>
          </c:cat>
          <c:val>
            <c:numRef>
              <c:f>'Tipo de publicación'!$B$2:$B$4</c:f>
              <c:numCache>
                <c:formatCode>0.00%</c:formatCode>
                <c:ptCount val="2"/>
                <c:pt idx="0">
                  <c:v>1.21473971499948E-3</c:v>
                </c:pt>
                <c:pt idx="1">
                  <c:v>5.4154300006659922E-3</c:v>
                </c:pt>
              </c:numCache>
            </c:numRef>
          </c:val>
          <c:extLst>
            <c:ext xmlns:c16="http://schemas.microsoft.com/office/drawing/2014/chart" uri="{C3380CC4-5D6E-409C-BE32-E72D297353CC}">
              <c16:uniqueId val="{00000000-6B1E-452F-A7F3-E7E30ABC4045}"/>
            </c:ext>
          </c:extLst>
        </c:ser>
        <c:ser>
          <c:idx val="1"/>
          <c:order val="1"/>
          <c:tx>
            <c:strRef>
              <c:f>'Tipo de publicación'!$C$1</c:f>
              <c:strCache>
                <c:ptCount val="1"/>
                <c:pt idx="0">
                  <c:v>Promedio de Reacción 3D</c:v>
                </c:pt>
              </c:strCache>
            </c:strRef>
          </c:tx>
          <c:spPr>
            <a:solidFill>
              <a:schemeClr val="accent2"/>
            </a:solidFill>
            <a:ln>
              <a:noFill/>
            </a:ln>
            <a:effectLst/>
          </c:spPr>
          <c:invertIfNegative val="0"/>
          <c:cat>
            <c:strRef>
              <c:f>'Tipo de publicación'!$A$2:$A$4</c:f>
              <c:strCache>
                <c:ptCount val="2"/>
                <c:pt idx="0">
                  <c:v>Original</c:v>
                </c:pt>
                <c:pt idx="1">
                  <c:v>Respuesta</c:v>
                </c:pt>
              </c:strCache>
            </c:strRef>
          </c:cat>
          <c:val>
            <c:numRef>
              <c:f>'Tipo de publicación'!$C$2:$C$4</c:f>
              <c:numCache>
                <c:formatCode>0.00%</c:formatCode>
                <c:ptCount val="2"/>
                <c:pt idx="0">
                  <c:v>1.1483856873786648E-2</c:v>
                </c:pt>
                <c:pt idx="1">
                  <c:v>-4.8476002412606231E-3</c:v>
                </c:pt>
              </c:numCache>
            </c:numRef>
          </c:val>
          <c:extLst>
            <c:ext xmlns:c16="http://schemas.microsoft.com/office/drawing/2014/chart" uri="{C3380CC4-5D6E-409C-BE32-E72D297353CC}">
              <c16:uniqueId val="{00000001-6B1E-452F-A7F3-E7E30ABC4045}"/>
            </c:ext>
          </c:extLst>
        </c:ser>
        <c:ser>
          <c:idx val="2"/>
          <c:order val="2"/>
          <c:tx>
            <c:strRef>
              <c:f>'Tipo de publicación'!$D$1</c:f>
              <c:strCache>
                <c:ptCount val="1"/>
                <c:pt idx="0">
                  <c:v>Promedio de Reacción 7D</c:v>
                </c:pt>
              </c:strCache>
            </c:strRef>
          </c:tx>
          <c:spPr>
            <a:solidFill>
              <a:schemeClr val="accent3"/>
            </a:solidFill>
            <a:ln>
              <a:noFill/>
            </a:ln>
            <a:effectLst/>
          </c:spPr>
          <c:invertIfNegative val="0"/>
          <c:cat>
            <c:strRef>
              <c:f>'Tipo de publicación'!$A$2:$A$4</c:f>
              <c:strCache>
                <c:ptCount val="2"/>
                <c:pt idx="0">
                  <c:v>Original</c:v>
                </c:pt>
                <c:pt idx="1">
                  <c:v>Respuesta</c:v>
                </c:pt>
              </c:strCache>
            </c:strRef>
          </c:cat>
          <c:val>
            <c:numRef>
              <c:f>'Tipo de publicación'!$D$2:$D$4</c:f>
              <c:numCache>
                <c:formatCode>0.00%</c:formatCode>
                <c:ptCount val="2"/>
                <c:pt idx="0">
                  <c:v>0.11404418451283614</c:v>
                </c:pt>
                <c:pt idx="1">
                  <c:v>3.7723022251182882E-2</c:v>
                </c:pt>
              </c:numCache>
            </c:numRef>
          </c:val>
          <c:extLst>
            <c:ext xmlns:c16="http://schemas.microsoft.com/office/drawing/2014/chart" uri="{C3380CC4-5D6E-409C-BE32-E72D297353CC}">
              <c16:uniqueId val="{00000002-6B1E-452F-A7F3-E7E30ABC4045}"/>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1).xlsb.xlsx]Tipo de publicación!TablaDinámica2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publicación'!$B$6</c:f>
              <c:strCache>
                <c:ptCount val="1"/>
                <c:pt idx="0">
                  <c:v>Promedio de Volatilidad 1D</c:v>
                </c:pt>
              </c:strCache>
            </c:strRef>
          </c:tx>
          <c:spPr>
            <a:solidFill>
              <a:schemeClr val="accent1"/>
            </a:solidFill>
            <a:ln>
              <a:noFill/>
            </a:ln>
            <a:effectLst/>
          </c:spPr>
          <c:invertIfNegative val="0"/>
          <c:cat>
            <c:strRef>
              <c:f>'Tipo de publicación'!$A$7:$A$9</c:f>
              <c:strCache>
                <c:ptCount val="2"/>
                <c:pt idx="0">
                  <c:v>Original</c:v>
                </c:pt>
                <c:pt idx="1">
                  <c:v>Respuesta</c:v>
                </c:pt>
              </c:strCache>
            </c:strRef>
          </c:cat>
          <c:val>
            <c:numRef>
              <c:f>'Tipo de publicación'!$B$7:$B$9</c:f>
              <c:numCache>
                <c:formatCode>0.00%</c:formatCode>
                <c:ptCount val="2"/>
                <c:pt idx="0">
                  <c:v>5.0566307564859095E-2</c:v>
                </c:pt>
                <c:pt idx="1">
                  <c:v>5.0253073959174097E-2</c:v>
                </c:pt>
              </c:numCache>
            </c:numRef>
          </c:val>
          <c:extLst>
            <c:ext xmlns:c16="http://schemas.microsoft.com/office/drawing/2014/chart" uri="{C3380CC4-5D6E-409C-BE32-E72D297353CC}">
              <c16:uniqueId val="{00000000-2789-42F5-95EA-65E4EB35B339}"/>
            </c:ext>
          </c:extLst>
        </c:ser>
        <c:ser>
          <c:idx val="1"/>
          <c:order val="1"/>
          <c:tx>
            <c:strRef>
              <c:f>'Tipo de publicación'!$C$6</c:f>
              <c:strCache>
                <c:ptCount val="1"/>
                <c:pt idx="0">
                  <c:v>Promedio de Volatilidad 3D</c:v>
                </c:pt>
              </c:strCache>
            </c:strRef>
          </c:tx>
          <c:spPr>
            <a:solidFill>
              <a:schemeClr val="accent2"/>
            </a:solidFill>
            <a:ln>
              <a:noFill/>
            </a:ln>
            <a:effectLst/>
          </c:spPr>
          <c:invertIfNegative val="0"/>
          <c:cat>
            <c:strRef>
              <c:f>'Tipo de publicación'!$A$7:$A$9</c:f>
              <c:strCache>
                <c:ptCount val="2"/>
                <c:pt idx="0">
                  <c:v>Original</c:v>
                </c:pt>
                <c:pt idx="1">
                  <c:v>Respuesta</c:v>
                </c:pt>
              </c:strCache>
            </c:strRef>
          </c:cat>
          <c:val>
            <c:numRef>
              <c:f>'Tipo de publicación'!$C$7:$C$9</c:f>
              <c:numCache>
                <c:formatCode>0.00%</c:formatCode>
                <c:ptCount val="2"/>
                <c:pt idx="0">
                  <c:v>7.2622426382821917E-2</c:v>
                </c:pt>
                <c:pt idx="1">
                  <c:v>6.412304039132076E-2</c:v>
                </c:pt>
              </c:numCache>
            </c:numRef>
          </c:val>
          <c:extLst>
            <c:ext xmlns:c16="http://schemas.microsoft.com/office/drawing/2014/chart" uri="{C3380CC4-5D6E-409C-BE32-E72D297353CC}">
              <c16:uniqueId val="{00000001-2789-42F5-95EA-65E4EB35B339}"/>
            </c:ext>
          </c:extLst>
        </c:ser>
        <c:ser>
          <c:idx val="2"/>
          <c:order val="2"/>
          <c:tx>
            <c:strRef>
              <c:f>'Tipo de publicación'!$D$6</c:f>
              <c:strCache>
                <c:ptCount val="1"/>
                <c:pt idx="0">
                  <c:v>Promedio de Volatilidad 7D</c:v>
                </c:pt>
              </c:strCache>
            </c:strRef>
          </c:tx>
          <c:spPr>
            <a:solidFill>
              <a:schemeClr val="accent3"/>
            </a:solidFill>
            <a:ln>
              <a:noFill/>
            </a:ln>
            <a:effectLst/>
          </c:spPr>
          <c:invertIfNegative val="0"/>
          <c:cat>
            <c:strRef>
              <c:f>'Tipo de publicación'!$A$7:$A$9</c:f>
              <c:strCache>
                <c:ptCount val="2"/>
                <c:pt idx="0">
                  <c:v>Original</c:v>
                </c:pt>
                <c:pt idx="1">
                  <c:v>Respuesta</c:v>
                </c:pt>
              </c:strCache>
            </c:strRef>
          </c:cat>
          <c:val>
            <c:numRef>
              <c:f>'Tipo de publicación'!$D$7:$D$9</c:f>
              <c:numCache>
                <c:formatCode>0.00%</c:formatCode>
                <c:ptCount val="2"/>
                <c:pt idx="0">
                  <c:v>7.557624984208676E-2</c:v>
                </c:pt>
                <c:pt idx="1">
                  <c:v>6.7666493567920233E-2</c:v>
                </c:pt>
              </c:numCache>
            </c:numRef>
          </c:val>
          <c:extLst>
            <c:ext xmlns:c16="http://schemas.microsoft.com/office/drawing/2014/chart" uri="{C3380CC4-5D6E-409C-BE32-E72D297353CC}">
              <c16:uniqueId val="{00000002-2789-42F5-95EA-65E4EB35B339}"/>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1).xlsb.xlsx]Tipo de publicación!TablaDinámica7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publicación'!$B$11</c:f>
              <c:strCache>
                <c:ptCount val="1"/>
                <c:pt idx="0">
                  <c:v>Promedio de Volatilidad previa 1D</c:v>
                </c:pt>
              </c:strCache>
            </c:strRef>
          </c:tx>
          <c:spPr>
            <a:solidFill>
              <a:schemeClr val="accent1"/>
            </a:solidFill>
            <a:ln>
              <a:noFill/>
            </a:ln>
            <a:effectLst/>
          </c:spPr>
          <c:invertIfNegative val="0"/>
          <c:cat>
            <c:strRef>
              <c:f>'Tipo de publicación'!$A$12:$A$14</c:f>
              <c:strCache>
                <c:ptCount val="2"/>
                <c:pt idx="0">
                  <c:v>Original</c:v>
                </c:pt>
                <c:pt idx="1">
                  <c:v>Respuesta</c:v>
                </c:pt>
              </c:strCache>
            </c:strRef>
          </c:cat>
          <c:val>
            <c:numRef>
              <c:f>'Tipo de publicación'!$B$12:$B$14</c:f>
              <c:numCache>
                <c:formatCode>0.00%</c:formatCode>
                <c:ptCount val="2"/>
                <c:pt idx="0">
                  <c:v>5.673752717105654E-2</c:v>
                </c:pt>
                <c:pt idx="1">
                  <c:v>5.7582250410599237E-2</c:v>
                </c:pt>
              </c:numCache>
            </c:numRef>
          </c:val>
          <c:extLst>
            <c:ext xmlns:c16="http://schemas.microsoft.com/office/drawing/2014/chart" uri="{C3380CC4-5D6E-409C-BE32-E72D297353CC}">
              <c16:uniqueId val="{00000000-15FE-42F1-809C-68081A67CD7B}"/>
            </c:ext>
          </c:extLst>
        </c:ser>
        <c:ser>
          <c:idx val="1"/>
          <c:order val="1"/>
          <c:tx>
            <c:strRef>
              <c:f>'Tipo de publicación'!$C$11</c:f>
              <c:strCache>
                <c:ptCount val="1"/>
                <c:pt idx="0">
                  <c:v>Promedio de Volatilidad previa 3D</c:v>
                </c:pt>
              </c:strCache>
            </c:strRef>
          </c:tx>
          <c:spPr>
            <a:solidFill>
              <a:schemeClr val="accent2"/>
            </a:solidFill>
            <a:ln>
              <a:noFill/>
            </a:ln>
            <a:effectLst/>
          </c:spPr>
          <c:invertIfNegative val="0"/>
          <c:cat>
            <c:strRef>
              <c:f>'Tipo de publicación'!$A$12:$A$14</c:f>
              <c:strCache>
                <c:ptCount val="2"/>
                <c:pt idx="0">
                  <c:v>Original</c:v>
                </c:pt>
                <c:pt idx="1">
                  <c:v>Respuesta</c:v>
                </c:pt>
              </c:strCache>
            </c:strRef>
          </c:cat>
          <c:val>
            <c:numRef>
              <c:f>'Tipo de publicación'!$C$12:$C$14</c:f>
              <c:numCache>
                <c:formatCode>0.00%</c:formatCode>
                <c:ptCount val="2"/>
                <c:pt idx="0">
                  <c:v>6.3701935066002677E-2</c:v>
                </c:pt>
                <c:pt idx="1">
                  <c:v>8.7283373201648695E-2</c:v>
                </c:pt>
              </c:numCache>
            </c:numRef>
          </c:val>
          <c:extLst>
            <c:ext xmlns:c16="http://schemas.microsoft.com/office/drawing/2014/chart" uri="{C3380CC4-5D6E-409C-BE32-E72D297353CC}">
              <c16:uniqueId val="{00000001-15FE-42F1-809C-68081A67CD7B}"/>
            </c:ext>
          </c:extLst>
        </c:ser>
        <c:ser>
          <c:idx val="2"/>
          <c:order val="2"/>
          <c:tx>
            <c:strRef>
              <c:f>'Tipo de publicación'!$D$11</c:f>
              <c:strCache>
                <c:ptCount val="1"/>
                <c:pt idx="0">
                  <c:v>Promedio de Volatilidad previa 7D</c:v>
                </c:pt>
              </c:strCache>
            </c:strRef>
          </c:tx>
          <c:spPr>
            <a:solidFill>
              <a:schemeClr val="accent3"/>
            </a:solidFill>
            <a:ln>
              <a:noFill/>
            </a:ln>
            <a:effectLst/>
          </c:spPr>
          <c:invertIfNegative val="0"/>
          <c:cat>
            <c:strRef>
              <c:f>'Tipo de publicación'!$A$12:$A$14</c:f>
              <c:strCache>
                <c:ptCount val="2"/>
                <c:pt idx="0">
                  <c:v>Original</c:v>
                </c:pt>
                <c:pt idx="1">
                  <c:v>Respuesta</c:v>
                </c:pt>
              </c:strCache>
            </c:strRef>
          </c:cat>
          <c:val>
            <c:numRef>
              <c:f>'Tipo de publicación'!$D$12:$D$14</c:f>
              <c:numCache>
                <c:formatCode>0.00%</c:formatCode>
                <c:ptCount val="2"/>
                <c:pt idx="0">
                  <c:v>6.8072583168781925E-2</c:v>
                </c:pt>
                <c:pt idx="1">
                  <c:v>8.2580434585023704E-2</c:v>
                </c:pt>
              </c:numCache>
            </c:numRef>
          </c:val>
          <c:extLst>
            <c:ext xmlns:c16="http://schemas.microsoft.com/office/drawing/2014/chart" uri="{C3380CC4-5D6E-409C-BE32-E72D297353CC}">
              <c16:uniqueId val="{00000002-15FE-42F1-809C-68081A67CD7B}"/>
            </c:ext>
          </c:extLst>
        </c:ser>
        <c:dLbls>
          <c:showLegendKey val="0"/>
          <c:showVal val="0"/>
          <c:showCatName val="0"/>
          <c:showSerName val="0"/>
          <c:showPercent val="0"/>
          <c:showBubbleSize val="0"/>
        </c:dLbls>
        <c:gapWidth val="219"/>
        <c:overlap val="-27"/>
        <c:axId val="1827138592"/>
        <c:axId val="1827135712"/>
      </c:barChart>
      <c:catAx>
        <c:axId val="182713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35712"/>
        <c:crosses val="autoZero"/>
        <c:auto val="1"/>
        <c:lblAlgn val="ctr"/>
        <c:lblOffset val="100"/>
        <c:noMultiLvlLbl val="0"/>
      </c:catAx>
      <c:valAx>
        <c:axId val="182713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3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publicación'!$G$1</c:f>
              <c:strCache>
                <c:ptCount val="1"/>
                <c:pt idx="0">
                  <c:v>Promedio de Volatilidad previa 1D</c:v>
                </c:pt>
              </c:strCache>
            </c:strRef>
          </c:tx>
          <c:spPr>
            <a:solidFill>
              <a:schemeClr val="accent1"/>
            </a:solidFill>
            <a:ln>
              <a:noFill/>
            </a:ln>
            <a:effectLst/>
          </c:spPr>
          <c:invertIfNegative val="0"/>
          <c:cat>
            <c:strRef>
              <c:f>'Tipo de publicación'!$F$2:$F$4</c:f>
              <c:strCache>
                <c:ptCount val="3"/>
                <c:pt idx="0">
                  <c:v>Original</c:v>
                </c:pt>
                <c:pt idx="1">
                  <c:v>Respuesta</c:v>
                </c:pt>
                <c:pt idx="2">
                  <c:v>Total general</c:v>
                </c:pt>
              </c:strCache>
            </c:strRef>
          </c:cat>
          <c:val>
            <c:numRef>
              <c:f>'Tipo de publicación'!$G$2:$G$4</c:f>
              <c:numCache>
                <c:formatCode>0.00%</c:formatCode>
                <c:ptCount val="3"/>
                <c:pt idx="0">
                  <c:v>5.673752717105654E-2</c:v>
                </c:pt>
                <c:pt idx="1">
                  <c:v>5.7582250410599237E-2</c:v>
                </c:pt>
                <c:pt idx="2">
                  <c:v>5.708386369926903E-2</c:v>
                </c:pt>
              </c:numCache>
            </c:numRef>
          </c:val>
          <c:extLst>
            <c:ext xmlns:c16="http://schemas.microsoft.com/office/drawing/2014/chart" uri="{C3380CC4-5D6E-409C-BE32-E72D297353CC}">
              <c16:uniqueId val="{00000000-575C-45C9-A0F5-8E7B44531832}"/>
            </c:ext>
          </c:extLst>
        </c:ser>
        <c:ser>
          <c:idx val="1"/>
          <c:order val="1"/>
          <c:tx>
            <c:strRef>
              <c:f>'Tipo de publicación'!$H$1</c:f>
              <c:strCache>
                <c:ptCount val="1"/>
                <c:pt idx="0">
                  <c:v>Promedio de Volatilidad 1D</c:v>
                </c:pt>
              </c:strCache>
            </c:strRef>
          </c:tx>
          <c:spPr>
            <a:solidFill>
              <a:schemeClr val="accent2"/>
            </a:solidFill>
            <a:ln>
              <a:noFill/>
            </a:ln>
            <a:effectLst/>
          </c:spPr>
          <c:invertIfNegative val="0"/>
          <c:cat>
            <c:strRef>
              <c:f>'Tipo de publicación'!$F$2:$F$4</c:f>
              <c:strCache>
                <c:ptCount val="3"/>
                <c:pt idx="0">
                  <c:v>Original</c:v>
                </c:pt>
                <c:pt idx="1">
                  <c:v>Respuesta</c:v>
                </c:pt>
                <c:pt idx="2">
                  <c:v>Total general</c:v>
                </c:pt>
              </c:strCache>
            </c:strRef>
          </c:cat>
          <c:val>
            <c:numRef>
              <c:f>'Tipo de publicación'!$H$2:$H$4</c:f>
              <c:numCache>
                <c:formatCode>0.00%</c:formatCode>
                <c:ptCount val="3"/>
                <c:pt idx="0">
                  <c:v>5.0566307564859095E-2</c:v>
                </c:pt>
                <c:pt idx="1">
                  <c:v>5.0253073959174097E-2</c:v>
                </c:pt>
                <c:pt idx="2">
                  <c:v>5.0437881786528242E-2</c:v>
                </c:pt>
              </c:numCache>
            </c:numRef>
          </c:val>
          <c:extLst>
            <c:ext xmlns:c16="http://schemas.microsoft.com/office/drawing/2014/chart" uri="{C3380CC4-5D6E-409C-BE32-E72D297353CC}">
              <c16:uniqueId val="{00000001-575C-45C9-A0F5-8E7B44531832}"/>
            </c:ext>
          </c:extLst>
        </c:ser>
        <c:dLbls>
          <c:showLegendKey val="0"/>
          <c:showVal val="0"/>
          <c:showCatName val="0"/>
          <c:showSerName val="0"/>
          <c:showPercent val="0"/>
          <c:showBubbleSize val="0"/>
        </c:dLbls>
        <c:gapWidth val="219"/>
        <c:overlap val="-27"/>
        <c:axId val="1368100880"/>
        <c:axId val="1368099920"/>
      </c:barChart>
      <c:catAx>
        <c:axId val="136810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68099920"/>
        <c:crosses val="autoZero"/>
        <c:auto val="1"/>
        <c:lblAlgn val="ctr"/>
        <c:lblOffset val="100"/>
        <c:noMultiLvlLbl val="0"/>
      </c:catAx>
      <c:valAx>
        <c:axId val="1368099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6810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t>
            </a:r>
            <a:r>
              <a:rPr lang="es-ES" baseline="0"/>
              <a:t> 3D</a:t>
            </a:r>
            <a:endParaRPr lang="es-ES"/>
          </a:p>
        </c:rich>
      </c:tx>
      <c:layout>
        <c:manualLayout>
          <c:xMode val="edge"/>
          <c:yMode val="edge"/>
          <c:x val="0.3645277777777777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publicación'!$G$5</c:f>
              <c:strCache>
                <c:ptCount val="1"/>
                <c:pt idx="0">
                  <c:v>Promedio de Volatilidad previa 3D</c:v>
                </c:pt>
              </c:strCache>
            </c:strRef>
          </c:tx>
          <c:spPr>
            <a:solidFill>
              <a:schemeClr val="accent1"/>
            </a:solidFill>
            <a:ln>
              <a:noFill/>
            </a:ln>
            <a:effectLst/>
          </c:spPr>
          <c:invertIfNegative val="0"/>
          <c:cat>
            <c:strRef>
              <c:f>'Tipo de publicación'!$F$6:$F$8</c:f>
              <c:strCache>
                <c:ptCount val="3"/>
                <c:pt idx="0">
                  <c:v>Original</c:v>
                </c:pt>
                <c:pt idx="1">
                  <c:v>Respuesta</c:v>
                </c:pt>
                <c:pt idx="2">
                  <c:v>Total general</c:v>
                </c:pt>
              </c:strCache>
            </c:strRef>
          </c:cat>
          <c:val>
            <c:numRef>
              <c:f>'Tipo de publicación'!$G$6:$G$8</c:f>
              <c:numCache>
                <c:formatCode>0.00%</c:formatCode>
                <c:ptCount val="3"/>
                <c:pt idx="0">
                  <c:v>6.3701935066002677E-2</c:v>
                </c:pt>
                <c:pt idx="1">
                  <c:v>8.7283373201648695E-2</c:v>
                </c:pt>
                <c:pt idx="2">
                  <c:v>7.3370324701617515E-2</c:v>
                </c:pt>
              </c:numCache>
            </c:numRef>
          </c:val>
          <c:extLst>
            <c:ext xmlns:c16="http://schemas.microsoft.com/office/drawing/2014/chart" uri="{C3380CC4-5D6E-409C-BE32-E72D297353CC}">
              <c16:uniqueId val="{00000000-63E4-4008-A911-74D3EFFB480B}"/>
            </c:ext>
          </c:extLst>
        </c:ser>
        <c:ser>
          <c:idx val="1"/>
          <c:order val="1"/>
          <c:tx>
            <c:strRef>
              <c:f>'Tipo de publicación'!$H$5</c:f>
              <c:strCache>
                <c:ptCount val="1"/>
                <c:pt idx="0">
                  <c:v>Promedio de Volatilidad 3D</c:v>
                </c:pt>
              </c:strCache>
            </c:strRef>
          </c:tx>
          <c:spPr>
            <a:solidFill>
              <a:schemeClr val="accent2"/>
            </a:solidFill>
            <a:ln>
              <a:noFill/>
            </a:ln>
            <a:effectLst/>
          </c:spPr>
          <c:invertIfNegative val="0"/>
          <c:cat>
            <c:strRef>
              <c:f>'Tipo de publicación'!$F$6:$F$8</c:f>
              <c:strCache>
                <c:ptCount val="3"/>
                <c:pt idx="0">
                  <c:v>Original</c:v>
                </c:pt>
                <c:pt idx="1">
                  <c:v>Respuesta</c:v>
                </c:pt>
                <c:pt idx="2">
                  <c:v>Total general</c:v>
                </c:pt>
              </c:strCache>
            </c:strRef>
          </c:cat>
          <c:val>
            <c:numRef>
              <c:f>'Tipo de publicación'!$H$6:$H$8</c:f>
              <c:numCache>
                <c:formatCode>0.00%</c:formatCode>
                <c:ptCount val="3"/>
                <c:pt idx="0">
                  <c:v>7.2622426382821917E-2</c:v>
                </c:pt>
                <c:pt idx="1">
                  <c:v>6.412304039132076E-2</c:v>
                </c:pt>
                <c:pt idx="2">
                  <c:v>6.9137678126306404E-2</c:v>
                </c:pt>
              </c:numCache>
            </c:numRef>
          </c:val>
          <c:extLst>
            <c:ext xmlns:c16="http://schemas.microsoft.com/office/drawing/2014/chart" uri="{C3380CC4-5D6E-409C-BE32-E72D297353CC}">
              <c16:uniqueId val="{00000001-63E4-4008-A911-74D3EFFB480B}"/>
            </c:ext>
          </c:extLst>
        </c:ser>
        <c:dLbls>
          <c:showLegendKey val="0"/>
          <c:showVal val="0"/>
          <c:showCatName val="0"/>
          <c:showSerName val="0"/>
          <c:showPercent val="0"/>
          <c:showBubbleSize val="0"/>
        </c:dLbls>
        <c:gapWidth val="219"/>
        <c:overlap val="-27"/>
        <c:axId val="1564572160"/>
        <c:axId val="1564572640"/>
      </c:barChart>
      <c:catAx>
        <c:axId val="156457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4572640"/>
        <c:crosses val="autoZero"/>
        <c:auto val="1"/>
        <c:lblAlgn val="ctr"/>
        <c:lblOffset val="100"/>
        <c:noMultiLvlLbl val="0"/>
      </c:catAx>
      <c:valAx>
        <c:axId val="1564572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457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7D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publicación'!$G$9</c:f>
              <c:strCache>
                <c:ptCount val="1"/>
                <c:pt idx="0">
                  <c:v>Promedio de Volatilidad previa 7D</c:v>
                </c:pt>
              </c:strCache>
            </c:strRef>
          </c:tx>
          <c:spPr>
            <a:solidFill>
              <a:schemeClr val="accent1"/>
            </a:solidFill>
            <a:ln>
              <a:noFill/>
            </a:ln>
            <a:effectLst/>
          </c:spPr>
          <c:invertIfNegative val="0"/>
          <c:cat>
            <c:strRef>
              <c:f>'Tipo de publicación'!$F$10:$F$12</c:f>
              <c:strCache>
                <c:ptCount val="3"/>
                <c:pt idx="0">
                  <c:v>Original</c:v>
                </c:pt>
                <c:pt idx="1">
                  <c:v>Respuesta</c:v>
                </c:pt>
                <c:pt idx="2">
                  <c:v>Total general</c:v>
                </c:pt>
              </c:strCache>
            </c:strRef>
          </c:cat>
          <c:val>
            <c:numRef>
              <c:f>'Tipo de publicación'!$G$10:$G$12</c:f>
              <c:numCache>
                <c:formatCode>0.00%</c:formatCode>
                <c:ptCount val="3"/>
                <c:pt idx="0">
                  <c:v>6.8072583168781925E-2</c:v>
                </c:pt>
                <c:pt idx="1">
                  <c:v>8.2580434585023704E-2</c:v>
                </c:pt>
                <c:pt idx="2">
                  <c:v>7.4020802249441076E-2</c:v>
                </c:pt>
              </c:numCache>
            </c:numRef>
          </c:val>
          <c:extLst>
            <c:ext xmlns:c16="http://schemas.microsoft.com/office/drawing/2014/chart" uri="{C3380CC4-5D6E-409C-BE32-E72D297353CC}">
              <c16:uniqueId val="{00000000-ED03-4920-85AB-135C23DDBBF2}"/>
            </c:ext>
          </c:extLst>
        </c:ser>
        <c:ser>
          <c:idx val="1"/>
          <c:order val="1"/>
          <c:tx>
            <c:strRef>
              <c:f>'Tipo de publicación'!$H$9</c:f>
              <c:strCache>
                <c:ptCount val="1"/>
                <c:pt idx="0">
                  <c:v>Promedio de Volatilidad 7D</c:v>
                </c:pt>
              </c:strCache>
            </c:strRef>
          </c:tx>
          <c:spPr>
            <a:solidFill>
              <a:schemeClr val="accent2"/>
            </a:solidFill>
            <a:ln>
              <a:noFill/>
            </a:ln>
            <a:effectLst/>
          </c:spPr>
          <c:invertIfNegative val="0"/>
          <c:cat>
            <c:strRef>
              <c:f>'Tipo de publicación'!$F$10:$F$12</c:f>
              <c:strCache>
                <c:ptCount val="3"/>
                <c:pt idx="0">
                  <c:v>Original</c:v>
                </c:pt>
                <c:pt idx="1">
                  <c:v>Respuesta</c:v>
                </c:pt>
                <c:pt idx="2">
                  <c:v>Total general</c:v>
                </c:pt>
              </c:strCache>
            </c:strRef>
          </c:cat>
          <c:val>
            <c:numRef>
              <c:f>'Tipo de publicación'!$H$10:$H$12</c:f>
              <c:numCache>
                <c:formatCode>0.00%</c:formatCode>
                <c:ptCount val="3"/>
                <c:pt idx="0">
                  <c:v>7.557624984208676E-2</c:v>
                </c:pt>
                <c:pt idx="1">
                  <c:v>6.7666493567920233E-2</c:v>
                </c:pt>
                <c:pt idx="2">
                  <c:v>7.2333249769678462E-2</c:v>
                </c:pt>
              </c:numCache>
            </c:numRef>
          </c:val>
          <c:extLst>
            <c:ext xmlns:c16="http://schemas.microsoft.com/office/drawing/2014/chart" uri="{C3380CC4-5D6E-409C-BE32-E72D297353CC}">
              <c16:uniqueId val="{00000001-ED03-4920-85AB-135C23DDBBF2}"/>
            </c:ext>
          </c:extLst>
        </c:ser>
        <c:dLbls>
          <c:showLegendKey val="0"/>
          <c:showVal val="0"/>
          <c:showCatName val="0"/>
          <c:showSerName val="0"/>
          <c:showPercent val="0"/>
          <c:showBubbleSize val="0"/>
        </c:dLbls>
        <c:gapWidth val="219"/>
        <c:overlap val="-27"/>
        <c:axId val="1505396448"/>
        <c:axId val="1505396928"/>
      </c:barChart>
      <c:catAx>
        <c:axId val="15053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96928"/>
        <c:crosses val="autoZero"/>
        <c:auto val="1"/>
        <c:lblAlgn val="ctr"/>
        <c:lblOffset val="100"/>
        <c:noMultiLvlLbl val="0"/>
      </c:catAx>
      <c:valAx>
        <c:axId val="150539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9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1).xlsb.xlsx]Tipo de contenido!TablaDinámica1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contenido'!$B$1</c:f>
              <c:strCache>
                <c:ptCount val="1"/>
                <c:pt idx="0">
                  <c:v>Promedio de Reacción 1D</c:v>
                </c:pt>
              </c:strCache>
            </c:strRef>
          </c:tx>
          <c:spPr>
            <a:solidFill>
              <a:schemeClr val="accent1"/>
            </a:solidFill>
            <a:ln>
              <a:noFill/>
            </a:ln>
            <a:effectLst/>
          </c:spPr>
          <c:invertIfNegative val="0"/>
          <c:cat>
            <c:strRef>
              <c:f>'Tipo de contenido'!$A$2:$A$7</c:f>
              <c:strCache>
                <c:ptCount val="5"/>
                <c:pt idx="0">
                  <c:v>Anuncio</c:v>
                </c:pt>
                <c:pt idx="1">
                  <c:v>Broma/Meme</c:v>
                </c:pt>
                <c:pt idx="2">
                  <c:v>Crítica</c:v>
                </c:pt>
                <c:pt idx="3">
                  <c:v>Información técnica</c:v>
                </c:pt>
                <c:pt idx="4">
                  <c:v>Opinión</c:v>
                </c:pt>
              </c:strCache>
            </c:strRef>
          </c:cat>
          <c:val>
            <c:numRef>
              <c:f>'Tipo de contenido'!$B$2:$B$7</c:f>
              <c:numCache>
                <c:formatCode>0.00%</c:formatCode>
                <c:ptCount val="5"/>
                <c:pt idx="0">
                  <c:v>-9.5056935290815832E-3</c:v>
                </c:pt>
                <c:pt idx="1">
                  <c:v>4.0732372867911544E-2</c:v>
                </c:pt>
                <c:pt idx="2">
                  <c:v>-3.28671363297527E-3</c:v>
                </c:pt>
                <c:pt idx="3">
                  <c:v>-1.8880709979510132E-2</c:v>
                </c:pt>
                <c:pt idx="4">
                  <c:v>-1.0283005978967126E-2</c:v>
                </c:pt>
              </c:numCache>
            </c:numRef>
          </c:val>
          <c:extLst>
            <c:ext xmlns:c16="http://schemas.microsoft.com/office/drawing/2014/chart" uri="{C3380CC4-5D6E-409C-BE32-E72D297353CC}">
              <c16:uniqueId val="{00000000-C04B-4762-9568-379408C92D6A}"/>
            </c:ext>
          </c:extLst>
        </c:ser>
        <c:ser>
          <c:idx val="1"/>
          <c:order val="1"/>
          <c:tx>
            <c:strRef>
              <c:f>'Tipo de contenido'!$C$1</c:f>
              <c:strCache>
                <c:ptCount val="1"/>
                <c:pt idx="0">
                  <c:v>Promedio de Reacción 3D</c:v>
                </c:pt>
              </c:strCache>
            </c:strRef>
          </c:tx>
          <c:spPr>
            <a:solidFill>
              <a:schemeClr val="accent2"/>
            </a:solidFill>
            <a:ln>
              <a:noFill/>
            </a:ln>
            <a:effectLst/>
          </c:spPr>
          <c:invertIfNegative val="0"/>
          <c:cat>
            <c:strRef>
              <c:f>'Tipo de contenido'!$A$2:$A$7</c:f>
              <c:strCache>
                <c:ptCount val="5"/>
                <c:pt idx="0">
                  <c:v>Anuncio</c:v>
                </c:pt>
                <c:pt idx="1">
                  <c:v>Broma/Meme</c:v>
                </c:pt>
                <c:pt idx="2">
                  <c:v>Crítica</c:v>
                </c:pt>
                <c:pt idx="3">
                  <c:v>Información técnica</c:v>
                </c:pt>
                <c:pt idx="4">
                  <c:v>Opinión</c:v>
                </c:pt>
              </c:strCache>
            </c:strRef>
          </c:cat>
          <c:val>
            <c:numRef>
              <c:f>'Tipo de contenido'!$C$2:$C$7</c:f>
              <c:numCache>
                <c:formatCode>0.00%</c:formatCode>
                <c:ptCount val="5"/>
                <c:pt idx="0">
                  <c:v>6.0811468367130191E-3</c:v>
                </c:pt>
                <c:pt idx="1">
                  <c:v>2.7847088173720939E-2</c:v>
                </c:pt>
                <c:pt idx="2">
                  <c:v>-5.2221481123719687E-2</c:v>
                </c:pt>
                <c:pt idx="3">
                  <c:v>-4.8134375597843129E-2</c:v>
                </c:pt>
                <c:pt idx="4">
                  <c:v>1.587375291045336E-2</c:v>
                </c:pt>
              </c:numCache>
            </c:numRef>
          </c:val>
          <c:extLst>
            <c:ext xmlns:c16="http://schemas.microsoft.com/office/drawing/2014/chart" uri="{C3380CC4-5D6E-409C-BE32-E72D297353CC}">
              <c16:uniqueId val="{00000001-C04B-4762-9568-379408C92D6A}"/>
            </c:ext>
          </c:extLst>
        </c:ser>
        <c:ser>
          <c:idx val="2"/>
          <c:order val="2"/>
          <c:tx>
            <c:strRef>
              <c:f>'Tipo de contenido'!$D$1</c:f>
              <c:strCache>
                <c:ptCount val="1"/>
                <c:pt idx="0">
                  <c:v>Promedio de Reacción 7D</c:v>
                </c:pt>
              </c:strCache>
            </c:strRef>
          </c:tx>
          <c:spPr>
            <a:solidFill>
              <a:schemeClr val="accent3"/>
            </a:solidFill>
            <a:ln>
              <a:noFill/>
            </a:ln>
            <a:effectLst/>
          </c:spPr>
          <c:invertIfNegative val="0"/>
          <c:cat>
            <c:strRef>
              <c:f>'Tipo de contenido'!$A$2:$A$7</c:f>
              <c:strCache>
                <c:ptCount val="5"/>
                <c:pt idx="0">
                  <c:v>Anuncio</c:v>
                </c:pt>
                <c:pt idx="1">
                  <c:v>Broma/Meme</c:v>
                </c:pt>
                <c:pt idx="2">
                  <c:v>Crítica</c:v>
                </c:pt>
                <c:pt idx="3">
                  <c:v>Información técnica</c:v>
                </c:pt>
                <c:pt idx="4">
                  <c:v>Opinión</c:v>
                </c:pt>
              </c:strCache>
            </c:strRef>
          </c:cat>
          <c:val>
            <c:numRef>
              <c:f>'Tipo de contenido'!$D$2:$D$7</c:f>
              <c:numCache>
                <c:formatCode>0.00%</c:formatCode>
                <c:ptCount val="5"/>
                <c:pt idx="0">
                  <c:v>0.20171301780132933</c:v>
                </c:pt>
                <c:pt idx="1">
                  <c:v>3.5119097209503791E-2</c:v>
                </c:pt>
                <c:pt idx="2">
                  <c:v>-2.6302214501208631E-2</c:v>
                </c:pt>
                <c:pt idx="3">
                  <c:v>-3.5251522180887465E-2</c:v>
                </c:pt>
                <c:pt idx="4">
                  <c:v>0.10446246770085203</c:v>
                </c:pt>
              </c:numCache>
            </c:numRef>
          </c:val>
          <c:extLst>
            <c:ext xmlns:c16="http://schemas.microsoft.com/office/drawing/2014/chart" uri="{C3380CC4-5D6E-409C-BE32-E72D297353CC}">
              <c16:uniqueId val="{00000002-C04B-4762-9568-379408C92D6A}"/>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1).xlsb.xlsx]Tipo de contenido!TablaDinámica2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contenido'!$B$9</c:f>
              <c:strCache>
                <c:ptCount val="1"/>
                <c:pt idx="0">
                  <c:v>Promedio de Volatilidad 1D</c:v>
                </c:pt>
              </c:strCache>
            </c:strRef>
          </c:tx>
          <c:spPr>
            <a:solidFill>
              <a:schemeClr val="accent1"/>
            </a:solidFill>
            <a:ln>
              <a:noFill/>
            </a:ln>
            <a:effectLst/>
          </c:spPr>
          <c:invertIfNegative val="0"/>
          <c:cat>
            <c:strRef>
              <c:f>'Tipo de contenido'!$A$10:$A$15</c:f>
              <c:strCache>
                <c:ptCount val="5"/>
                <c:pt idx="0">
                  <c:v>Anuncio</c:v>
                </c:pt>
                <c:pt idx="1">
                  <c:v>Broma/Meme</c:v>
                </c:pt>
                <c:pt idx="2">
                  <c:v>Crítica</c:v>
                </c:pt>
                <c:pt idx="3">
                  <c:v>Información técnica</c:v>
                </c:pt>
                <c:pt idx="4">
                  <c:v>Opinión</c:v>
                </c:pt>
              </c:strCache>
            </c:strRef>
          </c:cat>
          <c:val>
            <c:numRef>
              <c:f>'Tipo de contenido'!$B$10:$B$15</c:f>
              <c:numCache>
                <c:formatCode>0.00%</c:formatCode>
                <c:ptCount val="5"/>
                <c:pt idx="0">
                  <c:v>3.5441277490116128E-2</c:v>
                </c:pt>
                <c:pt idx="1">
                  <c:v>7.8682555454178335E-2</c:v>
                </c:pt>
                <c:pt idx="2">
                  <c:v>3.3891569612715597E-2</c:v>
                </c:pt>
                <c:pt idx="3">
                  <c:v>4.467352450508854E-2</c:v>
                </c:pt>
                <c:pt idx="4">
                  <c:v>4.2446042783531812E-2</c:v>
                </c:pt>
              </c:numCache>
            </c:numRef>
          </c:val>
          <c:extLst>
            <c:ext xmlns:c16="http://schemas.microsoft.com/office/drawing/2014/chart" uri="{C3380CC4-5D6E-409C-BE32-E72D297353CC}">
              <c16:uniqueId val="{00000000-0DFB-48C5-90E6-87245CC6DD7B}"/>
            </c:ext>
          </c:extLst>
        </c:ser>
        <c:ser>
          <c:idx val="1"/>
          <c:order val="1"/>
          <c:tx>
            <c:strRef>
              <c:f>'Tipo de contenido'!$C$9</c:f>
              <c:strCache>
                <c:ptCount val="1"/>
                <c:pt idx="0">
                  <c:v>Promedio de Volatilidad 3D</c:v>
                </c:pt>
              </c:strCache>
            </c:strRef>
          </c:tx>
          <c:spPr>
            <a:solidFill>
              <a:schemeClr val="accent2"/>
            </a:solidFill>
            <a:ln>
              <a:noFill/>
            </a:ln>
            <a:effectLst/>
          </c:spPr>
          <c:invertIfNegative val="0"/>
          <c:cat>
            <c:strRef>
              <c:f>'Tipo de contenido'!$A$10:$A$15</c:f>
              <c:strCache>
                <c:ptCount val="5"/>
                <c:pt idx="0">
                  <c:v>Anuncio</c:v>
                </c:pt>
                <c:pt idx="1">
                  <c:v>Broma/Meme</c:v>
                </c:pt>
                <c:pt idx="2">
                  <c:v>Crítica</c:v>
                </c:pt>
                <c:pt idx="3">
                  <c:v>Información técnica</c:v>
                </c:pt>
                <c:pt idx="4">
                  <c:v>Opinión</c:v>
                </c:pt>
              </c:strCache>
            </c:strRef>
          </c:cat>
          <c:val>
            <c:numRef>
              <c:f>'Tipo de contenido'!$C$10:$C$15</c:f>
              <c:numCache>
                <c:formatCode>0.00%</c:formatCode>
                <c:ptCount val="5"/>
                <c:pt idx="0">
                  <c:v>8.2250492502148359E-2</c:v>
                </c:pt>
                <c:pt idx="1">
                  <c:v>7.2552001134409946E-2</c:v>
                </c:pt>
                <c:pt idx="2">
                  <c:v>6.764885329313948E-2</c:v>
                </c:pt>
                <c:pt idx="3">
                  <c:v>6.5436957802523205E-2</c:v>
                </c:pt>
                <c:pt idx="4">
                  <c:v>5.8423914600225293E-2</c:v>
                </c:pt>
              </c:numCache>
            </c:numRef>
          </c:val>
          <c:extLst>
            <c:ext xmlns:c16="http://schemas.microsoft.com/office/drawing/2014/chart" uri="{C3380CC4-5D6E-409C-BE32-E72D297353CC}">
              <c16:uniqueId val="{00000001-0DFB-48C5-90E6-87245CC6DD7B}"/>
            </c:ext>
          </c:extLst>
        </c:ser>
        <c:ser>
          <c:idx val="2"/>
          <c:order val="2"/>
          <c:tx>
            <c:strRef>
              <c:f>'Tipo de contenido'!$D$9</c:f>
              <c:strCache>
                <c:ptCount val="1"/>
                <c:pt idx="0">
                  <c:v>Promedio de Volatilidad 7D</c:v>
                </c:pt>
              </c:strCache>
            </c:strRef>
          </c:tx>
          <c:spPr>
            <a:solidFill>
              <a:schemeClr val="accent3"/>
            </a:solidFill>
            <a:ln>
              <a:noFill/>
            </a:ln>
            <a:effectLst/>
          </c:spPr>
          <c:invertIfNegative val="0"/>
          <c:cat>
            <c:strRef>
              <c:f>'Tipo de contenido'!$A$10:$A$15</c:f>
              <c:strCache>
                <c:ptCount val="5"/>
                <c:pt idx="0">
                  <c:v>Anuncio</c:v>
                </c:pt>
                <c:pt idx="1">
                  <c:v>Broma/Meme</c:v>
                </c:pt>
                <c:pt idx="2">
                  <c:v>Crítica</c:v>
                </c:pt>
                <c:pt idx="3">
                  <c:v>Información técnica</c:v>
                </c:pt>
                <c:pt idx="4">
                  <c:v>Opinión</c:v>
                </c:pt>
              </c:strCache>
            </c:strRef>
          </c:cat>
          <c:val>
            <c:numRef>
              <c:f>'Tipo de contenido'!$D$10:$D$15</c:f>
              <c:numCache>
                <c:formatCode>0.00%</c:formatCode>
                <c:ptCount val="5"/>
                <c:pt idx="0">
                  <c:v>7.9918117761959201E-2</c:v>
                </c:pt>
                <c:pt idx="1">
                  <c:v>7.3868182138591199E-2</c:v>
                </c:pt>
                <c:pt idx="2">
                  <c:v>6.6832628834807506E-2</c:v>
                </c:pt>
                <c:pt idx="3">
                  <c:v>6.8636530640928145E-2</c:v>
                </c:pt>
                <c:pt idx="4">
                  <c:v>6.796549186594654E-2</c:v>
                </c:pt>
              </c:numCache>
            </c:numRef>
          </c:val>
          <c:extLst>
            <c:ext xmlns:c16="http://schemas.microsoft.com/office/drawing/2014/chart" uri="{C3380CC4-5D6E-409C-BE32-E72D297353CC}">
              <c16:uniqueId val="{00000002-0DFB-48C5-90E6-87245CC6DD7B}"/>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1).xlsb.xlsx]Tipo de contenido!TablaDinámica6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contenido'!$B$17</c:f>
              <c:strCache>
                <c:ptCount val="1"/>
                <c:pt idx="0">
                  <c:v>Promedio de Volatilidad previa 1D</c:v>
                </c:pt>
              </c:strCache>
            </c:strRef>
          </c:tx>
          <c:spPr>
            <a:solidFill>
              <a:schemeClr val="accent1"/>
            </a:solidFill>
            <a:ln>
              <a:noFill/>
            </a:ln>
            <a:effectLst/>
          </c:spPr>
          <c:invertIfNegative val="0"/>
          <c:cat>
            <c:strRef>
              <c:f>'Tipo de contenido'!$A$18:$A$23</c:f>
              <c:strCache>
                <c:ptCount val="5"/>
                <c:pt idx="0">
                  <c:v>Anuncio</c:v>
                </c:pt>
                <c:pt idx="1">
                  <c:v>Broma/Meme</c:v>
                </c:pt>
                <c:pt idx="2">
                  <c:v>Crítica</c:v>
                </c:pt>
                <c:pt idx="3">
                  <c:v>Información técnica</c:v>
                </c:pt>
                <c:pt idx="4">
                  <c:v>Opinión</c:v>
                </c:pt>
              </c:strCache>
            </c:strRef>
          </c:cat>
          <c:val>
            <c:numRef>
              <c:f>'Tipo de contenido'!$B$18:$B$23</c:f>
              <c:numCache>
                <c:formatCode>0.00%</c:formatCode>
                <c:ptCount val="5"/>
                <c:pt idx="0">
                  <c:v>4.0535155513774297E-2</c:v>
                </c:pt>
                <c:pt idx="1">
                  <c:v>6.572920911736306E-2</c:v>
                </c:pt>
                <c:pt idx="2">
                  <c:v>3.5263131790225728E-2</c:v>
                </c:pt>
                <c:pt idx="3">
                  <c:v>5.3071124289032927E-2</c:v>
                </c:pt>
                <c:pt idx="4">
                  <c:v>6.7222771629765823E-2</c:v>
                </c:pt>
              </c:numCache>
            </c:numRef>
          </c:val>
          <c:extLst>
            <c:ext xmlns:c16="http://schemas.microsoft.com/office/drawing/2014/chart" uri="{C3380CC4-5D6E-409C-BE32-E72D297353CC}">
              <c16:uniqueId val="{00000000-9C0E-4F9F-AD23-4205632E602A}"/>
            </c:ext>
          </c:extLst>
        </c:ser>
        <c:ser>
          <c:idx val="1"/>
          <c:order val="1"/>
          <c:tx>
            <c:strRef>
              <c:f>'Tipo de contenido'!$C$17</c:f>
              <c:strCache>
                <c:ptCount val="1"/>
                <c:pt idx="0">
                  <c:v>Promedio de Volatilidad previa 3D</c:v>
                </c:pt>
              </c:strCache>
            </c:strRef>
          </c:tx>
          <c:spPr>
            <a:solidFill>
              <a:schemeClr val="accent2"/>
            </a:solidFill>
            <a:ln>
              <a:noFill/>
            </a:ln>
            <a:effectLst/>
          </c:spPr>
          <c:invertIfNegative val="0"/>
          <c:cat>
            <c:strRef>
              <c:f>'Tipo de contenido'!$A$18:$A$23</c:f>
              <c:strCache>
                <c:ptCount val="5"/>
                <c:pt idx="0">
                  <c:v>Anuncio</c:v>
                </c:pt>
                <c:pt idx="1">
                  <c:v>Broma/Meme</c:v>
                </c:pt>
                <c:pt idx="2">
                  <c:v>Crítica</c:v>
                </c:pt>
                <c:pt idx="3">
                  <c:v>Información técnica</c:v>
                </c:pt>
                <c:pt idx="4">
                  <c:v>Opinión</c:v>
                </c:pt>
              </c:strCache>
            </c:strRef>
          </c:cat>
          <c:val>
            <c:numRef>
              <c:f>'Tipo de contenido'!$C$18:$C$23</c:f>
              <c:numCache>
                <c:formatCode>0.00%</c:formatCode>
                <c:ptCount val="5"/>
                <c:pt idx="0">
                  <c:v>5.030678185643269E-2</c:v>
                </c:pt>
                <c:pt idx="1">
                  <c:v>7.3502339696677646E-2</c:v>
                </c:pt>
                <c:pt idx="2">
                  <c:v>6.558564702658462E-2</c:v>
                </c:pt>
                <c:pt idx="3">
                  <c:v>9.479161974885307E-2</c:v>
                </c:pt>
                <c:pt idx="4">
                  <c:v>8.2615911119752444E-2</c:v>
                </c:pt>
              </c:numCache>
            </c:numRef>
          </c:val>
          <c:extLst>
            <c:ext xmlns:c16="http://schemas.microsoft.com/office/drawing/2014/chart" uri="{C3380CC4-5D6E-409C-BE32-E72D297353CC}">
              <c16:uniqueId val="{00000001-9C0E-4F9F-AD23-4205632E602A}"/>
            </c:ext>
          </c:extLst>
        </c:ser>
        <c:ser>
          <c:idx val="2"/>
          <c:order val="2"/>
          <c:tx>
            <c:strRef>
              <c:f>'Tipo de contenido'!$D$17</c:f>
              <c:strCache>
                <c:ptCount val="1"/>
                <c:pt idx="0">
                  <c:v>Promedio de Volatilidad previa 7D</c:v>
                </c:pt>
              </c:strCache>
            </c:strRef>
          </c:tx>
          <c:spPr>
            <a:solidFill>
              <a:schemeClr val="accent3"/>
            </a:solidFill>
            <a:ln>
              <a:noFill/>
            </a:ln>
            <a:effectLst/>
          </c:spPr>
          <c:invertIfNegative val="0"/>
          <c:cat>
            <c:strRef>
              <c:f>'Tipo de contenido'!$A$18:$A$23</c:f>
              <c:strCache>
                <c:ptCount val="5"/>
                <c:pt idx="0">
                  <c:v>Anuncio</c:v>
                </c:pt>
                <c:pt idx="1">
                  <c:v>Broma/Meme</c:v>
                </c:pt>
                <c:pt idx="2">
                  <c:v>Crítica</c:v>
                </c:pt>
                <c:pt idx="3">
                  <c:v>Información técnica</c:v>
                </c:pt>
                <c:pt idx="4">
                  <c:v>Opinión</c:v>
                </c:pt>
              </c:strCache>
            </c:strRef>
          </c:cat>
          <c:val>
            <c:numRef>
              <c:f>'Tipo de contenido'!$D$18:$D$23</c:f>
              <c:numCache>
                <c:formatCode>0.00%</c:formatCode>
                <c:ptCount val="5"/>
                <c:pt idx="0">
                  <c:v>4.9060064751662129E-2</c:v>
                </c:pt>
                <c:pt idx="1">
                  <c:v>8.1634581167871284E-2</c:v>
                </c:pt>
                <c:pt idx="2">
                  <c:v>7.0799138225538724E-2</c:v>
                </c:pt>
                <c:pt idx="3">
                  <c:v>8.4045173326671302E-2</c:v>
                </c:pt>
                <c:pt idx="4">
                  <c:v>8.2145477163052802E-2</c:v>
                </c:pt>
              </c:numCache>
            </c:numRef>
          </c:val>
          <c:extLst>
            <c:ext xmlns:c16="http://schemas.microsoft.com/office/drawing/2014/chart" uri="{C3380CC4-5D6E-409C-BE32-E72D297353CC}">
              <c16:uniqueId val="{00000002-9C0E-4F9F-AD23-4205632E602A}"/>
            </c:ext>
          </c:extLst>
        </c:ser>
        <c:dLbls>
          <c:showLegendKey val="0"/>
          <c:showVal val="0"/>
          <c:showCatName val="0"/>
          <c:showSerName val="0"/>
          <c:showPercent val="0"/>
          <c:showBubbleSize val="0"/>
        </c:dLbls>
        <c:gapWidth val="219"/>
        <c:overlap val="-27"/>
        <c:axId val="1827169312"/>
        <c:axId val="1827171232"/>
      </c:barChart>
      <c:catAx>
        <c:axId val="18271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1232"/>
        <c:crosses val="autoZero"/>
        <c:auto val="1"/>
        <c:lblAlgn val="ctr"/>
        <c:lblOffset val="100"/>
        <c:noMultiLvlLbl val="0"/>
      </c:catAx>
      <c:valAx>
        <c:axId val="1827171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6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contenido'!$G$1</c:f>
              <c:strCache>
                <c:ptCount val="1"/>
                <c:pt idx="0">
                  <c:v>Promedio de Volatilidad previa 1D</c:v>
                </c:pt>
              </c:strCache>
            </c:strRef>
          </c:tx>
          <c:spPr>
            <a:solidFill>
              <a:schemeClr val="accent1"/>
            </a:solidFill>
            <a:ln>
              <a:noFill/>
            </a:ln>
            <a:effectLst/>
          </c:spPr>
          <c:invertIfNegative val="0"/>
          <c:cat>
            <c:strRef>
              <c:f>'Tipo de contenido'!$F$2:$F$7</c:f>
              <c:strCache>
                <c:ptCount val="6"/>
                <c:pt idx="0">
                  <c:v>Anuncio</c:v>
                </c:pt>
                <c:pt idx="1">
                  <c:v>Broma/Meme</c:v>
                </c:pt>
                <c:pt idx="2">
                  <c:v>Crítica</c:v>
                </c:pt>
                <c:pt idx="3">
                  <c:v>Información técnica</c:v>
                </c:pt>
                <c:pt idx="4">
                  <c:v>Opinión</c:v>
                </c:pt>
                <c:pt idx="5">
                  <c:v>Total general</c:v>
                </c:pt>
              </c:strCache>
            </c:strRef>
          </c:cat>
          <c:val>
            <c:numRef>
              <c:f>'Tipo de contenido'!$G$2:$G$7</c:f>
              <c:numCache>
                <c:formatCode>0.00%</c:formatCode>
                <c:ptCount val="6"/>
                <c:pt idx="0">
                  <c:v>4.0535155513774297E-2</c:v>
                </c:pt>
                <c:pt idx="1">
                  <c:v>6.572920911736306E-2</c:v>
                </c:pt>
                <c:pt idx="2">
                  <c:v>3.5263131790225728E-2</c:v>
                </c:pt>
                <c:pt idx="3">
                  <c:v>5.3071124289032927E-2</c:v>
                </c:pt>
                <c:pt idx="4">
                  <c:v>6.7222771629765823E-2</c:v>
                </c:pt>
                <c:pt idx="5">
                  <c:v>5.7083863699269058E-2</c:v>
                </c:pt>
              </c:numCache>
            </c:numRef>
          </c:val>
          <c:extLst>
            <c:ext xmlns:c16="http://schemas.microsoft.com/office/drawing/2014/chart" uri="{C3380CC4-5D6E-409C-BE32-E72D297353CC}">
              <c16:uniqueId val="{00000000-72DC-40C7-ACD7-5A4E7F34BA9F}"/>
            </c:ext>
          </c:extLst>
        </c:ser>
        <c:ser>
          <c:idx val="1"/>
          <c:order val="1"/>
          <c:tx>
            <c:strRef>
              <c:f>'Tipo de contenido'!$H$1</c:f>
              <c:strCache>
                <c:ptCount val="1"/>
                <c:pt idx="0">
                  <c:v>Promedio de Volatilidad 1D</c:v>
                </c:pt>
              </c:strCache>
            </c:strRef>
          </c:tx>
          <c:spPr>
            <a:solidFill>
              <a:schemeClr val="accent2"/>
            </a:solidFill>
            <a:ln>
              <a:noFill/>
            </a:ln>
            <a:effectLst/>
          </c:spPr>
          <c:invertIfNegative val="0"/>
          <c:cat>
            <c:strRef>
              <c:f>'Tipo de contenido'!$F$2:$F$7</c:f>
              <c:strCache>
                <c:ptCount val="6"/>
                <c:pt idx="0">
                  <c:v>Anuncio</c:v>
                </c:pt>
                <c:pt idx="1">
                  <c:v>Broma/Meme</c:v>
                </c:pt>
                <c:pt idx="2">
                  <c:v>Crítica</c:v>
                </c:pt>
                <c:pt idx="3">
                  <c:v>Información técnica</c:v>
                </c:pt>
                <c:pt idx="4">
                  <c:v>Opinión</c:v>
                </c:pt>
                <c:pt idx="5">
                  <c:v>Total general</c:v>
                </c:pt>
              </c:strCache>
            </c:strRef>
          </c:cat>
          <c:val>
            <c:numRef>
              <c:f>'Tipo de contenido'!$H$2:$H$7</c:f>
              <c:numCache>
                <c:formatCode>0.00%</c:formatCode>
                <c:ptCount val="6"/>
                <c:pt idx="0">
                  <c:v>3.5441277490116128E-2</c:v>
                </c:pt>
                <c:pt idx="1">
                  <c:v>7.8682555454178335E-2</c:v>
                </c:pt>
                <c:pt idx="2">
                  <c:v>3.3891569612715597E-2</c:v>
                </c:pt>
                <c:pt idx="3">
                  <c:v>4.467352450508854E-2</c:v>
                </c:pt>
                <c:pt idx="4">
                  <c:v>4.2446042783531812E-2</c:v>
                </c:pt>
                <c:pt idx="5">
                  <c:v>5.043788178652827E-2</c:v>
                </c:pt>
              </c:numCache>
            </c:numRef>
          </c:val>
          <c:extLst>
            <c:ext xmlns:c16="http://schemas.microsoft.com/office/drawing/2014/chart" uri="{C3380CC4-5D6E-409C-BE32-E72D297353CC}">
              <c16:uniqueId val="{00000001-72DC-40C7-ACD7-5A4E7F34BA9F}"/>
            </c:ext>
          </c:extLst>
        </c:ser>
        <c:dLbls>
          <c:showLegendKey val="0"/>
          <c:showVal val="0"/>
          <c:showCatName val="0"/>
          <c:showSerName val="0"/>
          <c:showPercent val="0"/>
          <c:showBubbleSize val="0"/>
        </c:dLbls>
        <c:gapWidth val="219"/>
        <c:overlap val="-27"/>
        <c:axId val="1498995040"/>
        <c:axId val="1498993600"/>
      </c:barChart>
      <c:catAx>
        <c:axId val="149899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8993600"/>
        <c:crosses val="autoZero"/>
        <c:auto val="1"/>
        <c:lblAlgn val="ctr"/>
        <c:lblOffset val="100"/>
        <c:noMultiLvlLbl val="0"/>
      </c:catAx>
      <c:valAx>
        <c:axId val="149899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8995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3D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contenido'!$G$8</c:f>
              <c:strCache>
                <c:ptCount val="1"/>
                <c:pt idx="0">
                  <c:v>Promedio de Volatilidad previa 3D</c:v>
                </c:pt>
              </c:strCache>
            </c:strRef>
          </c:tx>
          <c:spPr>
            <a:solidFill>
              <a:schemeClr val="accent1"/>
            </a:solidFill>
            <a:ln>
              <a:noFill/>
            </a:ln>
            <a:effectLst/>
          </c:spPr>
          <c:invertIfNegative val="0"/>
          <c:cat>
            <c:strRef>
              <c:f>'Tipo de contenido'!$F$9:$F$14</c:f>
              <c:strCache>
                <c:ptCount val="6"/>
                <c:pt idx="0">
                  <c:v>Anuncio</c:v>
                </c:pt>
                <c:pt idx="1">
                  <c:v>Broma/Meme</c:v>
                </c:pt>
                <c:pt idx="2">
                  <c:v>Crítica</c:v>
                </c:pt>
                <c:pt idx="3">
                  <c:v>Información técnica</c:v>
                </c:pt>
                <c:pt idx="4">
                  <c:v>Opinión</c:v>
                </c:pt>
                <c:pt idx="5">
                  <c:v>Total general</c:v>
                </c:pt>
              </c:strCache>
            </c:strRef>
          </c:cat>
          <c:val>
            <c:numRef>
              <c:f>'Tipo de contenido'!$G$9:$G$14</c:f>
              <c:numCache>
                <c:formatCode>0.00%</c:formatCode>
                <c:ptCount val="6"/>
                <c:pt idx="0">
                  <c:v>5.030678185643269E-2</c:v>
                </c:pt>
                <c:pt idx="1">
                  <c:v>7.3502339696677646E-2</c:v>
                </c:pt>
                <c:pt idx="2">
                  <c:v>6.558564702658462E-2</c:v>
                </c:pt>
                <c:pt idx="3">
                  <c:v>9.479161974885307E-2</c:v>
                </c:pt>
                <c:pt idx="4">
                  <c:v>8.2615911119752444E-2</c:v>
                </c:pt>
                <c:pt idx="5">
                  <c:v>7.3370324701617542E-2</c:v>
                </c:pt>
              </c:numCache>
            </c:numRef>
          </c:val>
          <c:extLst>
            <c:ext xmlns:c16="http://schemas.microsoft.com/office/drawing/2014/chart" uri="{C3380CC4-5D6E-409C-BE32-E72D297353CC}">
              <c16:uniqueId val="{00000000-A395-4005-A53C-4E55BB099843}"/>
            </c:ext>
          </c:extLst>
        </c:ser>
        <c:ser>
          <c:idx val="1"/>
          <c:order val="1"/>
          <c:tx>
            <c:strRef>
              <c:f>'Tipo de contenido'!$H$8</c:f>
              <c:strCache>
                <c:ptCount val="1"/>
                <c:pt idx="0">
                  <c:v>Promedio de Volatilidad 3D</c:v>
                </c:pt>
              </c:strCache>
            </c:strRef>
          </c:tx>
          <c:spPr>
            <a:solidFill>
              <a:schemeClr val="accent2"/>
            </a:solidFill>
            <a:ln>
              <a:noFill/>
            </a:ln>
            <a:effectLst/>
          </c:spPr>
          <c:invertIfNegative val="0"/>
          <c:cat>
            <c:strRef>
              <c:f>'Tipo de contenido'!$F$9:$F$14</c:f>
              <c:strCache>
                <c:ptCount val="6"/>
                <c:pt idx="0">
                  <c:v>Anuncio</c:v>
                </c:pt>
                <c:pt idx="1">
                  <c:v>Broma/Meme</c:v>
                </c:pt>
                <c:pt idx="2">
                  <c:v>Crítica</c:v>
                </c:pt>
                <c:pt idx="3">
                  <c:v>Información técnica</c:v>
                </c:pt>
                <c:pt idx="4">
                  <c:v>Opinión</c:v>
                </c:pt>
                <c:pt idx="5">
                  <c:v>Total general</c:v>
                </c:pt>
              </c:strCache>
            </c:strRef>
          </c:cat>
          <c:val>
            <c:numRef>
              <c:f>'Tipo de contenido'!$H$9:$H$14</c:f>
              <c:numCache>
                <c:formatCode>0.00%</c:formatCode>
                <c:ptCount val="6"/>
                <c:pt idx="0">
                  <c:v>8.2250492502148359E-2</c:v>
                </c:pt>
                <c:pt idx="1">
                  <c:v>7.2552001134409946E-2</c:v>
                </c:pt>
                <c:pt idx="2">
                  <c:v>6.764885329313948E-2</c:v>
                </c:pt>
                <c:pt idx="3">
                  <c:v>6.5436957802523205E-2</c:v>
                </c:pt>
                <c:pt idx="4">
                  <c:v>5.8423914600225293E-2</c:v>
                </c:pt>
                <c:pt idx="5">
                  <c:v>6.9137678126306445E-2</c:v>
                </c:pt>
              </c:numCache>
            </c:numRef>
          </c:val>
          <c:extLst>
            <c:ext xmlns:c16="http://schemas.microsoft.com/office/drawing/2014/chart" uri="{C3380CC4-5D6E-409C-BE32-E72D297353CC}">
              <c16:uniqueId val="{00000001-A395-4005-A53C-4E55BB099843}"/>
            </c:ext>
          </c:extLst>
        </c:ser>
        <c:dLbls>
          <c:showLegendKey val="0"/>
          <c:showVal val="0"/>
          <c:showCatName val="0"/>
          <c:showSerName val="0"/>
          <c:showPercent val="0"/>
          <c:showBubbleSize val="0"/>
        </c:dLbls>
        <c:gapWidth val="219"/>
        <c:overlap val="-27"/>
        <c:axId val="1379127728"/>
        <c:axId val="1379120528"/>
      </c:barChart>
      <c:catAx>
        <c:axId val="137912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120528"/>
        <c:crosses val="autoZero"/>
        <c:auto val="1"/>
        <c:lblAlgn val="ctr"/>
        <c:lblOffset val="100"/>
        <c:noMultiLvlLbl val="0"/>
      </c:catAx>
      <c:valAx>
        <c:axId val="1379120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12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contenido'!$G$15</c:f>
              <c:strCache>
                <c:ptCount val="1"/>
                <c:pt idx="0">
                  <c:v>Promedio de Volatilidad previa 7D</c:v>
                </c:pt>
              </c:strCache>
            </c:strRef>
          </c:tx>
          <c:spPr>
            <a:solidFill>
              <a:schemeClr val="accent1"/>
            </a:solidFill>
            <a:ln>
              <a:noFill/>
            </a:ln>
            <a:effectLst/>
          </c:spPr>
          <c:invertIfNegative val="0"/>
          <c:cat>
            <c:strRef>
              <c:f>'Tipo de contenido'!$F$16:$F$21</c:f>
              <c:strCache>
                <c:ptCount val="6"/>
                <c:pt idx="0">
                  <c:v>Anuncio</c:v>
                </c:pt>
                <c:pt idx="1">
                  <c:v>Broma/Meme</c:v>
                </c:pt>
                <c:pt idx="2">
                  <c:v>Crítica</c:v>
                </c:pt>
                <c:pt idx="3">
                  <c:v>Información técnica</c:v>
                </c:pt>
                <c:pt idx="4">
                  <c:v>Opinión</c:v>
                </c:pt>
                <c:pt idx="5">
                  <c:v>Total general</c:v>
                </c:pt>
              </c:strCache>
            </c:strRef>
          </c:cat>
          <c:val>
            <c:numRef>
              <c:f>'Tipo de contenido'!$G$16:$G$21</c:f>
              <c:numCache>
                <c:formatCode>0.00%</c:formatCode>
                <c:ptCount val="6"/>
                <c:pt idx="0">
                  <c:v>4.9060064751662129E-2</c:v>
                </c:pt>
                <c:pt idx="1">
                  <c:v>8.1634581167871284E-2</c:v>
                </c:pt>
                <c:pt idx="2">
                  <c:v>7.0799138225538724E-2</c:v>
                </c:pt>
                <c:pt idx="3">
                  <c:v>8.4045173326671302E-2</c:v>
                </c:pt>
                <c:pt idx="4">
                  <c:v>8.2145477163052802E-2</c:v>
                </c:pt>
                <c:pt idx="5">
                  <c:v>7.4020802249441089E-2</c:v>
                </c:pt>
              </c:numCache>
            </c:numRef>
          </c:val>
          <c:extLst>
            <c:ext xmlns:c16="http://schemas.microsoft.com/office/drawing/2014/chart" uri="{C3380CC4-5D6E-409C-BE32-E72D297353CC}">
              <c16:uniqueId val="{00000000-E947-44FE-B99B-504F4C10E4A8}"/>
            </c:ext>
          </c:extLst>
        </c:ser>
        <c:ser>
          <c:idx val="1"/>
          <c:order val="1"/>
          <c:tx>
            <c:strRef>
              <c:f>'Tipo de contenido'!$H$15</c:f>
              <c:strCache>
                <c:ptCount val="1"/>
                <c:pt idx="0">
                  <c:v>Promedio de Volatilidad 7D</c:v>
                </c:pt>
              </c:strCache>
            </c:strRef>
          </c:tx>
          <c:spPr>
            <a:solidFill>
              <a:schemeClr val="accent2"/>
            </a:solidFill>
            <a:ln>
              <a:noFill/>
            </a:ln>
            <a:effectLst/>
          </c:spPr>
          <c:invertIfNegative val="0"/>
          <c:cat>
            <c:strRef>
              <c:f>'Tipo de contenido'!$F$16:$F$21</c:f>
              <c:strCache>
                <c:ptCount val="6"/>
                <c:pt idx="0">
                  <c:v>Anuncio</c:v>
                </c:pt>
                <c:pt idx="1">
                  <c:v>Broma/Meme</c:v>
                </c:pt>
                <c:pt idx="2">
                  <c:v>Crítica</c:v>
                </c:pt>
                <c:pt idx="3">
                  <c:v>Información técnica</c:v>
                </c:pt>
                <c:pt idx="4">
                  <c:v>Opinión</c:v>
                </c:pt>
                <c:pt idx="5">
                  <c:v>Total general</c:v>
                </c:pt>
              </c:strCache>
            </c:strRef>
          </c:cat>
          <c:val>
            <c:numRef>
              <c:f>'Tipo de contenido'!$H$16:$H$21</c:f>
              <c:numCache>
                <c:formatCode>0.00%</c:formatCode>
                <c:ptCount val="6"/>
                <c:pt idx="0">
                  <c:v>7.9918117761959201E-2</c:v>
                </c:pt>
                <c:pt idx="1">
                  <c:v>7.3868182138591199E-2</c:v>
                </c:pt>
                <c:pt idx="2">
                  <c:v>6.6832628834807506E-2</c:v>
                </c:pt>
                <c:pt idx="3">
                  <c:v>6.8636530640928145E-2</c:v>
                </c:pt>
                <c:pt idx="4">
                  <c:v>6.796549186594654E-2</c:v>
                </c:pt>
                <c:pt idx="5">
                  <c:v>7.2333249769678476E-2</c:v>
                </c:pt>
              </c:numCache>
            </c:numRef>
          </c:val>
          <c:extLst>
            <c:ext xmlns:c16="http://schemas.microsoft.com/office/drawing/2014/chart" uri="{C3380CC4-5D6E-409C-BE32-E72D297353CC}">
              <c16:uniqueId val="{00000001-E947-44FE-B99B-504F4C10E4A8}"/>
            </c:ext>
          </c:extLst>
        </c:ser>
        <c:dLbls>
          <c:showLegendKey val="0"/>
          <c:showVal val="0"/>
          <c:showCatName val="0"/>
          <c:showSerName val="0"/>
          <c:showPercent val="0"/>
          <c:showBubbleSize val="0"/>
        </c:dLbls>
        <c:gapWidth val="219"/>
        <c:overlap val="-27"/>
        <c:axId val="1359689616"/>
        <c:axId val="1359690096"/>
      </c:barChart>
      <c:catAx>
        <c:axId val="135968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9690096"/>
        <c:crosses val="autoZero"/>
        <c:auto val="1"/>
        <c:lblAlgn val="ctr"/>
        <c:lblOffset val="100"/>
        <c:noMultiLvlLbl val="0"/>
      </c:catAx>
      <c:valAx>
        <c:axId val="135969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968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1).xlsb.xlsx]Intencionalidad!TablaDinámica1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Intencionalidad!$B$1</c:f>
              <c:strCache>
                <c:ptCount val="1"/>
                <c:pt idx="0">
                  <c:v>Promedio de Reacción 1D</c:v>
                </c:pt>
              </c:strCache>
            </c:strRef>
          </c:tx>
          <c:spPr>
            <a:solidFill>
              <a:schemeClr val="accent1"/>
            </a:solidFill>
            <a:ln>
              <a:noFill/>
            </a:ln>
            <a:effectLst/>
          </c:spPr>
          <c:invertIfNegative val="0"/>
          <c:cat>
            <c:strRef>
              <c:f>Intencionalidad!$A$2:$A$9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Intencionalidad!$B$2:$B$9</c:f>
              <c:numCache>
                <c:formatCode>0.00%</c:formatCode>
                <c:ptCount val="7"/>
                <c:pt idx="0">
                  <c:v>-9.3998971841321357E-3</c:v>
                </c:pt>
                <c:pt idx="1">
                  <c:v>3.8278005828390632E-3</c:v>
                </c:pt>
                <c:pt idx="2">
                  <c:v>-1.1229971307446048E-2</c:v>
                </c:pt>
                <c:pt idx="3">
                  <c:v>8.6207321788110691E-4</c:v>
                </c:pt>
                <c:pt idx="4">
                  <c:v>3.9219266160350014E-2</c:v>
                </c:pt>
                <c:pt idx="5">
                  <c:v>5.2369685552968283E-4</c:v>
                </c:pt>
                <c:pt idx="6">
                  <c:v>-2.2900981732797008E-2</c:v>
                </c:pt>
              </c:numCache>
            </c:numRef>
          </c:val>
          <c:extLst>
            <c:ext xmlns:c16="http://schemas.microsoft.com/office/drawing/2014/chart" uri="{C3380CC4-5D6E-409C-BE32-E72D297353CC}">
              <c16:uniqueId val="{00000000-3515-40FE-AF59-633565B1B706}"/>
            </c:ext>
          </c:extLst>
        </c:ser>
        <c:ser>
          <c:idx val="1"/>
          <c:order val="1"/>
          <c:tx>
            <c:strRef>
              <c:f>Intencionalidad!$C$1</c:f>
              <c:strCache>
                <c:ptCount val="1"/>
                <c:pt idx="0">
                  <c:v>Promedio de Reacción 3D</c:v>
                </c:pt>
              </c:strCache>
            </c:strRef>
          </c:tx>
          <c:spPr>
            <a:solidFill>
              <a:schemeClr val="accent2"/>
            </a:solidFill>
            <a:ln>
              <a:noFill/>
            </a:ln>
            <a:effectLst/>
          </c:spPr>
          <c:invertIfNegative val="0"/>
          <c:cat>
            <c:strRef>
              <c:f>Intencionalidad!$A$2:$A$9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Intencionalidad!$C$2:$C$9</c:f>
              <c:numCache>
                <c:formatCode>0.00%</c:formatCode>
                <c:ptCount val="7"/>
                <c:pt idx="0">
                  <c:v>-9.7530028508165199E-3</c:v>
                </c:pt>
                <c:pt idx="1">
                  <c:v>3.5201812359557931E-2</c:v>
                </c:pt>
                <c:pt idx="2">
                  <c:v>-1.5333345993577344E-2</c:v>
                </c:pt>
                <c:pt idx="3">
                  <c:v>-1.6929539995868687E-2</c:v>
                </c:pt>
                <c:pt idx="4">
                  <c:v>4.9007744112383615E-2</c:v>
                </c:pt>
                <c:pt idx="5">
                  <c:v>-2.1070424367477494E-2</c:v>
                </c:pt>
                <c:pt idx="6">
                  <c:v>-1.314645582790198E-3</c:v>
                </c:pt>
              </c:numCache>
            </c:numRef>
          </c:val>
          <c:extLst>
            <c:ext xmlns:c16="http://schemas.microsoft.com/office/drawing/2014/chart" uri="{C3380CC4-5D6E-409C-BE32-E72D297353CC}">
              <c16:uniqueId val="{00000001-3515-40FE-AF59-633565B1B706}"/>
            </c:ext>
          </c:extLst>
        </c:ser>
        <c:ser>
          <c:idx val="2"/>
          <c:order val="2"/>
          <c:tx>
            <c:strRef>
              <c:f>Intencionalidad!$D$1</c:f>
              <c:strCache>
                <c:ptCount val="1"/>
                <c:pt idx="0">
                  <c:v>Promedio de Reacción 7D</c:v>
                </c:pt>
              </c:strCache>
            </c:strRef>
          </c:tx>
          <c:spPr>
            <a:solidFill>
              <a:schemeClr val="accent3"/>
            </a:solidFill>
            <a:ln>
              <a:noFill/>
            </a:ln>
            <a:effectLst/>
          </c:spPr>
          <c:invertIfNegative val="0"/>
          <c:cat>
            <c:strRef>
              <c:f>Intencionalidad!$A$2:$A$9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Intencionalidad!$D$2:$D$9</c:f>
              <c:numCache>
                <c:formatCode>0.00%</c:formatCode>
                <c:ptCount val="7"/>
                <c:pt idx="0">
                  <c:v>0.14477117205348239</c:v>
                </c:pt>
                <c:pt idx="1">
                  <c:v>0.1557133732841583</c:v>
                </c:pt>
                <c:pt idx="2">
                  <c:v>-2.4857457147450298E-2</c:v>
                </c:pt>
                <c:pt idx="3">
                  <c:v>0.19362776131293497</c:v>
                </c:pt>
                <c:pt idx="4">
                  <c:v>0.1220960256914899</c:v>
                </c:pt>
                <c:pt idx="5">
                  <c:v>1.4044542110647802E-2</c:v>
                </c:pt>
                <c:pt idx="6">
                  <c:v>2.7429414412229822E-2</c:v>
                </c:pt>
              </c:numCache>
            </c:numRef>
          </c:val>
          <c:extLst>
            <c:ext xmlns:c16="http://schemas.microsoft.com/office/drawing/2014/chart" uri="{C3380CC4-5D6E-409C-BE32-E72D297353CC}">
              <c16:uniqueId val="{00000002-3515-40FE-AF59-633565B1B706}"/>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1).xlsb.xlsx]Intencionalidad!TablaDinámica2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Intencionalidad!$B$11</c:f>
              <c:strCache>
                <c:ptCount val="1"/>
                <c:pt idx="0">
                  <c:v>Promedio de Volatilidad 1D</c:v>
                </c:pt>
              </c:strCache>
            </c:strRef>
          </c:tx>
          <c:spPr>
            <a:solidFill>
              <a:schemeClr val="accent1"/>
            </a:solidFill>
            <a:ln>
              <a:noFill/>
            </a:ln>
            <a:effectLst/>
          </c:spPr>
          <c:invertIfNegative val="0"/>
          <c:cat>
            <c:strRef>
              <c:f>Intencionalidad!$A$12:$A$19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Intencionalidad!$B$12:$B$19</c:f>
              <c:numCache>
                <c:formatCode>0.00%</c:formatCode>
                <c:ptCount val="7"/>
                <c:pt idx="0">
                  <c:v>4.001963523440033E-2</c:v>
                </c:pt>
                <c:pt idx="1">
                  <c:v>3.3939119730849295E-2</c:v>
                </c:pt>
                <c:pt idx="2">
                  <c:v>4.4252779833973771E-2</c:v>
                </c:pt>
                <c:pt idx="3">
                  <c:v>3.7326285848709069E-2</c:v>
                </c:pt>
                <c:pt idx="4">
                  <c:v>8.4546776497873052E-2</c:v>
                </c:pt>
                <c:pt idx="5">
                  <c:v>4.2147600288338929E-2</c:v>
                </c:pt>
                <c:pt idx="6">
                  <c:v>3.7727044252325606E-2</c:v>
                </c:pt>
              </c:numCache>
            </c:numRef>
          </c:val>
          <c:extLst>
            <c:ext xmlns:c16="http://schemas.microsoft.com/office/drawing/2014/chart" uri="{C3380CC4-5D6E-409C-BE32-E72D297353CC}">
              <c16:uniqueId val="{00000000-2A1A-4830-B77C-D9489BA1935E}"/>
            </c:ext>
          </c:extLst>
        </c:ser>
        <c:ser>
          <c:idx val="1"/>
          <c:order val="1"/>
          <c:tx>
            <c:strRef>
              <c:f>Intencionalidad!$C$11</c:f>
              <c:strCache>
                <c:ptCount val="1"/>
                <c:pt idx="0">
                  <c:v>Promedio de Volatilidad 3D</c:v>
                </c:pt>
              </c:strCache>
            </c:strRef>
          </c:tx>
          <c:spPr>
            <a:solidFill>
              <a:schemeClr val="accent2"/>
            </a:solidFill>
            <a:ln>
              <a:noFill/>
            </a:ln>
            <a:effectLst/>
          </c:spPr>
          <c:invertIfNegative val="0"/>
          <c:cat>
            <c:strRef>
              <c:f>Intencionalidad!$A$12:$A$19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Intencionalidad!$C$12:$C$19</c:f>
              <c:numCache>
                <c:formatCode>0.00%</c:formatCode>
                <c:ptCount val="7"/>
                <c:pt idx="0">
                  <c:v>5.292520678629941E-2</c:v>
                </c:pt>
                <c:pt idx="1">
                  <c:v>6.0552104465935515E-2</c:v>
                </c:pt>
                <c:pt idx="2">
                  <c:v>5.3304409833396217E-2</c:v>
                </c:pt>
                <c:pt idx="3">
                  <c:v>6.5686762209348548E-2</c:v>
                </c:pt>
                <c:pt idx="4">
                  <c:v>0.11197412235516987</c:v>
                </c:pt>
                <c:pt idx="5">
                  <c:v>5.8604024839795113E-2</c:v>
                </c:pt>
                <c:pt idx="6">
                  <c:v>5.5602594532781352E-2</c:v>
                </c:pt>
              </c:numCache>
            </c:numRef>
          </c:val>
          <c:extLst>
            <c:ext xmlns:c16="http://schemas.microsoft.com/office/drawing/2014/chart" uri="{C3380CC4-5D6E-409C-BE32-E72D297353CC}">
              <c16:uniqueId val="{00000001-2A1A-4830-B77C-D9489BA1935E}"/>
            </c:ext>
          </c:extLst>
        </c:ser>
        <c:ser>
          <c:idx val="2"/>
          <c:order val="2"/>
          <c:tx>
            <c:strRef>
              <c:f>Intencionalidad!$D$11</c:f>
              <c:strCache>
                <c:ptCount val="1"/>
                <c:pt idx="0">
                  <c:v>Promedio de Volatilidad 7D</c:v>
                </c:pt>
              </c:strCache>
            </c:strRef>
          </c:tx>
          <c:spPr>
            <a:solidFill>
              <a:schemeClr val="accent3"/>
            </a:solidFill>
            <a:ln>
              <a:noFill/>
            </a:ln>
            <a:effectLst/>
          </c:spPr>
          <c:invertIfNegative val="0"/>
          <c:cat>
            <c:strRef>
              <c:f>Intencionalidad!$A$12:$A$19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Intencionalidad!$D$12:$D$19</c:f>
              <c:numCache>
                <c:formatCode>0.00%</c:formatCode>
                <c:ptCount val="7"/>
                <c:pt idx="0">
                  <c:v>6.6943045261164361E-2</c:v>
                </c:pt>
                <c:pt idx="1">
                  <c:v>6.1198154732850445E-2</c:v>
                </c:pt>
                <c:pt idx="2">
                  <c:v>5.7711473421380097E-2</c:v>
                </c:pt>
                <c:pt idx="3">
                  <c:v>8.4609659634556966E-2</c:v>
                </c:pt>
                <c:pt idx="4">
                  <c:v>9.6033990777925585E-2</c:v>
                </c:pt>
                <c:pt idx="5">
                  <c:v>5.661349545739288E-2</c:v>
                </c:pt>
                <c:pt idx="6">
                  <c:v>7.3609341641164686E-2</c:v>
                </c:pt>
              </c:numCache>
            </c:numRef>
          </c:val>
          <c:extLst>
            <c:ext xmlns:c16="http://schemas.microsoft.com/office/drawing/2014/chart" uri="{C3380CC4-5D6E-409C-BE32-E72D297353CC}">
              <c16:uniqueId val="{00000002-2A1A-4830-B77C-D9489BA1935E}"/>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1).xlsb.xlsx]Intencionalidad!TablaDinámica5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Intencionalidad!$B$21</c:f>
              <c:strCache>
                <c:ptCount val="1"/>
                <c:pt idx="0">
                  <c:v>Promedio de Volatilidad previa 1D</c:v>
                </c:pt>
              </c:strCache>
            </c:strRef>
          </c:tx>
          <c:spPr>
            <a:solidFill>
              <a:schemeClr val="accent1"/>
            </a:solidFill>
            <a:ln>
              <a:noFill/>
            </a:ln>
            <a:effectLst/>
          </c:spPr>
          <c:invertIfNegative val="0"/>
          <c:cat>
            <c:strRef>
              <c:f>Intencionalidad!$A$22:$A$29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Intencionalidad!$B$22:$B$29</c:f>
              <c:numCache>
                <c:formatCode>0.00%</c:formatCode>
                <c:ptCount val="7"/>
                <c:pt idx="0">
                  <c:v>5.0235256742590828E-2</c:v>
                </c:pt>
                <c:pt idx="1">
                  <c:v>2.9638018198771425E-2</c:v>
                </c:pt>
                <c:pt idx="2">
                  <c:v>4.720047396949955E-2</c:v>
                </c:pt>
                <c:pt idx="3">
                  <c:v>5.6931454224818767E-2</c:v>
                </c:pt>
                <c:pt idx="4">
                  <c:v>8.2686008525969537E-2</c:v>
                </c:pt>
                <c:pt idx="5">
                  <c:v>3.6161810874815625E-2</c:v>
                </c:pt>
                <c:pt idx="6">
                  <c:v>7.411556952758612E-2</c:v>
                </c:pt>
              </c:numCache>
            </c:numRef>
          </c:val>
          <c:extLst>
            <c:ext xmlns:c16="http://schemas.microsoft.com/office/drawing/2014/chart" uri="{C3380CC4-5D6E-409C-BE32-E72D297353CC}">
              <c16:uniqueId val="{00000000-B7E6-42E5-918A-E43D9F2D4411}"/>
            </c:ext>
          </c:extLst>
        </c:ser>
        <c:ser>
          <c:idx val="1"/>
          <c:order val="1"/>
          <c:tx>
            <c:strRef>
              <c:f>Intencionalidad!$C$21</c:f>
              <c:strCache>
                <c:ptCount val="1"/>
                <c:pt idx="0">
                  <c:v>Promedio de Volatilidad previa 3D</c:v>
                </c:pt>
              </c:strCache>
            </c:strRef>
          </c:tx>
          <c:spPr>
            <a:solidFill>
              <a:schemeClr val="accent2"/>
            </a:solidFill>
            <a:ln>
              <a:noFill/>
            </a:ln>
            <a:effectLst/>
          </c:spPr>
          <c:invertIfNegative val="0"/>
          <c:cat>
            <c:strRef>
              <c:f>Intencionalidad!$A$22:$A$29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Intencionalidad!$C$22:$C$29</c:f>
              <c:numCache>
                <c:formatCode>0.00%</c:formatCode>
                <c:ptCount val="7"/>
                <c:pt idx="0">
                  <c:v>6.8591929073586924E-2</c:v>
                </c:pt>
                <c:pt idx="1">
                  <c:v>4.418530200139726E-2</c:v>
                </c:pt>
                <c:pt idx="2">
                  <c:v>6.2451813716791704E-2</c:v>
                </c:pt>
                <c:pt idx="3">
                  <c:v>5.5916867137731349E-2</c:v>
                </c:pt>
                <c:pt idx="4">
                  <c:v>7.2517790505608429E-2</c:v>
                </c:pt>
                <c:pt idx="5">
                  <c:v>7.0302140864607537E-2</c:v>
                </c:pt>
                <c:pt idx="6">
                  <c:v>0.13723521809632253</c:v>
                </c:pt>
              </c:numCache>
            </c:numRef>
          </c:val>
          <c:extLst>
            <c:ext xmlns:c16="http://schemas.microsoft.com/office/drawing/2014/chart" uri="{C3380CC4-5D6E-409C-BE32-E72D297353CC}">
              <c16:uniqueId val="{00000001-B7E6-42E5-918A-E43D9F2D4411}"/>
            </c:ext>
          </c:extLst>
        </c:ser>
        <c:ser>
          <c:idx val="2"/>
          <c:order val="2"/>
          <c:tx>
            <c:strRef>
              <c:f>Intencionalidad!$D$21</c:f>
              <c:strCache>
                <c:ptCount val="1"/>
                <c:pt idx="0">
                  <c:v>Promedio de Volatilidad previa 7D</c:v>
                </c:pt>
              </c:strCache>
            </c:strRef>
          </c:tx>
          <c:spPr>
            <a:solidFill>
              <a:schemeClr val="accent3"/>
            </a:solidFill>
            <a:ln>
              <a:noFill/>
            </a:ln>
            <a:effectLst/>
          </c:spPr>
          <c:invertIfNegative val="0"/>
          <c:cat>
            <c:strRef>
              <c:f>Intencionalidad!$A$22:$A$29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Intencionalidad!$D$22:$D$29</c:f>
              <c:numCache>
                <c:formatCode>0.00%</c:formatCode>
                <c:ptCount val="7"/>
                <c:pt idx="0">
                  <c:v>6.1562930672734661E-2</c:v>
                </c:pt>
                <c:pt idx="1">
                  <c:v>4.7691852327491062E-2</c:v>
                </c:pt>
                <c:pt idx="2">
                  <c:v>6.7705739144374555E-2</c:v>
                </c:pt>
                <c:pt idx="3">
                  <c:v>6.0091608392343399E-2</c:v>
                </c:pt>
                <c:pt idx="4">
                  <c:v>8.0406976018159923E-2</c:v>
                </c:pt>
                <c:pt idx="5">
                  <c:v>7.1707093287285972E-2</c:v>
                </c:pt>
                <c:pt idx="6">
                  <c:v>0.12317446228570256</c:v>
                </c:pt>
              </c:numCache>
            </c:numRef>
          </c:val>
          <c:extLst>
            <c:ext xmlns:c16="http://schemas.microsoft.com/office/drawing/2014/chart" uri="{C3380CC4-5D6E-409C-BE32-E72D297353CC}">
              <c16:uniqueId val="{00000002-B7E6-42E5-918A-E43D9F2D4411}"/>
            </c:ext>
          </c:extLst>
        </c:ser>
        <c:dLbls>
          <c:showLegendKey val="0"/>
          <c:showVal val="0"/>
          <c:showCatName val="0"/>
          <c:showSerName val="0"/>
          <c:showPercent val="0"/>
          <c:showBubbleSize val="0"/>
        </c:dLbls>
        <c:gapWidth val="219"/>
        <c:overlap val="-27"/>
        <c:axId val="1827178912"/>
        <c:axId val="1827183712"/>
      </c:barChart>
      <c:catAx>
        <c:axId val="18271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3712"/>
        <c:crosses val="autoZero"/>
        <c:auto val="1"/>
        <c:lblAlgn val="ctr"/>
        <c:lblOffset val="100"/>
        <c:noMultiLvlLbl val="0"/>
      </c:catAx>
      <c:valAx>
        <c:axId val="1827183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Intencionalidad!$G$1</c:f>
              <c:strCache>
                <c:ptCount val="1"/>
                <c:pt idx="0">
                  <c:v>Promedio de Volatilidad previa 1D</c:v>
                </c:pt>
              </c:strCache>
            </c:strRef>
          </c:tx>
          <c:spPr>
            <a:solidFill>
              <a:schemeClr val="accent1"/>
            </a:solidFill>
            <a:ln>
              <a:noFill/>
            </a:ln>
            <a:effectLst/>
          </c:spPr>
          <c:invertIfNegative val="0"/>
          <c:cat>
            <c:strRef>
              <c:f>Intencionalidad!$F$2:$F$9</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Intencionalidad!$G$2:$G$9</c:f>
              <c:numCache>
                <c:formatCode>0.00%</c:formatCode>
                <c:ptCount val="8"/>
                <c:pt idx="0">
                  <c:v>5.0235256742590828E-2</c:v>
                </c:pt>
                <c:pt idx="1">
                  <c:v>2.9638018198771425E-2</c:v>
                </c:pt>
                <c:pt idx="2">
                  <c:v>4.720047396949955E-2</c:v>
                </c:pt>
                <c:pt idx="3">
                  <c:v>5.6931454224818767E-2</c:v>
                </c:pt>
                <c:pt idx="4">
                  <c:v>8.2686008525969537E-2</c:v>
                </c:pt>
                <c:pt idx="5">
                  <c:v>3.6161810874815625E-2</c:v>
                </c:pt>
                <c:pt idx="6">
                  <c:v>7.411556952758612E-2</c:v>
                </c:pt>
                <c:pt idx="7">
                  <c:v>5.7083863699269023E-2</c:v>
                </c:pt>
              </c:numCache>
            </c:numRef>
          </c:val>
          <c:extLst>
            <c:ext xmlns:c16="http://schemas.microsoft.com/office/drawing/2014/chart" uri="{C3380CC4-5D6E-409C-BE32-E72D297353CC}">
              <c16:uniqueId val="{00000000-9EB5-4687-A5BC-7CCE6A579DF6}"/>
            </c:ext>
          </c:extLst>
        </c:ser>
        <c:ser>
          <c:idx val="1"/>
          <c:order val="1"/>
          <c:tx>
            <c:strRef>
              <c:f>Intencionalidad!$H$1</c:f>
              <c:strCache>
                <c:ptCount val="1"/>
                <c:pt idx="0">
                  <c:v>Promedio de Volatilidad 1D</c:v>
                </c:pt>
              </c:strCache>
            </c:strRef>
          </c:tx>
          <c:spPr>
            <a:solidFill>
              <a:schemeClr val="accent2"/>
            </a:solidFill>
            <a:ln>
              <a:noFill/>
            </a:ln>
            <a:effectLst/>
          </c:spPr>
          <c:invertIfNegative val="0"/>
          <c:cat>
            <c:strRef>
              <c:f>Intencionalidad!$F$2:$F$9</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Intencionalidad!$H$2:$H$9</c:f>
              <c:numCache>
                <c:formatCode>0.00%</c:formatCode>
                <c:ptCount val="8"/>
                <c:pt idx="0">
                  <c:v>4.001963523440033E-2</c:v>
                </c:pt>
                <c:pt idx="1">
                  <c:v>3.3939119730849295E-2</c:v>
                </c:pt>
                <c:pt idx="2">
                  <c:v>4.4252779833973771E-2</c:v>
                </c:pt>
                <c:pt idx="3">
                  <c:v>3.7326285848709069E-2</c:v>
                </c:pt>
                <c:pt idx="4">
                  <c:v>8.4546776497873052E-2</c:v>
                </c:pt>
                <c:pt idx="5">
                  <c:v>4.2147600288338929E-2</c:v>
                </c:pt>
                <c:pt idx="6">
                  <c:v>3.7727044252325606E-2</c:v>
                </c:pt>
                <c:pt idx="7">
                  <c:v>5.0437881786528249E-2</c:v>
                </c:pt>
              </c:numCache>
            </c:numRef>
          </c:val>
          <c:extLst>
            <c:ext xmlns:c16="http://schemas.microsoft.com/office/drawing/2014/chart" uri="{C3380CC4-5D6E-409C-BE32-E72D297353CC}">
              <c16:uniqueId val="{00000001-9EB5-4687-A5BC-7CCE6A579DF6}"/>
            </c:ext>
          </c:extLst>
        </c:ser>
        <c:dLbls>
          <c:showLegendKey val="0"/>
          <c:showVal val="0"/>
          <c:showCatName val="0"/>
          <c:showSerName val="0"/>
          <c:showPercent val="0"/>
          <c:showBubbleSize val="0"/>
        </c:dLbls>
        <c:gapWidth val="219"/>
        <c:overlap val="-27"/>
        <c:axId val="194986080"/>
        <c:axId val="194986560"/>
      </c:barChart>
      <c:catAx>
        <c:axId val="1949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4986560"/>
        <c:crosses val="autoZero"/>
        <c:auto val="1"/>
        <c:lblAlgn val="ctr"/>
        <c:lblOffset val="100"/>
        <c:noMultiLvlLbl val="0"/>
      </c:catAx>
      <c:valAx>
        <c:axId val="194986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498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Intencionalidad!$G$10</c:f>
              <c:strCache>
                <c:ptCount val="1"/>
                <c:pt idx="0">
                  <c:v>Promedio de Volatilidad previa 3D</c:v>
                </c:pt>
              </c:strCache>
            </c:strRef>
          </c:tx>
          <c:spPr>
            <a:solidFill>
              <a:schemeClr val="accent1"/>
            </a:solidFill>
            <a:ln>
              <a:noFill/>
            </a:ln>
            <a:effectLst/>
          </c:spPr>
          <c:invertIfNegative val="0"/>
          <c:cat>
            <c:strRef>
              <c:f>Intencionalidad!$F$11:$F$18</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Intencionalidad!$G$11:$G$18</c:f>
              <c:numCache>
                <c:formatCode>0.00%</c:formatCode>
                <c:ptCount val="8"/>
                <c:pt idx="0">
                  <c:v>6.8591929073586924E-2</c:v>
                </c:pt>
                <c:pt idx="1">
                  <c:v>4.418530200139726E-2</c:v>
                </c:pt>
                <c:pt idx="2">
                  <c:v>6.2451813716791704E-2</c:v>
                </c:pt>
                <c:pt idx="3">
                  <c:v>5.5916867137731349E-2</c:v>
                </c:pt>
                <c:pt idx="4">
                  <c:v>7.2517790505608429E-2</c:v>
                </c:pt>
                <c:pt idx="5">
                  <c:v>7.0302140864607537E-2</c:v>
                </c:pt>
                <c:pt idx="6">
                  <c:v>0.13723521809632253</c:v>
                </c:pt>
                <c:pt idx="7">
                  <c:v>7.3370324701617529E-2</c:v>
                </c:pt>
              </c:numCache>
            </c:numRef>
          </c:val>
          <c:extLst>
            <c:ext xmlns:c16="http://schemas.microsoft.com/office/drawing/2014/chart" uri="{C3380CC4-5D6E-409C-BE32-E72D297353CC}">
              <c16:uniqueId val="{00000000-DC2F-4509-A84E-4A1F5A09A26D}"/>
            </c:ext>
          </c:extLst>
        </c:ser>
        <c:ser>
          <c:idx val="1"/>
          <c:order val="1"/>
          <c:tx>
            <c:strRef>
              <c:f>Intencionalidad!$H$10</c:f>
              <c:strCache>
                <c:ptCount val="1"/>
                <c:pt idx="0">
                  <c:v>Promedio de Volatilidad 3D</c:v>
                </c:pt>
              </c:strCache>
            </c:strRef>
          </c:tx>
          <c:spPr>
            <a:solidFill>
              <a:schemeClr val="accent2"/>
            </a:solidFill>
            <a:ln>
              <a:noFill/>
            </a:ln>
            <a:effectLst/>
          </c:spPr>
          <c:invertIfNegative val="0"/>
          <c:cat>
            <c:strRef>
              <c:f>Intencionalidad!$F$11:$F$18</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Intencionalidad!$H$11:$H$18</c:f>
              <c:numCache>
                <c:formatCode>0.00%</c:formatCode>
                <c:ptCount val="8"/>
                <c:pt idx="0">
                  <c:v>5.292520678629941E-2</c:v>
                </c:pt>
                <c:pt idx="1">
                  <c:v>6.0552104465935515E-2</c:v>
                </c:pt>
                <c:pt idx="2">
                  <c:v>5.3304409833396217E-2</c:v>
                </c:pt>
                <c:pt idx="3">
                  <c:v>6.5686762209348548E-2</c:v>
                </c:pt>
                <c:pt idx="4">
                  <c:v>0.11197412235516987</c:v>
                </c:pt>
                <c:pt idx="5">
                  <c:v>5.8604024839795113E-2</c:v>
                </c:pt>
                <c:pt idx="6">
                  <c:v>5.5602594532781352E-2</c:v>
                </c:pt>
                <c:pt idx="7">
                  <c:v>6.9137678126306418E-2</c:v>
                </c:pt>
              </c:numCache>
            </c:numRef>
          </c:val>
          <c:extLst>
            <c:ext xmlns:c16="http://schemas.microsoft.com/office/drawing/2014/chart" uri="{C3380CC4-5D6E-409C-BE32-E72D297353CC}">
              <c16:uniqueId val="{00000001-DC2F-4509-A84E-4A1F5A09A26D}"/>
            </c:ext>
          </c:extLst>
        </c:ser>
        <c:dLbls>
          <c:showLegendKey val="0"/>
          <c:showVal val="0"/>
          <c:showCatName val="0"/>
          <c:showSerName val="0"/>
          <c:showPercent val="0"/>
          <c:showBubbleSize val="0"/>
        </c:dLbls>
        <c:gapWidth val="219"/>
        <c:overlap val="-27"/>
        <c:axId val="1379100784"/>
        <c:axId val="1379099344"/>
      </c:barChart>
      <c:catAx>
        <c:axId val="13791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099344"/>
        <c:crosses val="autoZero"/>
        <c:auto val="1"/>
        <c:lblAlgn val="ctr"/>
        <c:lblOffset val="100"/>
        <c:noMultiLvlLbl val="0"/>
      </c:catAx>
      <c:valAx>
        <c:axId val="1379099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10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7D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Intencionalidad!$G$19</c:f>
              <c:strCache>
                <c:ptCount val="1"/>
                <c:pt idx="0">
                  <c:v>Promedio de Volatilidad previa 7D</c:v>
                </c:pt>
              </c:strCache>
            </c:strRef>
          </c:tx>
          <c:spPr>
            <a:solidFill>
              <a:schemeClr val="accent1"/>
            </a:solidFill>
            <a:ln>
              <a:noFill/>
            </a:ln>
            <a:effectLst/>
          </c:spPr>
          <c:invertIfNegative val="0"/>
          <c:cat>
            <c:strRef>
              <c:f>Intencionalidad!$F$20:$F$27</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Intencionalidad!$G$20:$G$27</c:f>
              <c:numCache>
                <c:formatCode>0.00%</c:formatCode>
                <c:ptCount val="8"/>
                <c:pt idx="0">
                  <c:v>6.1562930672734661E-2</c:v>
                </c:pt>
                <c:pt idx="1">
                  <c:v>4.7691852327491062E-2</c:v>
                </c:pt>
                <c:pt idx="2">
                  <c:v>6.7705739144374555E-2</c:v>
                </c:pt>
                <c:pt idx="3">
                  <c:v>6.0091608392343399E-2</c:v>
                </c:pt>
                <c:pt idx="4">
                  <c:v>8.0406976018159923E-2</c:v>
                </c:pt>
                <c:pt idx="5">
                  <c:v>7.1707093287285972E-2</c:v>
                </c:pt>
                <c:pt idx="6">
                  <c:v>0.12317446228570256</c:v>
                </c:pt>
                <c:pt idx="7">
                  <c:v>7.4020802249441089E-2</c:v>
                </c:pt>
              </c:numCache>
            </c:numRef>
          </c:val>
          <c:extLst>
            <c:ext xmlns:c16="http://schemas.microsoft.com/office/drawing/2014/chart" uri="{C3380CC4-5D6E-409C-BE32-E72D297353CC}">
              <c16:uniqueId val="{00000000-61A4-4A11-9D61-53CE4A06FA89}"/>
            </c:ext>
          </c:extLst>
        </c:ser>
        <c:ser>
          <c:idx val="1"/>
          <c:order val="1"/>
          <c:tx>
            <c:strRef>
              <c:f>Intencionalidad!$H$19</c:f>
              <c:strCache>
                <c:ptCount val="1"/>
                <c:pt idx="0">
                  <c:v>Promedio de Volatilidad 7D</c:v>
                </c:pt>
              </c:strCache>
            </c:strRef>
          </c:tx>
          <c:spPr>
            <a:solidFill>
              <a:schemeClr val="accent2"/>
            </a:solidFill>
            <a:ln>
              <a:noFill/>
            </a:ln>
            <a:effectLst/>
          </c:spPr>
          <c:invertIfNegative val="0"/>
          <c:cat>
            <c:strRef>
              <c:f>Intencionalidad!$F$20:$F$27</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Intencionalidad!$H$20:$H$27</c:f>
              <c:numCache>
                <c:formatCode>0.00%</c:formatCode>
                <c:ptCount val="8"/>
                <c:pt idx="0">
                  <c:v>6.6943045261164361E-2</c:v>
                </c:pt>
                <c:pt idx="1">
                  <c:v>6.1198154732850445E-2</c:v>
                </c:pt>
                <c:pt idx="2">
                  <c:v>5.7711473421380097E-2</c:v>
                </c:pt>
                <c:pt idx="3">
                  <c:v>8.4609659634556966E-2</c:v>
                </c:pt>
                <c:pt idx="4">
                  <c:v>9.6033990777925585E-2</c:v>
                </c:pt>
                <c:pt idx="5">
                  <c:v>5.661349545739288E-2</c:v>
                </c:pt>
                <c:pt idx="6">
                  <c:v>7.3609341641164686E-2</c:v>
                </c:pt>
                <c:pt idx="7">
                  <c:v>7.2333249769678462E-2</c:v>
                </c:pt>
              </c:numCache>
            </c:numRef>
          </c:val>
          <c:extLst>
            <c:ext xmlns:c16="http://schemas.microsoft.com/office/drawing/2014/chart" uri="{C3380CC4-5D6E-409C-BE32-E72D297353CC}">
              <c16:uniqueId val="{00000001-61A4-4A11-9D61-53CE4A06FA89}"/>
            </c:ext>
          </c:extLst>
        </c:ser>
        <c:dLbls>
          <c:showLegendKey val="0"/>
          <c:showVal val="0"/>
          <c:showCatName val="0"/>
          <c:showSerName val="0"/>
          <c:showPercent val="0"/>
          <c:showBubbleSize val="0"/>
        </c:dLbls>
        <c:gapWidth val="219"/>
        <c:overlap val="-27"/>
        <c:axId val="1384895744"/>
        <c:axId val="1384896224"/>
      </c:barChart>
      <c:catAx>
        <c:axId val="138489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4896224"/>
        <c:crosses val="autoZero"/>
        <c:auto val="1"/>
        <c:lblAlgn val="ctr"/>
        <c:lblOffset val="100"/>
        <c:noMultiLvlLbl val="0"/>
      </c:catAx>
      <c:valAx>
        <c:axId val="1384896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4895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1).xlsb.xlsx]Tono emocional!TablaDinámica1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'Tono emocional'!$B$1</c:f>
              <c:strCache>
                <c:ptCount val="1"/>
                <c:pt idx="0">
                  <c:v>Promedio de Reacción 1D</c:v>
                </c:pt>
              </c:strCache>
            </c:strRef>
          </c:tx>
          <c:spPr>
            <a:solidFill>
              <a:schemeClr val="accent1"/>
            </a:solidFill>
            <a:ln>
              <a:noFill/>
            </a:ln>
            <a:effectLst/>
          </c:spPr>
          <c:invertIfNegative val="0"/>
          <c:cat>
            <c:strRef>
              <c:f>'Tono emocional'!$A$2:$A$9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emocional'!$B$2:$B$9</c:f>
              <c:numCache>
                <c:formatCode>0.00%</c:formatCode>
                <c:ptCount val="7"/>
                <c:pt idx="0">
                  <c:v>-1.2151962236506317E-2</c:v>
                </c:pt>
                <c:pt idx="1">
                  <c:v>-2.1034298110210063E-2</c:v>
                </c:pt>
                <c:pt idx="2">
                  <c:v>6.9486420873208327E-4</c:v>
                </c:pt>
                <c:pt idx="3">
                  <c:v>-1.4574350805754683E-2</c:v>
                </c:pt>
                <c:pt idx="4">
                  <c:v>3.7736989435046359E-2</c:v>
                </c:pt>
                <c:pt idx="5">
                  <c:v>-1.6583225954205361E-2</c:v>
                </c:pt>
                <c:pt idx="6">
                  <c:v>-1.1664582305062638E-2</c:v>
                </c:pt>
              </c:numCache>
            </c:numRef>
          </c:val>
          <c:extLst>
            <c:ext xmlns:c16="http://schemas.microsoft.com/office/drawing/2014/chart" uri="{C3380CC4-5D6E-409C-BE32-E72D297353CC}">
              <c16:uniqueId val="{00000000-9F6E-4B4A-91BB-A8FB7E4B6A6C}"/>
            </c:ext>
          </c:extLst>
        </c:ser>
        <c:ser>
          <c:idx val="1"/>
          <c:order val="1"/>
          <c:tx>
            <c:strRef>
              <c:f>'Tono emocional'!$C$1</c:f>
              <c:strCache>
                <c:ptCount val="1"/>
                <c:pt idx="0">
                  <c:v>Promedio de Reacción 3D</c:v>
                </c:pt>
              </c:strCache>
            </c:strRef>
          </c:tx>
          <c:spPr>
            <a:solidFill>
              <a:schemeClr val="accent2"/>
            </a:solidFill>
            <a:ln>
              <a:noFill/>
            </a:ln>
            <a:effectLst/>
          </c:spPr>
          <c:invertIfNegative val="0"/>
          <c:cat>
            <c:strRef>
              <c:f>'Tono emocional'!$A$2:$A$9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emocional'!$C$2:$C$9</c:f>
              <c:numCache>
                <c:formatCode>0.00%</c:formatCode>
                <c:ptCount val="7"/>
                <c:pt idx="0">
                  <c:v>-6.6777698595090321E-2</c:v>
                </c:pt>
                <c:pt idx="1">
                  <c:v>1.9093547897660344E-2</c:v>
                </c:pt>
                <c:pt idx="2">
                  <c:v>6.0874617465292062E-3</c:v>
                </c:pt>
                <c:pt idx="3">
                  <c:v>5.5872988544146763E-3</c:v>
                </c:pt>
                <c:pt idx="4">
                  <c:v>1.8164805514212887E-2</c:v>
                </c:pt>
                <c:pt idx="5">
                  <c:v>1.53124013610593E-2</c:v>
                </c:pt>
                <c:pt idx="6">
                  <c:v>-5.6734429541813554E-3</c:v>
                </c:pt>
              </c:numCache>
            </c:numRef>
          </c:val>
          <c:extLst>
            <c:ext xmlns:c16="http://schemas.microsoft.com/office/drawing/2014/chart" uri="{C3380CC4-5D6E-409C-BE32-E72D297353CC}">
              <c16:uniqueId val="{00000001-9F6E-4B4A-91BB-A8FB7E4B6A6C}"/>
            </c:ext>
          </c:extLst>
        </c:ser>
        <c:ser>
          <c:idx val="2"/>
          <c:order val="2"/>
          <c:tx>
            <c:strRef>
              <c:f>'Tono emocional'!$D$1</c:f>
              <c:strCache>
                <c:ptCount val="1"/>
                <c:pt idx="0">
                  <c:v>Promedio de Reacción 7D</c:v>
                </c:pt>
              </c:strCache>
            </c:strRef>
          </c:tx>
          <c:spPr>
            <a:solidFill>
              <a:schemeClr val="accent3"/>
            </a:solidFill>
            <a:ln>
              <a:noFill/>
            </a:ln>
            <a:effectLst/>
          </c:spPr>
          <c:invertIfNegative val="0"/>
          <c:cat>
            <c:strRef>
              <c:f>'Tono emocional'!$A$2:$A$9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emocional'!$D$2:$D$9</c:f>
              <c:numCache>
                <c:formatCode>0.00%</c:formatCode>
                <c:ptCount val="7"/>
                <c:pt idx="0">
                  <c:v>-6.0427100713926679E-2</c:v>
                </c:pt>
                <c:pt idx="1">
                  <c:v>2.3022312353071007E-3</c:v>
                </c:pt>
                <c:pt idx="2">
                  <c:v>0.21583709868569326</c:v>
                </c:pt>
                <c:pt idx="3">
                  <c:v>1.6370135156222623E-2</c:v>
                </c:pt>
                <c:pt idx="4">
                  <c:v>3.1483489037095275E-2</c:v>
                </c:pt>
                <c:pt idx="5">
                  <c:v>-4.1734287918073609E-3</c:v>
                </c:pt>
                <c:pt idx="6">
                  <c:v>0.1095025333576401</c:v>
                </c:pt>
              </c:numCache>
            </c:numRef>
          </c:val>
          <c:extLst>
            <c:ext xmlns:c16="http://schemas.microsoft.com/office/drawing/2014/chart" uri="{C3380CC4-5D6E-409C-BE32-E72D297353CC}">
              <c16:uniqueId val="{00000002-9F6E-4B4A-91BB-A8FB7E4B6A6C}"/>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1).xlsb.xlsx]Tono emocional!TablaDinámica2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'Tono emocional'!$B$11</c:f>
              <c:strCache>
                <c:ptCount val="1"/>
                <c:pt idx="0">
                  <c:v>Promedio de Volatilidad 1D</c:v>
                </c:pt>
              </c:strCache>
            </c:strRef>
          </c:tx>
          <c:spPr>
            <a:solidFill>
              <a:schemeClr val="accent1"/>
            </a:solidFill>
            <a:ln>
              <a:noFill/>
            </a:ln>
            <a:effectLst/>
          </c:spPr>
          <c:invertIfNegative val="0"/>
          <c:cat>
            <c:strRef>
              <c:f>'Tono emocional'!$A$12:$A$19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emocional'!$B$12:$B$19</c:f>
              <c:numCache>
                <c:formatCode>0.00%</c:formatCode>
                <c:ptCount val="7"/>
                <c:pt idx="0">
                  <c:v>6.4930628483961264E-2</c:v>
                </c:pt>
                <c:pt idx="1">
                  <c:v>3.9010898300494659E-2</c:v>
                </c:pt>
                <c:pt idx="2">
                  <c:v>3.7545021639124466E-2</c:v>
                </c:pt>
                <c:pt idx="3">
                  <c:v>3.3435549251564271E-2</c:v>
                </c:pt>
                <c:pt idx="4">
                  <c:v>7.9101609566128717E-2</c:v>
                </c:pt>
                <c:pt idx="5">
                  <c:v>2.0736473724713971E-2</c:v>
                </c:pt>
                <c:pt idx="6">
                  <c:v>4.229604604390886E-2</c:v>
                </c:pt>
              </c:numCache>
            </c:numRef>
          </c:val>
          <c:extLst>
            <c:ext xmlns:c16="http://schemas.microsoft.com/office/drawing/2014/chart" uri="{C3380CC4-5D6E-409C-BE32-E72D297353CC}">
              <c16:uniqueId val="{00000000-6AD0-40D2-942F-1CA9E5218F03}"/>
            </c:ext>
          </c:extLst>
        </c:ser>
        <c:ser>
          <c:idx val="1"/>
          <c:order val="1"/>
          <c:tx>
            <c:strRef>
              <c:f>'Tono emocional'!$C$11</c:f>
              <c:strCache>
                <c:ptCount val="1"/>
                <c:pt idx="0">
                  <c:v>Promedio de Volatilidad 3D</c:v>
                </c:pt>
              </c:strCache>
            </c:strRef>
          </c:tx>
          <c:spPr>
            <a:solidFill>
              <a:schemeClr val="accent2"/>
            </a:solidFill>
            <a:ln>
              <a:noFill/>
            </a:ln>
            <a:effectLst/>
          </c:spPr>
          <c:invertIfNegative val="0"/>
          <c:cat>
            <c:strRef>
              <c:f>'Tono emocional'!$A$12:$A$19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emocional'!$C$12:$C$19</c:f>
              <c:numCache>
                <c:formatCode>0.00%</c:formatCode>
                <c:ptCount val="7"/>
                <c:pt idx="0">
                  <c:v>8.4780060243325114E-2</c:v>
                </c:pt>
                <c:pt idx="1">
                  <c:v>5.6754395753279577E-2</c:v>
                </c:pt>
                <c:pt idx="2">
                  <c:v>8.6485714061676267E-2</c:v>
                </c:pt>
                <c:pt idx="3">
                  <c:v>3.2531922854207647E-2</c:v>
                </c:pt>
                <c:pt idx="4">
                  <c:v>7.2651463472075462E-2</c:v>
                </c:pt>
                <c:pt idx="5">
                  <c:v>6.9503420680816788E-2</c:v>
                </c:pt>
                <c:pt idx="6">
                  <c:v>6.3939224462581795E-2</c:v>
                </c:pt>
              </c:numCache>
            </c:numRef>
          </c:val>
          <c:extLst>
            <c:ext xmlns:c16="http://schemas.microsoft.com/office/drawing/2014/chart" uri="{C3380CC4-5D6E-409C-BE32-E72D297353CC}">
              <c16:uniqueId val="{00000001-6AD0-40D2-942F-1CA9E5218F03}"/>
            </c:ext>
          </c:extLst>
        </c:ser>
        <c:ser>
          <c:idx val="2"/>
          <c:order val="2"/>
          <c:tx>
            <c:strRef>
              <c:f>'Tono emocional'!$D$11</c:f>
              <c:strCache>
                <c:ptCount val="1"/>
                <c:pt idx="0">
                  <c:v>Promedio de Volatilidad 7D</c:v>
                </c:pt>
              </c:strCache>
            </c:strRef>
          </c:tx>
          <c:spPr>
            <a:solidFill>
              <a:schemeClr val="accent3"/>
            </a:solidFill>
            <a:ln>
              <a:noFill/>
            </a:ln>
            <a:effectLst/>
          </c:spPr>
          <c:invertIfNegative val="0"/>
          <c:cat>
            <c:strRef>
              <c:f>'Tono emocional'!$A$12:$A$19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emocional'!$D$12:$D$19</c:f>
              <c:numCache>
                <c:formatCode>0.00%</c:formatCode>
                <c:ptCount val="7"/>
                <c:pt idx="0">
                  <c:v>7.0386190826379397E-2</c:v>
                </c:pt>
                <c:pt idx="1">
                  <c:v>6.2115740105827842E-2</c:v>
                </c:pt>
                <c:pt idx="2">
                  <c:v>8.8099839587495649E-2</c:v>
                </c:pt>
                <c:pt idx="3">
                  <c:v>6.3439043035464882E-2</c:v>
                </c:pt>
                <c:pt idx="4">
                  <c:v>6.8618378795785973E-2</c:v>
                </c:pt>
                <c:pt idx="5">
                  <c:v>5.8737740738316356E-2</c:v>
                </c:pt>
                <c:pt idx="6">
                  <c:v>7.1933620361747608E-2</c:v>
                </c:pt>
              </c:numCache>
            </c:numRef>
          </c:val>
          <c:extLst>
            <c:ext xmlns:c16="http://schemas.microsoft.com/office/drawing/2014/chart" uri="{C3380CC4-5D6E-409C-BE32-E72D297353CC}">
              <c16:uniqueId val="{00000002-6AD0-40D2-942F-1CA9E5218F03}"/>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1).xlsb.xlsx]Tono emocional!TablaDinámica5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'Tono emocional'!$B$21</c:f>
              <c:strCache>
                <c:ptCount val="1"/>
                <c:pt idx="0">
                  <c:v>Promedio de Volatilidad previa 1D</c:v>
                </c:pt>
              </c:strCache>
            </c:strRef>
          </c:tx>
          <c:spPr>
            <a:solidFill>
              <a:schemeClr val="accent1"/>
            </a:solidFill>
            <a:ln>
              <a:noFill/>
            </a:ln>
            <a:effectLst/>
          </c:spPr>
          <c:invertIfNegative val="0"/>
          <c:cat>
            <c:strRef>
              <c:f>'Tono emocional'!$A$22:$A$29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emocional'!$B$22:$B$29</c:f>
              <c:numCache>
                <c:formatCode>0.00%</c:formatCode>
                <c:ptCount val="7"/>
                <c:pt idx="0">
                  <c:v>2.061074891926104E-2</c:v>
                </c:pt>
                <c:pt idx="1">
                  <c:v>4.5311629975630409E-2</c:v>
                </c:pt>
                <c:pt idx="2">
                  <c:v>5.0735115495368369E-2</c:v>
                </c:pt>
                <c:pt idx="3">
                  <c:v>5.3681915803940987E-2</c:v>
                </c:pt>
                <c:pt idx="4">
                  <c:v>7.1779257276818928E-2</c:v>
                </c:pt>
                <c:pt idx="5">
                  <c:v>2.8149148715347905E-2</c:v>
                </c:pt>
                <c:pt idx="6">
                  <c:v>6.163833714492379E-2</c:v>
                </c:pt>
              </c:numCache>
            </c:numRef>
          </c:val>
          <c:extLst>
            <c:ext xmlns:c16="http://schemas.microsoft.com/office/drawing/2014/chart" uri="{C3380CC4-5D6E-409C-BE32-E72D297353CC}">
              <c16:uniqueId val="{00000000-0117-48EE-8B74-BC1761203E98}"/>
            </c:ext>
          </c:extLst>
        </c:ser>
        <c:ser>
          <c:idx val="1"/>
          <c:order val="1"/>
          <c:tx>
            <c:strRef>
              <c:f>'Tono emocional'!$C$21</c:f>
              <c:strCache>
                <c:ptCount val="1"/>
                <c:pt idx="0">
                  <c:v>Promedio de Volatilidad previa 3D</c:v>
                </c:pt>
              </c:strCache>
            </c:strRef>
          </c:tx>
          <c:spPr>
            <a:solidFill>
              <a:schemeClr val="accent2"/>
            </a:solidFill>
            <a:ln>
              <a:noFill/>
            </a:ln>
            <a:effectLst/>
          </c:spPr>
          <c:invertIfNegative val="0"/>
          <c:cat>
            <c:strRef>
              <c:f>'Tono emocional'!$A$22:$A$29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emocional'!$C$22:$C$29</c:f>
              <c:numCache>
                <c:formatCode>0.00%</c:formatCode>
                <c:ptCount val="7"/>
                <c:pt idx="0">
                  <c:v>6.292098220676598E-2</c:v>
                </c:pt>
                <c:pt idx="1">
                  <c:v>5.9285834301729387E-2</c:v>
                </c:pt>
                <c:pt idx="2">
                  <c:v>5.4557285331427223E-2</c:v>
                </c:pt>
                <c:pt idx="3">
                  <c:v>7.1144009065017819E-2</c:v>
                </c:pt>
                <c:pt idx="4">
                  <c:v>7.3004484991593913E-2</c:v>
                </c:pt>
                <c:pt idx="5">
                  <c:v>5.7560481201575177E-2</c:v>
                </c:pt>
                <c:pt idx="6">
                  <c:v>9.7316231415409168E-2</c:v>
                </c:pt>
              </c:numCache>
            </c:numRef>
          </c:val>
          <c:extLst>
            <c:ext xmlns:c16="http://schemas.microsoft.com/office/drawing/2014/chart" uri="{C3380CC4-5D6E-409C-BE32-E72D297353CC}">
              <c16:uniqueId val="{00000001-0117-48EE-8B74-BC1761203E98}"/>
            </c:ext>
          </c:extLst>
        </c:ser>
        <c:ser>
          <c:idx val="2"/>
          <c:order val="2"/>
          <c:tx>
            <c:strRef>
              <c:f>'Tono emocional'!$D$21</c:f>
              <c:strCache>
                <c:ptCount val="1"/>
                <c:pt idx="0">
                  <c:v>Promedio de Volatilidad previa 7D</c:v>
                </c:pt>
              </c:strCache>
            </c:strRef>
          </c:tx>
          <c:spPr>
            <a:solidFill>
              <a:schemeClr val="accent3"/>
            </a:solidFill>
            <a:ln>
              <a:noFill/>
            </a:ln>
            <a:effectLst/>
          </c:spPr>
          <c:invertIfNegative val="0"/>
          <c:cat>
            <c:strRef>
              <c:f>'Tono emocional'!$A$22:$A$29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emocional'!$D$22:$D$29</c:f>
              <c:numCache>
                <c:formatCode>0.00%</c:formatCode>
                <c:ptCount val="7"/>
                <c:pt idx="0">
                  <c:v>6.7359742656029606E-2</c:v>
                </c:pt>
                <c:pt idx="1">
                  <c:v>6.8919476454918957E-2</c:v>
                </c:pt>
                <c:pt idx="2">
                  <c:v>6.0180737879301685E-2</c:v>
                </c:pt>
                <c:pt idx="3">
                  <c:v>6.6812567394030367E-2</c:v>
                </c:pt>
                <c:pt idx="4">
                  <c:v>7.9503903619982219E-2</c:v>
                </c:pt>
                <c:pt idx="5">
                  <c:v>5.3571423677137089E-2</c:v>
                </c:pt>
                <c:pt idx="6">
                  <c:v>8.6467550615918223E-2</c:v>
                </c:pt>
              </c:numCache>
            </c:numRef>
          </c:val>
          <c:extLst>
            <c:ext xmlns:c16="http://schemas.microsoft.com/office/drawing/2014/chart" uri="{C3380CC4-5D6E-409C-BE32-E72D297353CC}">
              <c16:uniqueId val="{00000002-0117-48EE-8B74-BC1761203E98}"/>
            </c:ext>
          </c:extLst>
        </c:ser>
        <c:dLbls>
          <c:showLegendKey val="0"/>
          <c:showVal val="0"/>
          <c:showCatName val="0"/>
          <c:showSerName val="0"/>
          <c:showPercent val="0"/>
          <c:showBubbleSize val="0"/>
        </c:dLbls>
        <c:gapWidth val="219"/>
        <c:overlap val="-27"/>
        <c:axId val="1827178912"/>
        <c:axId val="1827183712"/>
      </c:barChart>
      <c:catAx>
        <c:axId val="18271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3712"/>
        <c:crosses val="autoZero"/>
        <c:auto val="1"/>
        <c:lblAlgn val="ctr"/>
        <c:lblOffset val="100"/>
        <c:noMultiLvlLbl val="0"/>
      </c:catAx>
      <c:valAx>
        <c:axId val="1827183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'Tono emocional'!$G$1</c:f>
              <c:strCache>
                <c:ptCount val="1"/>
                <c:pt idx="0">
                  <c:v>Promedio de Volatilidad previa 1D</c:v>
                </c:pt>
              </c:strCache>
            </c:strRef>
          </c:tx>
          <c:spPr>
            <a:solidFill>
              <a:schemeClr val="accent1"/>
            </a:solidFill>
            <a:ln>
              <a:noFill/>
            </a:ln>
            <a:effectLst/>
          </c:spPr>
          <c:invertIfNegative val="0"/>
          <c:cat>
            <c:strRef>
              <c:f>'Tono emocional'!$F$2:$F$9</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emocional'!$G$2:$G$9</c:f>
              <c:numCache>
                <c:formatCode>0.00%</c:formatCode>
                <c:ptCount val="8"/>
                <c:pt idx="0">
                  <c:v>2.061074891926104E-2</c:v>
                </c:pt>
                <c:pt idx="1">
                  <c:v>4.5311629975630409E-2</c:v>
                </c:pt>
                <c:pt idx="2">
                  <c:v>5.0735115495368369E-2</c:v>
                </c:pt>
                <c:pt idx="3">
                  <c:v>5.3681915803940987E-2</c:v>
                </c:pt>
                <c:pt idx="4">
                  <c:v>7.1779257276818928E-2</c:v>
                </c:pt>
                <c:pt idx="5">
                  <c:v>2.8149148715347905E-2</c:v>
                </c:pt>
                <c:pt idx="6">
                  <c:v>6.163833714492379E-2</c:v>
                </c:pt>
                <c:pt idx="7">
                  <c:v>5.7083863699269023E-2</c:v>
                </c:pt>
              </c:numCache>
            </c:numRef>
          </c:val>
          <c:extLst>
            <c:ext xmlns:c16="http://schemas.microsoft.com/office/drawing/2014/chart" uri="{C3380CC4-5D6E-409C-BE32-E72D297353CC}">
              <c16:uniqueId val="{00000000-0D9B-407C-B744-68D8B2322EA3}"/>
            </c:ext>
          </c:extLst>
        </c:ser>
        <c:ser>
          <c:idx val="1"/>
          <c:order val="1"/>
          <c:tx>
            <c:strRef>
              <c:f>'Tono emocional'!$H$1</c:f>
              <c:strCache>
                <c:ptCount val="1"/>
                <c:pt idx="0">
                  <c:v>Promedio de Volatilidad 1D</c:v>
                </c:pt>
              </c:strCache>
            </c:strRef>
          </c:tx>
          <c:spPr>
            <a:solidFill>
              <a:schemeClr val="accent2"/>
            </a:solidFill>
            <a:ln>
              <a:noFill/>
            </a:ln>
            <a:effectLst/>
          </c:spPr>
          <c:invertIfNegative val="0"/>
          <c:cat>
            <c:strRef>
              <c:f>'Tono emocional'!$F$2:$F$9</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emocional'!$H$2:$H$9</c:f>
              <c:numCache>
                <c:formatCode>0.00%</c:formatCode>
                <c:ptCount val="8"/>
                <c:pt idx="0">
                  <c:v>6.4930628483961264E-2</c:v>
                </c:pt>
                <c:pt idx="1">
                  <c:v>3.9010898300494659E-2</c:v>
                </c:pt>
                <c:pt idx="2">
                  <c:v>3.7545021639124466E-2</c:v>
                </c:pt>
                <c:pt idx="3">
                  <c:v>3.3435549251564271E-2</c:v>
                </c:pt>
                <c:pt idx="4">
                  <c:v>7.9101609566128717E-2</c:v>
                </c:pt>
                <c:pt idx="5">
                  <c:v>2.0736473724713971E-2</c:v>
                </c:pt>
                <c:pt idx="6">
                  <c:v>4.229604604390886E-2</c:v>
                </c:pt>
                <c:pt idx="7">
                  <c:v>5.0437881786528249E-2</c:v>
                </c:pt>
              </c:numCache>
            </c:numRef>
          </c:val>
          <c:extLst>
            <c:ext xmlns:c16="http://schemas.microsoft.com/office/drawing/2014/chart" uri="{C3380CC4-5D6E-409C-BE32-E72D297353CC}">
              <c16:uniqueId val="{00000001-0D9B-407C-B744-68D8B2322EA3}"/>
            </c:ext>
          </c:extLst>
        </c:ser>
        <c:dLbls>
          <c:showLegendKey val="0"/>
          <c:showVal val="0"/>
          <c:showCatName val="0"/>
          <c:showSerName val="0"/>
          <c:showPercent val="0"/>
          <c:showBubbleSize val="0"/>
        </c:dLbls>
        <c:gapWidth val="219"/>
        <c:overlap val="-27"/>
        <c:axId val="1466710864"/>
        <c:axId val="1466707024"/>
      </c:barChart>
      <c:catAx>
        <c:axId val="146671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6707024"/>
        <c:crosses val="autoZero"/>
        <c:auto val="1"/>
        <c:lblAlgn val="ctr"/>
        <c:lblOffset val="100"/>
        <c:noMultiLvlLbl val="0"/>
      </c:catAx>
      <c:valAx>
        <c:axId val="1466707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6710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'Tono emocional'!$G$10</c:f>
              <c:strCache>
                <c:ptCount val="1"/>
                <c:pt idx="0">
                  <c:v>Promedio de Volatilidad previa 3D</c:v>
                </c:pt>
              </c:strCache>
            </c:strRef>
          </c:tx>
          <c:spPr>
            <a:solidFill>
              <a:schemeClr val="accent1"/>
            </a:solidFill>
            <a:ln>
              <a:noFill/>
            </a:ln>
            <a:effectLst/>
          </c:spPr>
          <c:invertIfNegative val="0"/>
          <c:cat>
            <c:strRef>
              <c:f>'Tono emocional'!$F$11:$F$18</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emocional'!$G$11:$G$18</c:f>
              <c:numCache>
                <c:formatCode>0.00%</c:formatCode>
                <c:ptCount val="8"/>
                <c:pt idx="0">
                  <c:v>6.292098220676598E-2</c:v>
                </c:pt>
                <c:pt idx="1">
                  <c:v>5.9285834301729387E-2</c:v>
                </c:pt>
                <c:pt idx="2">
                  <c:v>5.4557285331427223E-2</c:v>
                </c:pt>
                <c:pt idx="3">
                  <c:v>7.1144009065017819E-2</c:v>
                </c:pt>
                <c:pt idx="4">
                  <c:v>7.3004484991593913E-2</c:v>
                </c:pt>
                <c:pt idx="5">
                  <c:v>5.7560481201575177E-2</c:v>
                </c:pt>
                <c:pt idx="6">
                  <c:v>9.7316231415409168E-2</c:v>
                </c:pt>
                <c:pt idx="7">
                  <c:v>7.3370324701617556E-2</c:v>
                </c:pt>
              </c:numCache>
            </c:numRef>
          </c:val>
          <c:extLst>
            <c:ext xmlns:c16="http://schemas.microsoft.com/office/drawing/2014/chart" uri="{C3380CC4-5D6E-409C-BE32-E72D297353CC}">
              <c16:uniqueId val="{00000000-6CD9-4776-AB72-6D3884E5E0BD}"/>
            </c:ext>
          </c:extLst>
        </c:ser>
        <c:ser>
          <c:idx val="1"/>
          <c:order val="1"/>
          <c:tx>
            <c:strRef>
              <c:f>'Tono emocional'!$H$10</c:f>
              <c:strCache>
                <c:ptCount val="1"/>
                <c:pt idx="0">
                  <c:v>Promedio de Volatilidad 3D</c:v>
                </c:pt>
              </c:strCache>
            </c:strRef>
          </c:tx>
          <c:spPr>
            <a:solidFill>
              <a:schemeClr val="accent2"/>
            </a:solidFill>
            <a:ln>
              <a:noFill/>
            </a:ln>
            <a:effectLst/>
          </c:spPr>
          <c:invertIfNegative val="0"/>
          <c:cat>
            <c:strRef>
              <c:f>'Tono emocional'!$F$11:$F$18</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emocional'!$H$11:$H$18</c:f>
              <c:numCache>
                <c:formatCode>0.00%</c:formatCode>
                <c:ptCount val="8"/>
                <c:pt idx="0">
                  <c:v>8.4780060243325114E-2</c:v>
                </c:pt>
                <c:pt idx="1">
                  <c:v>5.6754395753279577E-2</c:v>
                </c:pt>
                <c:pt idx="2">
                  <c:v>8.6485714061676267E-2</c:v>
                </c:pt>
                <c:pt idx="3">
                  <c:v>3.2531922854207647E-2</c:v>
                </c:pt>
                <c:pt idx="4">
                  <c:v>7.2651463472075462E-2</c:v>
                </c:pt>
                <c:pt idx="5">
                  <c:v>6.9503420680816788E-2</c:v>
                </c:pt>
                <c:pt idx="6">
                  <c:v>6.3939224462581795E-2</c:v>
                </c:pt>
                <c:pt idx="7">
                  <c:v>6.9137678126306432E-2</c:v>
                </c:pt>
              </c:numCache>
            </c:numRef>
          </c:val>
          <c:extLst>
            <c:ext xmlns:c16="http://schemas.microsoft.com/office/drawing/2014/chart" uri="{C3380CC4-5D6E-409C-BE32-E72D297353CC}">
              <c16:uniqueId val="{00000001-6CD9-4776-AB72-6D3884E5E0BD}"/>
            </c:ext>
          </c:extLst>
        </c:ser>
        <c:dLbls>
          <c:showLegendKey val="0"/>
          <c:showVal val="0"/>
          <c:showCatName val="0"/>
          <c:showSerName val="0"/>
          <c:showPercent val="0"/>
          <c:showBubbleSize val="0"/>
        </c:dLbls>
        <c:gapWidth val="219"/>
        <c:overlap val="-27"/>
        <c:axId val="1465976640"/>
        <c:axId val="1465976160"/>
      </c:barChart>
      <c:catAx>
        <c:axId val="146597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6160"/>
        <c:crosses val="autoZero"/>
        <c:auto val="1"/>
        <c:lblAlgn val="ctr"/>
        <c:lblOffset val="100"/>
        <c:noMultiLvlLbl val="0"/>
      </c:catAx>
      <c:valAx>
        <c:axId val="1465976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6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'Tono emocional'!$G$19</c:f>
              <c:strCache>
                <c:ptCount val="1"/>
                <c:pt idx="0">
                  <c:v>Promedio de Volatilidad previa 7D</c:v>
                </c:pt>
              </c:strCache>
            </c:strRef>
          </c:tx>
          <c:spPr>
            <a:solidFill>
              <a:schemeClr val="accent1"/>
            </a:solidFill>
            <a:ln>
              <a:noFill/>
            </a:ln>
            <a:effectLst/>
          </c:spPr>
          <c:invertIfNegative val="0"/>
          <c:cat>
            <c:strRef>
              <c:f>'Tono emocional'!$F$20:$F$27</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emocional'!$G$20:$G$27</c:f>
              <c:numCache>
                <c:formatCode>0.00%</c:formatCode>
                <c:ptCount val="8"/>
                <c:pt idx="0">
                  <c:v>6.7359742656029606E-2</c:v>
                </c:pt>
                <c:pt idx="1">
                  <c:v>6.8919476454918957E-2</c:v>
                </c:pt>
                <c:pt idx="2">
                  <c:v>6.0180737879301685E-2</c:v>
                </c:pt>
                <c:pt idx="3">
                  <c:v>6.6812567394030367E-2</c:v>
                </c:pt>
                <c:pt idx="4">
                  <c:v>7.9503903619982219E-2</c:v>
                </c:pt>
                <c:pt idx="5">
                  <c:v>5.3571423677137089E-2</c:v>
                </c:pt>
                <c:pt idx="6">
                  <c:v>8.6467550615918223E-2</c:v>
                </c:pt>
                <c:pt idx="7">
                  <c:v>7.4020802249441089E-2</c:v>
                </c:pt>
              </c:numCache>
            </c:numRef>
          </c:val>
          <c:extLst>
            <c:ext xmlns:c16="http://schemas.microsoft.com/office/drawing/2014/chart" uri="{C3380CC4-5D6E-409C-BE32-E72D297353CC}">
              <c16:uniqueId val="{00000000-F02D-4964-99ED-813B4886D10D}"/>
            </c:ext>
          </c:extLst>
        </c:ser>
        <c:ser>
          <c:idx val="1"/>
          <c:order val="1"/>
          <c:tx>
            <c:strRef>
              <c:f>'Tono emocional'!$H$19</c:f>
              <c:strCache>
                <c:ptCount val="1"/>
                <c:pt idx="0">
                  <c:v>Promedio de Volatilidad 7D</c:v>
                </c:pt>
              </c:strCache>
            </c:strRef>
          </c:tx>
          <c:spPr>
            <a:solidFill>
              <a:schemeClr val="accent2"/>
            </a:solidFill>
            <a:ln>
              <a:noFill/>
            </a:ln>
            <a:effectLst/>
          </c:spPr>
          <c:invertIfNegative val="0"/>
          <c:cat>
            <c:strRef>
              <c:f>'Tono emocional'!$F$20:$F$27</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emocional'!$H$20:$H$27</c:f>
              <c:numCache>
                <c:formatCode>0.00%</c:formatCode>
                <c:ptCount val="8"/>
                <c:pt idx="0">
                  <c:v>7.0386190826379397E-2</c:v>
                </c:pt>
                <c:pt idx="1">
                  <c:v>6.2115740105827842E-2</c:v>
                </c:pt>
                <c:pt idx="2">
                  <c:v>8.8099839587495649E-2</c:v>
                </c:pt>
                <c:pt idx="3">
                  <c:v>6.3439043035464882E-2</c:v>
                </c:pt>
                <c:pt idx="4">
                  <c:v>6.8618378795785973E-2</c:v>
                </c:pt>
                <c:pt idx="5">
                  <c:v>5.8737740738316356E-2</c:v>
                </c:pt>
                <c:pt idx="6">
                  <c:v>7.1933620361747608E-2</c:v>
                </c:pt>
                <c:pt idx="7">
                  <c:v>7.233324976967849E-2</c:v>
                </c:pt>
              </c:numCache>
            </c:numRef>
          </c:val>
          <c:extLst>
            <c:ext xmlns:c16="http://schemas.microsoft.com/office/drawing/2014/chart" uri="{C3380CC4-5D6E-409C-BE32-E72D297353CC}">
              <c16:uniqueId val="{00000001-F02D-4964-99ED-813B4886D10D}"/>
            </c:ext>
          </c:extLst>
        </c:ser>
        <c:dLbls>
          <c:showLegendKey val="0"/>
          <c:showVal val="0"/>
          <c:showCatName val="0"/>
          <c:showSerName val="0"/>
          <c:showPercent val="0"/>
          <c:showBubbleSize val="0"/>
        </c:dLbls>
        <c:gapWidth val="219"/>
        <c:overlap val="-27"/>
        <c:axId val="835146272"/>
        <c:axId val="835141472"/>
      </c:barChart>
      <c:catAx>
        <c:axId val="83514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5141472"/>
        <c:crosses val="autoZero"/>
        <c:auto val="1"/>
        <c:lblAlgn val="ctr"/>
        <c:lblOffset val="100"/>
        <c:noMultiLvlLbl val="0"/>
      </c:catAx>
      <c:valAx>
        <c:axId val="835141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514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1).xlsb.xlsx]Formato!TablaDinámica1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Formato!$B$1</c:f>
              <c:strCache>
                <c:ptCount val="1"/>
                <c:pt idx="0">
                  <c:v>Promedio de Reacción 1D</c:v>
                </c:pt>
              </c:strCache>
            </c:strRef>
          </c:tx>
          <c:spPr>
            <a:solidFill>
              <a:schemeClr val="accent1"/>
            </a:solidFill>
            <a:ln>
              <a:noFill/>
            </a:ln>
            <a:effectLst/>
          </c:spPr>
          <c:invertIfNegative val="0"/>
          <c:cat>
            <c:strRef>
              <c:f>Formato!$A$2:$A$4</c:f>
              <c:strCache>
                <c:ptCount val="2"/>
                <c:pt idx="0">
                  <c:v>Texto</c:v>
                </c:pt>
                <c:pt idx="1">
                  <c:v>Texto + Imagen</c:v>
                </c:pt>
              </c:strCache>
            </c:strRef>
          </c:cat>
          <c:val>
            <c:numRef>
              <c:f>Formato!$B$2:$B$4</c:f>
              <c:numCache>
                <c:formatCode>0.00%</c:formatCode>
                <c:ptCount val="2"/>
                <c:pt idx="0">
                  <c:v>-8.0285003423226642E-3</c:v>
                </c:pt>
                <c:pt idx="1">
                  <c:v>3.4973550930012316E-2</c:v>
                </c:pt>
              </c:numCache>
            </c:numRef>
          </c:val>
          <c:extLst>
            <c:ext xmlns:c16="http://schemas.microsoft.com/office/drawing/2014/chart" uri="{C3380CC4-5D6E-409C-BE32-E72D297353CC}">
              <c16:uniqueId val="{00000000-6243-4D3B-B8BE-631464634948}"/>
            </c:ext>
          </c:extLst>
        </c:ser>
        <c:ser>
          <c:idx val="1"/>
          <c:order val="1"/>
          <c:tx>
            <c:strRef>
              <c:f>Formato!$C$1</c:f>
              <c:strCache>
                <c:ptCount val="1"/>
                <c:pt idx="0">
                  <c:v>Promedio de Reacción 3D</c:v>
                </c:pt>
              </c:strCache>
            </c:strRef>
          </c:tx>
          <c:spPr>
            <a:solidFill>
              <a:schemeClr val="accent2"/>
            </a:solidFill>
            <a:ln>
              <a:noFill/>
            </a:ln>
            <a:effectLst/>
          </c:spPr>
          <c:invertIfNegative val="0"/>
          <c:cat>
            <c:strRef>
              <c:f>Formato!$A$2:$A$4</c:f>
              <c:strCache>
                <c:ptCount val="2"/>
                <c:pt idx="0">
                  <c:v>Texto</c:v>
                </c:pt>
                <c:pt idx="1">
                  <c:v>Texto + Imagen</c:v>
                </c:pt>
              </c:strCache>
            </c:strRef>
          </c:cat>
          <c:val>
            <c:numRef>
              <c:f>Formato!$C$2:$C$4</c:f>
              <c:numCache>
                <c:formatCode>0.00%</c:formatCode>
                <c:ptCount val="2"/>
                <c:pt idx="0">
                  <c:v>-7.9993127598061119E-3</c:v>
                </c:pt>
                <c:pt idx="1">
                  <c:v>4.214685279479536E-2</c:v>
                </c:pt>
              </c:numCache>
            </c:numRef>
          </c:val>
          <c:extLst>
            <c:ext xmlns:c16="http://schemas.microsoft.com/office/drawing/2014/chart" uri="{C3380CC4-5D6E-409C-BE32-E72D297353CC}">
              <c16:uniqueId val="{00000001-6243-4D3B-B8BE-631464634948}"/>
            </c:ext>
          </c:extLst>
        </c:ser>
        <c:ser>
          <c:idx val="2"/>
          <c:order val="2"/>
          <c:tx>
            <c:strRef>
              <c:f>Formato!$D$1</c:f>
              <c:strCache>
                <c:ptCount val="1"/>
                <c:pt idx="0">
                  <c:v>Promedio de Reacción 7D</c:v>
                </c:pt>
              </c:strCache>
            </c:strRef>
          </c:tx>
          <c:spPr>
            <a:solidFill>
              <a:schemeClr val="accent3"/>
            </a:solidFill>
            <a:ln>
              <a:noFill/>
            </a:ln>
            <a:effectLst/>
          </c:spPr>
          <c:invertIfNegative val="0"/>
          <c:cat>
            <c:strRef>
              <c:f>Formato!$A$2:$A$4</c:f>
              <c:strCache>
                <c:ptCount val="2"/>
                <c:pt idx="0">
                  <c:v>Texto</c:v>
                </c:pt>
                <c:pt idx="1">
                  <c:v>Texto + Imagen</c:v>
                </c:pt>
              </c:strCache>
            </c:strRef>
          </c:cat>
          <c:val>
            <c:numRef>
              <c:f>Formato!$D$2:$D$4</c:f>
              <c:numCache>
                <c:formatCode>0.00%</c:formatCode>
                <c:ptCount val="2"/>
                <c:pt idx="0">
                  <c:v>6.9632790383762563E-2</c:v>
                </c:pt>
                <c:pt idx="1">
                  <c:v>0.12108266333198107</c:v>
                </c:pt>
              </c:numCache>
            </c:numRef>
          </c:val>
          <c:extLst>
            <c:ext xmlns:c16="http://schemas.microsoft.com/office/drawing/2014/chart" uri="{C3380CC4-5D6E-409C-BE32-E72D297353CC}">
              <c16:uniqueId val="{00000002-6243-4D3B-B8BE-631464634948}"/>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1).xlsb.xlsx]Formato!TablaDinámica2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Formato!$B$6</c:f>
              <c:strCache>
                <c:ptCount val="1"/>
                <c:pt idx="0">
                  <c:v>Promedio de Volatilidad 1D</c:v>
                </c:pt>
              </c:strCache>
            </c:strRef>
          </c:tx>
          <c:spPr>
            <a:solidFill>
              <a:schemeClr val="accent1"/>
            </a:solidFill>
            <a:ln>
              <a:noFill/>
            </a:ln>
            <a:effectLst/>
          </c:spPr>
          <c:invertIfNegative val="0"/>
          <c:cat>
            <c:strRef>
              <c:f>Formato!$A$7:$A$9</c:f>
              <c:strCache>
                <c:ptCount val="2"/>
                <c:pt idx="0">
                  <c:v>Texto</c:v>
                </c:pt>
                <c:pt idx="1">
                  <c:v>Texto + Imagen</c:v>
                </c:pt>
              </c:strCache>
            </c:strRef>
          </c:cat>
          <c:val>
            <c:numRef>
              <c:f>Formato!$B$7:$B$9</c:f>
              <c:numCache>
                <c:formatCode>0.00%</c:formatCode>
                <c:ptCount val="2"/>
                <c:pt idx="0">
                  <c:v>4.1316518618850981E-2</c:v>
                </c:pt>
                <c:pt idx="1">
                  <c:v>7.708657025680106E-2</c:v>
                </c:pt>
              </c:numCache>
            </c:numRef>
          </c:val>
          <c:extLst>
            <c:ext xmlns:c16="http://schemas.microsoft.com/office/drawing/2014/chart" uri="{C3380CC4-5D6E-409C-BE32-E72D297353CC}">
              <c16:uniqueId val="{00000000-1437-4816-BA65-41318A243E18}"/>
            </c:ext>
          </c:extLst>
        </c:ser>
        <c:ser>
          <c:idx val="1"/>
          <c:order val="1"/>
          <c:tx>
            <c:strRef>
              <c:f>Formato!$C$6</c:f>
              <c:strCache>
                <c:ptCount val="1"/>
                <c:pt idx="0">
                  <c:v>Promedio de Volatilidad 3D</c:v>
                </c:pt>
              </c:strCache>
            </c:strRef>
          </c:tx>
          <c:spPr>
            <a:solidFill>
              <a:schemeClr val="accent2"/>
            </a:solidFill>
            <a:ln>
              <a:noFill/>
            </a:ln>
            <a:effectLst/>
          </c:spPr>
          <c:invertIfNegative val="0"/>
          <c:cat>
            <c:strRef>
              <c:f>Formato!$A$7:$A$9</c:f>
              <c:strCache>
                <c:ptCount val="2"/>
                <c:pt idx="0">
                  <c:v>Texto</c:v>
                </c:pt>
                <c:pt idx="1">
                  <c:v>Texto + Imagen</c:v>
                </c:pt>
              </c:strCache>
            </c:strRef>
          </c:cat>
          <c:val>
            <c:numRef>
              <c:f>Formato!$C$7:$C$9</c:f>
              <c:numCache>
                <c:formatCode>0.00%</c:formatCode>
                <c:ptCount val="2"/>
                <c:pt idx="0">
                  <c:v>5.9536778048889238E-2</c:v>
                </c:pt>
                <c:pt idx="1">
                  <c:v>9.7187366587780266E-2</c:v>
                </c:pt>
              </c:numCache>
            </c:numRef>
          </c:val>
          <c:extLst>
            <c:ext xmlns:c16="http://schemas.microsoft.com/office/drawing/2014/chart" uri="{C3380CC4-5D6E-409C-BE32-E72D297353CC}">
              <c16:uniqueId val="{00000001-1437-4816-BA65-41318A243E18}"/>
            </c:ext>
          </c:extLst>
        </c:ser>
        <c:ser>
          <c:idx val="2"/>
          <c:order val="2"/>
          <c:tx>
            <c:strRef>
              <c:f>Formato!$D$6</c:f>
              <c:strCache>
                <c:ptCount val="1"/>
                <c:pt idx="0">
                  <c:v>Promedio de Volatilidad 7D</c:v>
                </c:pt>
              </c:strCache>
            </c:strRef>
          </c:tx>
          <c:spPr>
            <a:solidFill>
              <a:schemeClr val="accent3"/>
            </a:solidFill>
            <a:ln>
              <a:noFill/>
            </a:ln>
            <a:effectLst/>
          </c:spPr>
          <c:invertIfNegative val="0"/>
          <c:cat>
            <c:strRef>
              <c:f>Formato!$A$7:$A$9</c:f>
              <c:strCache>
                <c:ptCount val="2"/>
                <c:pt idx="0">
                  <c:v>Texto</c:v>
                </c:pt>
                <c:pt idx="1">
                  <c:v>Texto + Imagen</c:v>
                </c:pt>
              </c:strCache>
            </c:strRef>
          </c:cat>
          <c:val>
            <c:numRef>
              <c:f>Formato!$D$7:$D$9</c:f>
              <c:numCache>
                <c:formatCode>0.00%</c:formatCode>
                <c:ptCount val="2"/>
                <c:pt idx="0">
                  <c:v>6.5274133533041886E-2</c:v>
                </c:pt>
                <c:pt idx="1">
                  <c:v>9.2956942304165596E-2</c:v>
                </c:pt>
              </c:numCache>
            </c:numRef>
          </c:val>
          <c:extLst>
            <c:ext xmlns:c16="http://schemas.microsoft.com/office/drawing/2014/chart" uri="{C3380CC4-5D6E-409C-BE32-E72D297353CC}">
              <c16:uniqueId val="{00000002-1437-4816-BA65-41318A243E18}"/>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[Dogecoin Maestro Final (version 1).xlsb.xlsx]Formato!TablaDinámica5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Formato!$B$11</c:f>
              <c:strCache>
                <c:ptCount val="1"/>
                <c:pt idx="0">
                  <c:v>Promedio de Volatilidad previa 1D</c:v>
                </c:pt>
              </c:strCache>
            </c:strRef>
          </c:tx>
          <c:spPr>
            <a:solidFill>
              <a:schemeClr val="accent1"/>
            </a:solidFill>
            <a:ln>
              <a:noFill/>
            </a:ln>
            <a:effectLst/>
          </c:spPr>
          <c:invertIfNegative val="0"/>
          <c:cat>
            <c:strRef>
              <c:f>Formato!$A$12:$A$14</c:f>
              <c:strCache>
                <c:ptCount val="2"/>
                <c:pt idx="0">
                  <c:v>Texto</c:v>
                </c:pt>
                <c:pt idx="1">
                  <c:v>Texto + Imagen</c:v>
                </c:pt>
              </c:strCache>
            </c:strRef>
          </c:cat>
          <c:val>
            <c:numRef>
              <c:f>Formato!$B$12:$B$14</c:f>
              <c:numCache>
                <c:formatCode>0.00%</c:formatCode>
                <c:ptCount val="2"/>
                <c:pt idx="0">
                  <c:v>5.5421711174873392E-2</c:v>
                </c:pt>
                <c:pt idx="1">
                  <c:v>6.1939956368581746E-2</c:v>
                </c:pt>
              </c:numCache>
            </c:numRef>
          </c:val>
          <c:extLst>
            <c:ext xmlns:c16="http://schemas.microsoft.com/office/drawing/2014/chart" uri="{C3380CC4-5D6E-409C-BE32-E72D297353CC}">
              <c16:uniqueId val="{00000000-A6F1-4174-8414-9E0AB99205D0}"/>
            </c:ext>
          </c:extLst>
        </c:ser>
        <c:ser>
          <c:idx val="1"/>
          <c:order val="1"/>
          <c:tx>
            <c:strRef>
              <c:f>Formato!$C$11</c:f>
              <c:strCache>
                <c:ptCount val="1"/>
                <c:pt idx="0">
                  <c:v>Promedio de Volatilidad previa 3D</c:v>
                </c:pt>
              </c:strCache>
            </c:strRef>
          </c:tx>
          <c:spPr>
            <a:solidFill>
              <a:schemeClr val="accent2"/>
            </a:solidFill>
            <a:ln>
              <a:noFill/>
            </a:ln>
            <a:effectLst/>
          </c:spPr>
          <c:invertIfNegative val="0"/>
          <c:cat>
            <c:strRef>
              <c:f>Formato!$A$12:$A$14</c:f>
              <c:strCache>
                <c:ptCount val="2"/>
                <c:pt idx="0">
                  <c:v>Texto</c:v>
                </c:pt>
                <c:pt idx="1">
                  <c:v>Texto + Imagen</c:v>
                </c:pt>
              </c:strCache>
            </c:strRef>
          </c:cat>
          <c:val>
            <c:numRef>
              <c:f>Formato!$C$12:$C$14</c:f>
              <c:numCache>
                <c:formatCode>0.00%</c:formatCode>
                <c:ptCount val="2"/>
                <c:pt idx="0">
                  <c:v>7.9399020635547213E-2</c:v>
                </c:pt>
                <c:pt idx="1">
                  <c:v>5.5757075796607387E-2</c:v>
                </c:pt>
              </c:numCache>
            </c:numRef>
          </c:val>
          <c:extLst>
            <c:ext xmlns:c16="http://schemas.microsoft.com/office/drawing/2014/chart" uri="{C3380CC4-5D6E-409C-BE32-E72D297353CC}">
              <c16:uniqueId val="{00000001-A6F1-4174-8414-9E0AB99205D0}"/>
            </c:ext>
          </c:extLst>
        </c:ser>
        <c:ser>
          <c:idx val="2"/>
          <c:order val="2"/>
          <c:tx>
            <c:strRef>
              <c:f>Formato!$D$11</c:f>
              <c:strCache>
                <c:ptCount val="1"/>
                <c:pt idx="0">
                  <c:v>Promedio de Volatilidad previa 7D</c:v>
                </c:pt>
              </c:strCache>
            </c:strRef>
          </c:tx>
          <c:spPr>
            <a:solidFill>
              <a:schemeClr val="accent3"/>
            </a:solidFill>
            <a:ln>
              <a:noFill/>
            </a:ln>
            <a:effectLst/>
          </c:spPr>
          <c:invertIfNegative val="0"/>
          <c:cat>
            <c:strRef>
              <c:f>Formato!$A$12:$A$14</c:f>
              <c:strCache>
                <c:ptCount val="2"/>
                <c:pt idx="0">
                  <c:v>Texto</c:v>
                </c:pt>
                <c:pt idx="1">
                  <c:v>Texto + Imagen</c:v>
                </c:pt>
              </c:strCache>
            </c:strRef>
          </c:cat>
          <c:val>
            <c:numRef>
              <c:f>Formato!$D$12:$D$14</c:f>
              <c:numCache>
                <c:formatCode>0.00%</c:formatCode>
                <c:ptCount val="2"/>
                <c:pt idx="0">
                  <c:v>7.7962458532442838E-2</c:v>
                </c:pt>
                <c:pt idx="1">
                  <c:v>6.2504982912828189E-2</c:v>
                </c:pt>
              </c:numCache>
            </c:numRef>
          </c:val>
          <c:extLst>
            <c:ext xmlns:c16="http://schemas.microsoft.com/office/drawing/2014/chart" uri="{C3380CC4-5D6E-409C-BE32-E72D297353CC}">
              <c16:uniqueId val="{00000002-A6F1-4174-8414-9E0AB99205D0}"/>
            </c:ext>
          </c:extLst>
        </c:ser>
        <c:dLbls>
          <c:showLegendKey val="0"/>
          <c:showVal val="0"/>
          <c:showCatName val="0"/>
          <c:showSerName val="0"/>
          <c:showPercent val="0"/>
          <c:showBubbleSize val="0"/>
        </c:dLbls>
        <c:gapWidth val="219"/>
        <c:overlap val="-27"/>
        <c:axId val="1827178912"/>
        <c:axId val="1827183712"/>
      </c:barChart>
      <c:catAx>
        <c:axId val="18271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3712"/>
        <c:crosses val="autoZero"/>
        <c:auto val="1"/>
        <c:lblAlgn val="ctr"/>
        <c:lblOffset val="100"/>
        <c:noMultiLvlLbl val="0"/>
      </c:catAx>
      <c:valAx>
        <c:axId val="1827183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Formato!$G$1</c:f>
              <c:strCache>
                <c:ptCount val="1"/>
                <c:pt idx="0">
                  <c:v>Promedio de Volatilidad previa 1D</c:v>
                </c:pt>
              </c:strCache>
            </c:strRef>
          </c:tx>
          <c:spPr>
            <a:solidFill>
              <a:schemeClr val="accent1"/>
            </a:solidFill>
            <a:ln>
              <a:noFill/>
            </a:ln>
            <a:effectLst/>
          </c:spPr>
          <c:invertIfNegative val="0"/>
          <c:cat>
            <c:strRef>
              <c:f>Formato!$F$2:$F$4</c:f>
              <c:strCache>
                <c:ptCount val="3"/>
                <c:pt idx="0">
                  <c:v>Texto</c:v>
                </c:pt>
                <c:pt idx="1">
                  <c:v>Texto + Imagen</c:v>
                </c:pt>
                <c:pt idx="2">
                  <c:v>Total general</c:v>
                </c:pt>
              </c:strCache>
            </c:strRef>
          </c:cat>
          <c:val>
            <c:numRef>
              <c:f>Formato!$G$2:$G$4</c:f>
              <c:numCache>
                <c:formatCode>0.00%</c:formatCode>
                <c:ptCount val="3"/>
                <c:pt idx="0">
                  <c:v>5.5421711174873392E-2</c:v>
                </c:pt>
                <c:pt idx="1">
                  <c:v>6.1939956368581746E-2</c:v>
                </c:pt>
                <c:pt idx="2">
                  <c:v>5.7083863699269009E-2</c:v>
                </c:pt>
              </c:numCache>
            </c:numRef>
          </c:val>
          <c:extLst>
            <c:ext xmlns:c16="http://schemas.microsoft.com/office/drawing/2014/chart" uri="{C3380CC4-5D6E-409C-BE32-E72D297353CC}">
              <c16:uniqueId val="{00000000-52C0-4C20-9E5C-D134002F0E70}"/>
            </c:ext>
          </c:extLst>
        </c:ser>
        <c:ser>
          <c:idx val="1"/>
          <c:order val="1"/>
          <c:tx>
            <c:strRef>
              <c:f>Formato!$H$1</c:f>
              <c:strCache>
                <c:ptCount val="1"/>
                <c:pt idx="0">
                  <c:v>Promedio de Volatilidad 1D</c:v>
                </c:pt>
              </c:strCache>
            </c:strRef>
          </c:tx>
          <c:spPr>
            <a:solidFill>
              <a:schemeClr val="accent2"/>
            </a:solidFill>
            <a:ln>
              <a:noFill/>
            </a:ln>
            <a:effectLst/>
          </c:spPr>
          <c:invertIfNegative val="0"/>
          <c:cat>
            <c:strRef>
              <c:f>Formato!$F$2:$F$4</c:f>
              <c:strCache>
                <c:ptCount val="3"/>
                <c:pt idx="0">
                  <c:v>Texto</c:v>
                </c:pt>
                <c:pt idx="1">
                  <c:v>Texto + Imagen</c:v>
                </c:pt>
                <c:pt idx="2">
                  <c:v>Total general</c:v>
                </c:pt>
              </c:strCache>
            </c:strRef>
          </c:cat>
          <c:val>
            <c:numRef>
              <c:f>Formato!$H$2:$H$4</c:f>
              <c:numCache>
                <c:formatCode>0.00%</c:formatCode>
                <c:ptCount val="3"/>
                <c:pt idx="0">
                  <c:v>4.1316518618850981E-2</c:v>
                </c:pt>
                <c:pt idx="1">
                  <c:v>7.708657025680106E-2</c:v>
                </c:pt>
                <c:pt idx="2">
                  <c:v>5.043788178652827E-2</c:v>
                </c:pt>
              </c:numCache>
            </c:numRef>
          </c:val>
          <c:extLst>
            <c:ext xmlns:c16="http://schemas.microsoft.com/office/drawing/2014/chart" uri="{C3380CC4-5D6E-409C-BE32-E72D297353CC}">
              <c16:uniqueId val="{00000001-52C0-4C20-9E5C-D134002F0E70}"/>
            </c:ext>
          </c:extLst>
        </c:ser>
        <c:dLbls>
          <c:showLegendKey val="0"/>
          <c:showVal val="0"/>
          <c:showCatName val="0"/>
          <c:showSerName val="0"/>
          <c:showPercent val="0"/>
          <c:showBubbleSize val="0"/>
        </c:dLbls>
        <c:gapWidth val="219"/>
        <c:overlap val="-27"/>
        <c:axId val="1497417136"/>
        <c:axId val="1498866976"/>
      </c:barChart>
      <c:catAx>
        <c:axId val="149741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8866976"/>
        <c:crosses val="autoZero"/>
        <c:auto val="1"/>
        <c:lblAlgn val="ctr"/>
        <c:lblOffset val="100"/>
        <c:noMultiLvlLbl val="0"/>
      </c:catAx>
      <c:valAx>
        <c:axId val="1498866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7417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t>
            </a:r>
            <a:r>
              <a:rPr lang="es-ES" baseline="0"/>
              <a:t>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Formato!$G$5</c:f>
              <c:strCache>
                <c:ptCount val="1"/>
                <c:pt idx="0">
                  <c:v>Promedio de Volatilidad previa 3D</c:v>
                </c:pt>
              </c:strCache>
            </c:strRef>
          </c:tx>
          <c:spPr>
            <a:solidFill>
              <a:schemeClr val="accent1"/>
            </a:solidFill>
            <a:ln>
              <a:noFill/>
            </a:ln>
            <a:effectLst/>
          </c:spPr>
          <c:invertIfNegative val="0"/>
          <c:cat>
            <c:strRef>
              <c:f>Formato!$F$6:$F$8</c:f>
              <c:strCache>
                <c:ptCount val="3"/>
                <c:pt idx="0">
                  <c:v>Texto</c:v>
                </c:pt>
                <c:pt idx="1">
                  <c:v>Texto + Imagen</c:v>
                </c:pt>
                <c:pt idx="2">
                  <c:v>Total general</c:v>
                </c:pt>
              </c:strCache>
            </c:strRef>
          </c:cat>
          <c:val>
            <c:numRef>
              <c:f>Formato!$G$6:$G$8</c:f>
              <c:numCache>
                <c:formatCode>0.00%</c:formatCode>
                <c:ptCount val="3"/>
                <c:pt idx="0">
                  <c:v>7.9399020635547213E-2</c:v>
                </c:pt>
                <c:pt idx="1">
                  <c:v>5.5757075796607387E-2</c:v>
                </c:pt>
                <c:pt idx="2">
                  <c:v>7.337032470161757E-2</c:v>
                </c:pt>
              </c:numCache>
            </c:numRef>
          </c:val>
          <c:extLst>
            <c:ext xmlns:c16="http://schemas.microsoft.com/office/drawing/2014/chart" uri="{C3380CC4-5D6E-409C-BE32-E72D297353CC}">
              <c16:uniqueId val="{00000000-5D0F-4A1B-A252-65F380A885BB}"/>
            </c:ext>
          </c:extLst>
        </c:ser>
        <c:ser>
          <c:idx val="1"/>
          <c:order val="1"/>
          <c:tx>
            <c:strRef>
              <c:f>Formato!$H$5</c:f>
              <c:strCache>
                <c:ptCount val="1"/>
                <c:pt idx="0">
                  <c:v>Promedio de Volatilidad 3D</c:v>
                </c:pt>
              </c:strCache>
            </c:strRef>
          </c:tx>
          <c:spPr>
            <a:solidFill>
              <a:schemeClr val="accent2"/>
            </a:solidFill>
            <a:ln>
              <a:noFill/>
            </a:ln>
            <a:effectLst/>
          </c:spPr>
          <c:invertIfNegative val="0"/>
          <c:cat>
            <c:strRef>
              <c:f>Formato!$F$6:$F$8</c:f>
              <c:strCache>
                <c:ptCount val="3"/>
                <c:pt idx="0">
                  <c:v>Texto</c:v>
                </c:pt>
                <c:pt idx="1">
                  <c:v>Texto + Imagen</c:v>
                </c:pt>
                <c:pt idx="2">
                  <c:v>Total general</c:v>
                </c:pt>
              </c:strCache>
            </c:strRef>
          </c:cat>
          <c:val>
            <c:numRef>
              <c:f>Formato!$H$6:$H$8</c:f>
              <c:numCache>
                <c:formatCode>0.00%</c:formatCode>
                <c:ptCount val="3"/>
                <c:pt idx="0">
                  <c:v>5.9536778048889238E-2</c:v>
                </c:pt>
                <c:pt idx="1">
                  <c:v>9.7187366587780266E-2</c:v>
                </c:pt>
                <c:pt idx="2">
                  <c:v>6.9137678126306432E-2</c:v>
                </c:pt>
              </c:numCache>
            </c:numRef>
          </c:val>
          <c:extLst>
            <c:ext xmlns:c16="http://schemas.microsoft.com/office/drawing/2014/chart" uri="{C3380CC4-5D6E-409C-BE32-E72D297353CC}">
              <c16:uniqueId val="{00000001-5D0F-4A1B-A252-65F380A885BB}"/>
            </c:ext>
          </c:extLst>
        </c:ser>
        <c:dLbls>
          <c:showLegendKey val="0"/>
          <c:showVal val="0"/>
          <c:showCatName val="0"/>
          <c:showSerName val="0"/>
          <c:showPercent val="0"/>
          <c:showBubbleSize val="0"/>
        </c:dLbls>
        <c:gapWidth val="219"/>
        <c:overlap val="-27"/>
        <c:axId val="1503642288"/>
        <c:axId val="1503642768"/>
      </c:barChart>
      <c:catAx>
        <c:axId val="150364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3642768"/>
        <c:crosses val="autoZero"/>
        <c:auto val="1"/>
        <c:lblAlgn val="ctr"/>
        <c:lblOffset val="100"/>
        <c:noMultiLvlLbl val="0"/>
      </c:catAx>
      <c:valAx>
        <c:axId val="1503642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3642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Formato!$G$9</c:f>
              <c:strCache>
                <c:ptCount val="1"/>
                <c:pt idx="0">
                  <c:v>Promedio de Volatilidad previa 7D</c:v>
                </c:pt>
              </c:strCache>
            </c:strRef>
          </c:tx>
          <c:spPr>
            <a:solidFill>
              <a:schemeClr val="accent1"/>
            </a:solidFill>
            <a:ln>
              <a:noFill/>
            </a:ln>
            <a:effectLst/>
          </c:spPr>
          <c:invertIfNegative val="0"/>
          <c:cat>
            <c:strRef>
              <c:f>Formato!$F$10:$F$12</c:f>
              <c:strCache>
                <c:ptCount val="3"/>
                <c:pt idx="0">
                  <c:v>Texto</c:v>
                </c:pt>
                <c:pt idx="1">
                  <c:v>Texto + Imagen</c:v>
                </c:pt>
                <c:pt idx="2">
                  <c:v>Total general</c:v>
                </c:pt>
              </c:strCache>
            </c:strRef>
          </c:cat>
          <c:val>
            <c:numRef>
              <c:f>Formato!$G$10:$G$12</c:f>
              <c:numCache>
                <c:formatCode>0.00%</c:formatCode>
                <c:ptCount val="3"/>
                <c:pt idx="0">
                  <c:v>7.7962458532442838E-2</c:v>
                </c:pt>
                <c:pt idx="1">
                  <c:v>6.2504982912828189E-2</c:v>
                </c:pt>
                <c:pt idx="2">
                  <c:v>7.4020802249441117E-2</c:v>
                </c:pt>
              </c:numCache>
            </c:numRef>
          </c:val>
          <c:extLst>
            <c:ext xmlns:c16="http://schemas.microsoft.com/office/drawing/2014/chart" uri="{C3380CC4-5D6E-409C-BE32-E72D297353CC}">
              <c16:uniqueId val="{00000000-7285-42CB-8114-D1B4EF99B3D4}"/>
            </c:ext>
          </c:extLst>
        </c:ser>
        <c:ser>
          <c:idx val="1"/>
          <c:order val="1"/>
          <c:tx>
            <c:strRef>
              <c:f>Formato!$H$9</c:f>
              <c:strCache>
                <c:ptCount val="1"/>
                <c:pt idx="0">
                  <c:v>Promedio de Volatilidad 7D</c:v>
                </c:pt>
              </c:strCache>
            </c:strRef>
          </c:tx>
          <c:spPr>
            <a:solidFill>
              <a:schemeClr val="accent2"/>
            </a:solidFill>
            <a:ln>
              <a:noFill/>
            </a:ln>
            <a:effectLst/>
          </c:spPr>
          <c:invertIfNegative val="0"/>
          <c:cat>
            <c:strRef>
              <c:f>Formato!$F$10:$F$12</c:f>
              <c:strCache>
                <c:ptCount val="3"/>
                <c:pt idx="0">
                  <c:v>Texto</c:v>
                </c:pt>
                <c:pt idx="1">
                  <c:v>Texto + Imagen</c:v>
                </c:pt>
                <c:pt idx="2">
                  <c:v>Total general</c:v>
                </c:pt>
              </c:strCache>
            </c:strRef>
          </c:cat>
          <c:val>
            <c:numRef>
              <c:f>Formato!$H$10:$H$12</c:f>
              <c:numCache>
                <c:formatCode>0.00%</c:formatCode>
                <c:ptCount val="3"/>
                <c:pt idx="0">
                  <c:v>6.5274133533041886E-2</c:v>
                </c:pt>
                <c:pt idx="1">
                  <c:v>9.2956942304165596E-2</c:v>
                </c:pt>
                <c:pt idx="2">
                  <c:v>7.2333249769678434E-2</c:v>
                </c:pt>
              </c:numCache>
            </c:numRef>
          </c:val>
          <c:extLst>
            <c:ext xmlns:c16="http://schemas.microsoft.com/office/drawing/2014/chart" uri="{C3380CC4-5D6E-409C-BE32-E72D297353CC}">
              <c16:uniqueId val="{00000001-7285-42CB-8114-D1B4EF99B3D4}"/>
            </c:ext>
          </c:extLst>
        </c:ser>
        <c:dLbls>
          <c:showLegendKey val="0"/>
          <c:showVal val="0"/>
          <c:showCatName val="0"/>
          <c:showSerName val="0"/>
          <c:showPercent val="0"/>
          <c:showBubbleSize val="0"/>
        </c:dLbls>
        <c:gapWidth val="219"/>
        <c:overlap val="-27"/>
        <c:axId val="1465971360"/>
        <c:axId val="1465971840"/>
      </c:barChart>
      <c:catAx>
        <c:axId val="146597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1840"/>
        <c:crosses val="autoZero"/>
        <c:auto val="1"/>
        <c:lblAlgn val="ctr"/>
        <c:lblOffset val="100"/>
        <c:noMultiLvlLbl val="0"/>
      </c:catAx>
      <c:valAx>
        <c:axId val="1465971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4" Type="http://schemas.openxmlformats.org/officeDocument/2006/relationships/chart" Target="../charts/chart5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5" Type="http://schemas.openxmlformats.org/officeDocument/2006/relationships/chart" Target="../charts/chart59.xml"/><Relationship Id="rId4" Type="http://schemas.openxmlformats.org/officeDocument/2006/relationships/chart" Target="../charts/chart5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drawing1.xml><?xml version="1.0" encoding="utf-8"?>
<xdr:wsDr xmlns:xdr="http://schemas.openxmlformats.org/drawingml/2006/spreadsheetDrawing" xmlns:a="http://schemas.openxmlformats.org/drawingml/2006/main">
  <xdr:twoCellAnchor>
    <xdr:from>
      <xdr:col>10</xdr:col>
      <xdr:colOff>57150</xdr:colOff>
      <xdr:row>0</xdr:row>
      <xdr:rowOff>0</xdr:rowOff>
    </xdr:from>
    <xdr:to>
      <xdr:col>15</xdr:col>
      <xdr:colOff>0</xdr:colOff>
      <xdr:row>14</xdr:row>
      <xdr:rowOff>76200</xdr:rowOff>
    </xdr:to>
    <xdr:graphicFrame macro="">
      <xdr:nvGraphicFramePr>
        <xdr:cNvPr id="2" name="Gráfico 1">
          <a:extLst>
            <a:ext uri="{FF2B5EF4-FFF2-40B4-BE49-F238E27FC236}">
              <a16:creationId xmlns:a16="http://schemas.microsoft.com/office/drawing/2014/main" id="{FAC7B242-1876-9585-901F-03B0A038A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714375</xdr:colOff>
      <xdr:row>0</xdr:row>
      <xdr:rowOff>0</xdr:rowOff>
    </xdr:from>
    <xdr:to>
      <xdr:col>20</xdr:col>
      <xdr:colOff>695325</xdr:colOff>
      <xdr:row>14</xdr:row>
      <xdr:rowOff>76200</xdr:rowOff>
    </xdr:to>
    <xdr:graphicFrame macro="">
      <xdr:nvGraphicFramePr>
        <xdr:cNvPr id="3" name="Gráfico 2">
          <a:extLst>
            <a:ext uri="{FF2B5EF4-FFF2-40B4-BE49-F238E27FC236}">
              <a16:creationId xmlns:a16="http://schemas.microsoft.com/office/drawing/2014/main" id="{E7C82585-A37A-4397-80B2-10673E5CA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76200</xdr:colOff>
      <xdr:row>14</xdr:row>
      <xdr:rowOff>61912</xdr:rowOff>
    </xdr:from>
    <xdr:to>
      <xdr:col>15</xdr:col>
      <xdr:colOff>19050</xdr:colOff>
      <xdr:row>28</xdr:row>
      <xdr:rowOff>138112</xdr:rowOff>
    </xdr:to>
    <xdr:graphicFrame macro="">
      <xdr:nvGraphicFramePr>
        <xdr:cNvPr id="4" name="Gráfico 3">
          <a:extLst>
            <a:ext uri="{FF2B5EF4-FFF2-40B4-BE49-F238E27FC236}">
              <a16:creationId xmlns:a16="http://schemas.microsoft.com/office/drawing/2014/main" id="{8BB6BE4D-6AA3-E5DC-F106-79DEBDD76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704850</xdr:colOff>
      <xdr:row>14</xdr:row>
      <xdr:rowOff>80962</xdr:rowOff>
    </xdr:from>
    <xdr:to>
      <xdr:col>20</xdr:col>
      <xdr:colOff>685800</xdr:colOff>
      <xdr:row>28</xdr:row>
      <xdr:rowOff>157162</xdr:rowOff>
    </xdr:to>
    <xdr:graphicFrame macro="">
      <xdr:nvGraphicFramePr>
        <xdr:cNvPr id="5" name="Gráfico 4">
          <a:extLst>
            <a:ext uri="{FF2B5EF4-FFF2-40B4-BE49-F238E27FC236}">
              <a16:creationId xmlns:a16="http://schemas.microsoft.com/office/drawing/2014/main" id="{F4DDA941-D925-2B9D-3682-A0611837E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1562100</xdr:colOff>
      <xdr:row>28</xdr:row>
      <xdr:rowOff>166687</xdr:rowOff>
    </xdr:from>
    <xdr:to>
      <xdr:col>14</xdr:col>
      <xdr:colOff>666750</xdr:colOff>
      <xdr:row>43</xdr:row>
      <xdr:rowOff>52387</xdr:rowOff>
    </xdr:to>
    <xdr:graphicFrame macro="">
      <xdr:nvGraphicFramePr>
        <xdr:cNvPr id="6" name="Gráfico 5">
          <a:extLst>
            <a:ext uri="{FF2B5EF4-FFF2-40B4-BE49-F238E27FC236}">
              <a16:creationId xmlns:a16="http://schemas.microsoft.com/office/drawing/2014/main" id="{FC196DFC-2572-6F6C-6A4B-D30F06013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695325</xdr:colOff>
      <xdr:row>28</xdr:row>
      <xdr:rowOff>176212</xdr:rowOff>
    </xdr:from>
    <xdr:to>
      <xdr:col>20</xdr:col>
      <xdr:colOff>676275</xdr:colOff>
      <xdr:row>43</xdr:row>
      <xdr:rowOff>61912</xdr:rowOff>
    </xdr:to>
    <xdr:graphicFrame macro="">
      <xdr:nvGraphicFramePr>
        <xdr:cNvPr id="7" name="Gráfico 6">
          <a:extLst>
            <a:ext uri="{FF2B5EF4-FFF2-40B4-BE49-F238E27FC236}">
              <a16:creationId xmlns:a16="http://schemas.microsoft.com/office/drawing/2014/main" id="{603D6178-48A7-3784-2D0F-8397A55F2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23284</xdr:colOff>
      <xdr:row>7</xdr:row>
      <xdr:rowOff>158221</xdr:rowOff>
    </xdr:from>
    <xdr:to>
      <xdr:col>17</xdr:col>
      <xdr:colOff>220134</xdr:colOff>
      <xdr:row>22</xdr:row>
      <xdr:rowOff>43921</xdr:rowOff>
    </xdr:to>
    <xdr:graphicFrame macro="">
      <xdr:nvGraphicFramePr>
        <xdr:cNvPr id="2" name="Gráfico 1">
          <a:extLst>
            <a:ext uri="{FF2B5EF4-FFF2-40B4-BE49-F238E27FC236}">
              <a16:creationId xmlns:a16="http://schemas.microsoft.com/office/drawing/2014/main" id="{DC160B6A-0327-A77E-1C1E-D3F2AE686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21167</xdr:colOff>
      <xdr:row>22</xdr:row>
      <xdr:rowOff>52916</xdr:rowOff>
    </xdr:from>
    <xdr:to>
      <xdr:col>17</xdr:col>
      <xdr:colOff>218017</xdr:colOff>
      <xdr:row>36</xdr:row>
      <xdr:rowOff>129116</xdr:rowOff>
    </xdr:to>
    <xdr:graphicFrame macro="">
      <xdr:nvGraphicFramePr>
        <xdr:cNvPr id="3" name="Gráfico 2">
          <a:extLst>
            <a:ext uri="{FF2B5EF4-FFF2-40B4-BE49-F238E27FC236}">
              <a16:creationId xmlns:a16="http://schemas.microsoft.com/office/drawing/2014/main" id="{2204A05B-B6E5-43EF-A5B4-E5280A4F6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31750</xdr:colOff>
      <xdr:row>36</xdr:row>
      <xdr:rowOff>179917</xdr:rowOff>
    </xdr:from>
    <xdr:to>
      <xdr:col>17</xdr:col>
      <xdr:colOff>228600</xdr:colOff>
      <xdr:row>51</xdr:row>
      <xdr:rowOff>65617</xdr:rowOff>
    </xdr:to>
    <xdr:graphicFrame macro="">
      <xdr:nvGraphicFramePr>
        <xdr:cNvPr id="4" name="Gráfico 3">
          <a:extLst>
            <a:ext uri="{FF2B5EF4-FFF2-40B4-BE49-F238E27FC236}">
              <a16:creationId xmlns:a16="http://schemas.microsoft.com/office/drawing/2014/main" id="{C936A4D9-72E2-4970-B8B6-7FFA736EB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52</xdr:row>
      <xdr:rowOff>0</xdr:rowOff>
    </xdr:from>
    <xdr:to>
      <xdr:col>17</xdr:col>
      <xdr:colOff>196850</xdr:colOff>
      <xdr:row>66</xdr:row>
      <xdr:rowOff>76200</xdr:rowOff>
    </xdr:to>
    <xdr:graphicFrame macro="">
      <xdr:nvGraphicFramePr>
        <xdr:cNvPr id="5" name="Gráfico 4">
          <a:extLst>
            <a:ext uri="{FF2B5EF4-FFF2-40B4-BE49-F238E27FC236}">
              <a16:creationId xmlns:a16="http://schemas.microsoft.com/office/drawing/2014/main" id="{93211D38-EAF4-48FF-8E92-121C5037B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67</xdr:row>
      <xdr:rowOff>0</xdr:rowOff>
    </xdr:from>
    <xdr:to>
      <xdr:col>17</xdr:col>
      <xdr:colOff>196850</xdr:colOff>
      <xdr:row>81</xdr:row>
      <xdr:rowOff>76200</xdr:rowOff>
    </xdr:to>
    <xdr:graphicFrame macro="">
      <xdr:nvGraphicFramePr>
        <xdr:cNvPr id="6" name="Gráfico 5">
          <a:extLst>
            <a:ext uri="{FF2B5EF4-FFF2-40B4-BE49-F238E27FC236}">
              <a16:creationId xmlns:a16="http://schemas.microsoft.com/office/drawing/2014/main" id="{2E82BA0A-BDD1-4285-AFC9-19AE674A8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82</xdr:row>
      <xdr:rowOff>0</xdr:rowOff>
    </xdr:from>
    <xdr:to>
      <xdr:col>17</xdr:col>
      <xdr:colOff>196850</xdr:colOff>
      <xdr:row>96</xdr:row>
      <xdr:rowOff>76200</xdr:rowOff>
    </xdr:to>
    <xdr:graphicFrame macro="">
      <xdr:nvGraphicFramePr>
        <xdr:cNvPr id="7" name="Gráfico 6">
          <a:extLst>
            <a:ext uri="{FF2B5EF4-FFF2-40B4-BE49-F238E27FC236}">
              <a16:creationId xmlns:a16="http://schemas.microsoft.com/office/drawing/2014/main" id="{BCEF753B-3190-45C2-A5B2-72299F1D4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9525</xdr:colOff>
      <xdr:row>8</xdr:row>
      <xdr:rowOff>33337</xdr:rowOff>
    </xdr:from>
    <xdr:to>
      <xdr:col>16</xdr:col>
      <xdr:colOff>485775</xdr:colOff>
      <xdr:row>22</xdr:row>
      <xdr:rowOff>109537</xdr:rowOff>
    </xdr:to>
    <xdr:graphicFrame macro="">
      <xdr:nvGraphicFramePr>
        <xdr:cNvPr id="2" name="Gráfico 1">
          <a:extLst>
            <a:ext uri="{FF2B5EF4-FFF2-40B4-BE49-F238E27FC236}">
              <a16:creationId xmlns:a16="http://schemas.microsoft.com/office/drawing/2014/main" id="{21F9B32A-5426-3C62-A302-467E27039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38100</xdr:colOff>
      <xdr:row>22</xdr:row>
      <xdr:rowOff>47625</xdr:rowOff>
    </xdr:from>
    <xdr:to>
      <xdr:col>16</xdr:col>
      <xdr:colOff>514350</xdr:colOff>
      <xdr:row>36</xdr:row>
      <xdr:rowOff>123825</xdr:rowOff>
    </xdr:to>
    <xdr:graphicFrame macro="">
      <xdr:nvGraphicFramePr>
        <xdr:cNvPr id="5" name="Gráfico 4">
          <a:extLst>
            <a:ext uri="{FF2B5EF4-FFF2-40B4-BE49-F238E27FC236}">
              <a16:creationId xmlns:a16="http://schemas.microsoft.com/office/drawing/2014/main" id="{2D3D13C9-4446-4926-B128-EB9550713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37</xdr:row>
      <xdr:rowOff>0</xdr:rowOff>
    </xdr:from>
    <xdr:to>
      <xdr:col>16</xdr:col>
      <xdr:colOff>476250</xdr:colOff>
      <xdr:row>51</xdr:row>
      <xdr:rowOff>76200</xdr:rowOff>
    </xdr:to>
    <xdr:graphicFrame macro="">
      <xdr:nvGraphicFramePr>
        <xdr:cNvPr id="6" name="Gráfico 5">
          <a:extLst>
            <a:ext uri="{FF2B5EF4-FFF2-40B4-BE49-F238E27FC236}">
              <a16:creationId xmlns:a16="http://schemas.microsoft.com/office/drawing/2014/main" id="{D70F9C66-75A6-4188-BA69-871837376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28575</xdr:colOff>
      <xdr:row>51</xdr:row>
      <xdr:rowOff>38100</xdr:rowOff>
    </xdr:from>
    <xdr:to>
      <xdr:col>16</xdr:col>
      <xdr:colOff>504825</xdr:colOff>
      <xdr:row>65</xdr:row>
      <xdr:rowOff>114300</xdr:rowOff>
    </xdr:to>
    <xdr:graphicFrame macro="">
      <xdr:nvGraphicFramePr>
        <xdr:cNvPr id="7" name="Gráfico 6">
          <a:extLst>
            <a:ext uri="{FF2B5EF4-FFF2-40B4-BE49-F238E27FC236}">
              <a16:creationId xmlns:a16="http://schemas.microsoft.com/office/drawing/2014/main" id="{0929B7C9-F3E0-4908-97B5-EFA64A782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xdr:colOff>
      <xdr:row>65</xdr:row>
      <xdr:rowOff>123825</xdr:rowOff>
    </xdr:from>
    <xdr:to>
      <xdr:col>16</xdr:col>
      <xdr:colOff>485775</xdr:colOff>
      <xdr:row>80</xdr:row>
      <xdr:rowOff>9525</xdr:rowOff>
    </xdr:to>
    <xdr:graphicFrame macro="">
      <xdr:nvGraphicFramePr>
        <xdr:cNvPr id="3" name="Gráfico 2">
          <a:extLst>
            <a:ext uri="{FF2B5EF4-FFF2-40B4-BE49-F238E27FC236}">
              <a16:creationId xmlns:a16="http://schemas.microsoft.com/office/drawing/2014/main" id="{9A5BF602-AC43-4FA7-902C-EF0E76D81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80</xdr:row>
      <xdr:rowOff>0</xdr:rowOff>
    </xdr:from>
    <xdr:to>
      <xdr:col>16</xdr:col>
      <xdr:colOff>476250</xdr:colOff>
      <xdr:row>94</xdr:row>
      <xdr:rowOff>76200</xdr:rowOff>
    </xdr:to>
    <xdr:graphicFrame macro="">
      <xdr:nvGraphicFramePr>
        <xdr:cNvPr id="4" name="Gráfico 3">
          <a:extLst>
            <a:ext uri="{FF2B5EF4-FFF2-40B4-BE49-F238E27FC236}">
              <a16:creationId xmlns:a16="http://schemas.microsoft.com/office/drawing/2014/main" id="{6F149563-E9B8-4F2E-937F-FEFEE0F4C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11907</xdr:colOff>
      <xdr:row>7</xdr:row>
      <xdr:rowOff>190499</xdr:rowOff>
    </xdr:from>
    <xdr:to>
      <xdr:col>16</xdr:col>
      <xdr:colOff>497682</xdr:colOff>
      <xdr:row>22</xdr:row>
      <xdr:rowOff>76199</xdr:rowOff>
    </xdr:to>
    <xdr:graphicFrame macro="">
      <xdr:nvGraphicFramePr>
        <xdr:cNvPr id="4" name="Gráfico 3">
          <a:extLst>
            <a:ext uri="{FF2B5EF4-FFF2-40B4-BE49-F238E27FC236}">
              <a16:creationId xmlns:a16="http://schemas.microsoft.com/office/drawing/2014/main" id="{E8F0047D-F542-4368-FB97-D80B496B1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39220</xdr:colOff>
      <xdr:row>22</xdr:row>
      <xdr:rowOff>68356</xdr:rowOff>
    </xdr:from>
    <xdr:to>
      <xdr:col>17</xdr:col>
      <xdr:colOff>577102</xdr:colOff>
      <xdr:row>36</xdr:row>
      <xdr:rowOff>144556</xdr:rowOff>
    </xdr:to>
    <xdr:graphicFrame macro="">
      <xdr:nvGraphicFramePr>
        <xdr:cNvPr id="10" name="Gráfico 9">
          <a:extLst>
            <a:ext uri="{FF2B5EF4-FFF2-40B4-BE49-F238E27FC236}">
              <a16:creationId xmlns:a16="http://schemas.microsoft.com/office/drawing/2014/main" id="{FE80CC6A-A87B-6F72-50B7-8441DDAAB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16808</xdr:colOff>
      <xdr:row>36</xdr:row>
      <xdr:rowOff>135591</xdr:rowOff>
    </xdr:from>
    <xdr:to>
      <xdr:col>16</xdr:col>
      <xdr:colOff>509866</xdr:colOff>
      <xdr:row>51</xdr:row>
      <xdr:rowOff>21291</xdr:rowOff>
    </xdr:to>
    <xdr:graphicFrame macro="">
      <xdr:nvGraphicFramePr>
        <xdr:cNvPr id="11" name="Gráfico 10">
          <a:extLst>
            <a:ext uri="{FF2B5EF4-FFF2-40B4-BE49-F238E27FC236}">
              <a16:creationId xmlns:a16="http://schemas.microsoft.com/office/drawing/2014/main" id="{656F909A-BAB2-6295-99D2-C7F543CDA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16809</xdr:colOff>
      <xdr:row>51</xdr:row>
      <xdr:rowOff>34738</xdr:rowOff>
    </xdr:from>
    <xdr:to>
      <xdr:col>16</xdr:col>
      <xdr:colOff>509867</xdr:colOff>
      <xdr:row>65</xdr:row>
      <xdr:rowOff>110938</xdr:rowOff>
    </xdr:to>
    <xdr:graphicFrame macro="">
      <xdr:nvGraphicFramePr>
        <xdr:cNvPr id="12" name="Gráfico 11">
          <a:extLst>
            <a:ext uri="{FF2B5EF4-FFF2-40B4-BE49-F238E27FC236}">
              <a16:creationId xmlns:a16="http://schemas.microsoft.com/office/drawing/2014/main" id="{F62B9405-4CCB-1C2A-EB85-31BEECA0D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28015</xdr:colOff>
      <xdr:row>65</xdr:row>
      <xdr:rowOff>158002</xdr:rowOff>
    </xdr:from>
    <xdr:to>
      <xdr:col>16</xdr:col>
      <xdr:colOff>521073</xdr:colOff>
      <xdr:row>80</xdr:row>
      <xdr:rowOff>43702</xdr:rowOff>
    </xdr:to>
    <xdr:graphicFrame macro="">
      <xdr:nvGraphicFramePr>
        <xdr:cNvPr id="13" name="Gráfico 12">
          <a:extLst>
            <a:ext uri="{FF2B5EF4-FFF2-40B4-BE49-F238E27FC236}">
              <a16:creationId xmlns:a16="http://schemas.microsoft.com/office/drawing/2014/main" id="{557ABB16-DA6D-6AAD-8C1B-2A1E0689D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588308</xdr:colOff>
      <xdr:row>67</xdr:row>
      <xdr:rowOff>1120</xdr:rowOff>
    </xdr:from>
    <xdr:to>
      <xdr:col>11</xdr:col>
      <xdr:colOff>1372720</xdr:colOff>
      <xdr:row>81</xdr:row>
      <xdr:rowOff>77320</xdr:rowOff>
    </xdr:to>
    <xdr:graphicFrame macro="">
      <xdr:nvGraphicFramePr>
        <xdr:cNvPr id="14" name="Gráfico 13">
          <a:extLst>
            <a:ext uri="{FF2B5EF4-FFF2-40B4-BE49-F238E27FC236}">
              <a16:creationId xmlns:a16="http://schemas.microsoft.com/office/drawing/2014/main" id="{590ED4EE-5E20-9804-D243-53ED05AFF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20</xdr:row>
      <xdr:rowOff>0</xdr:rowOff>
    </xdr:from>
    <xdr:to>
      <xdr:col>2</xdr:col>
      <xdr:colOff>2009775</xdr:colOff>
      <xdr:row>34</xdr:row>
      <xdr:rowOff>76200</xdr:rowOff>
    </xdr:to>
    <xdr:graphicFrame macro="">
      <xdr:nvGraphicFramePr>
        <xdr:cNvPr id="2" name="Gráfico 1">
          <a:extLst>
            <a:ext uri="{FF2B5EF4-FFF2-40B4-BE49-F238E27FC236}">
              <a16:creationId xmlns:a16="http://schemas.microsoft.com/office/drawing/2014/main" id="{77A0E0CF-0FB3-4BE9-BB69-54D37E08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34</xdr:row>
      <xdr:rowOff>0</xdr:rowOff>
    </xdr:from>
    <xdr:to>
      <xdr:col>2</xdr:col>
      <xdr:colOff>1257300</xdr:colOff>
      <xdr:row>48</xdr:row>
      <xdr:rowOff>76200</xdr:rowOff>
    </xdr:to>
    <xdr:graphicFrame macro="">
      <xdr:nvGraphicFramePr>
        <xdr:cNvPr id="3" name="Gráfico 2">
          <a:extLst>
            <a:ext uri="{FF2B5EF4-FFF2-40B4-BE49-F238E27FC236}">
              <a16:creationId xmlns:a16="http://schemas.microsoft.com/office/drawing/2014/main" id="{32730A0B-EA9C-4A75-9236-94632B30A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48</xdr:row>
      <xdr:rowOff>66675</xdr:rowOff>
    </xdr:from>
    <xdr:to>
      <xdr:col>2</xdr:col>
      <xdr:colOff>1257300</xdr:colOff>
      <xdr:row>62</xdr:row>
      <xdr:rowOff>142875</xdr:rowOff>
    </xdr:to>
    <xdr:graphicFrame macro="">
      <xdr:nvGraphicFramePr>
        <xdr:cNvPr id="4" name="Gráfico 3">
          <a:extLst>
            <a:ext uri="{FF2B5EF4-FFF2-40B4-BE49-F238E27FC236}">
              <a16:creationId xmlns:a16="http://schemas.microsoft.com/office/drawing/2014/main" id="{9E18894B-4E72-67EA-9735-FBAAF476E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18</xdr:row>
      <xdr:rowOff>0</xdr:rowOff>
    </xdr:from>
    <xdr:to>
      <xdr:col>7</xdr:col>
      <xdr:colOff>885825</xdr:colOff>
      <xdr:row>32</xdr:row>
      <xdr:rowOff>76200</xdr:rowOff>
    </xdr:to>
    <xdr:graphicFrame macro="">
      <xdr:nvGraphicFramePr>
        <xdr:cNvPr id="5" name="Gráfico 4">
          <a:extLst>
            <a:ext uri="{FF2B5EF4-FFF2-40B4-BE49-F238E27FC236}">
              <a16:creationId xmlns:a16="http://schemas.microsoft.com/office/drawing/2014/main" id="{497DDE61-4DCD-76DB-DFF1-91807C509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32</xdr:row>
      <xdr:rowOff>0</xdr:rowOff>
    </xdr:from>
    <xdr:to>
      <xdr:col>7</xdr:col>
      <xdr:colOff>885825</xdr:colOff>
      <xdr:row>46</xdr:row>
      <xdr:rowOff>76200</xdr:rowOff>
    </xdr:to>
    <xdr:graphicFrame macro="">
      <xdr:nvGraphicFramePr>
        <xdr:cNvPr id="6" name="Gráfico 5">
          <a:extLst>
            <a:ext uri="{FF2B5EF4-FFF2-40B4-BE49-F238E27FC236}">
              <a16:creationId xmlns:a16="http://schemas.microsoft.com/office/drawing/2014/main" id="{55598927-4D96-D640-D50A-555182103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46</xdr:row>
      <xdr:rowOff>0</xdr:rowOff>
    </xdr:from>
    <xdr:to>
      <xdr:col>7</xdr:col>
      <xdr:colOff>885825</xdr:colOff>
      <xdr:row>60</xdr:row>
      <xdr:rowOff>76200</xdr:rowOff>
    </xdr:to>
    <xdr:graphicFrame macro="">
      <xdr:nvGraphicFramePr>
        <xdr:cNvPr id="7" name="Gráfico 6">
          <a:extLst>
            <a:ext uri="{FF2B5EF4-FFF2-40B4-BE49-F238E27FC236}">
              <a16:creationId xmlns:a16="http://schemas.microsoft.com/office/drawing/2014/main" id="{EA137585-8DA7-A7B3-0F66-836928347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0</xdr:rowOff>
    </xdr:from>
    <xdr:to>
      <xdr:col>2</xdr:col>
      <xdr:colOff>2009775</xdr:colOff>
      <xdr:row>34</xdr:row>
      <xdr:rowOff>76200</xdr:rowOff>
    </xdr:to>
    <xdr:graphicFrame macro="">
      <xdr:nvGraphicFramePr>
        <xdr:cNvPr id="2" name="Gráfico 1">
          <a:extLst>
            <a:ext uri="{FF2B5EF4-FFF2-40B4-BE49-F238E27FC236}">
              <a16:creationId xmlns:a16="http://schemas.microsoft.com/office/drawing/2014/main" id="{F6AD74EE-86D6-21E0-07CD-83D829211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34</xdr:row>
      <xdr:rowOff>57150</xdr:rowOff>
    </xdr:from>
    <xdr:to>
      <xdr:col>2</xdr:col>
      <xdr:colOff>1257300</xdr:colOff>
      <xdr:row>48</xdr:row>
      <xdr:rowOff>133350</xdr:rowOff>
    </xdr:to>
    <xdr:graphicFrame macro="">
      <xdr:nvGraphicFramePr>
        <xdr:cNvPr id="3" name="Gráfico 2">
          <a:extLst>
            <a:ext uri="{FF2B5EF4-FFF2-40B4-BE49-F238E27FC236}">
              <a16:creationId xmlns:a16="http://schemas.microsoft.com/office/drawing/2014/main" id="{ED195B8C-BA27-703A-1C6B-5EE2CED5A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48</xdr:row>
      <xdr:rowOff>114300</xdr:rowOff>
    </xdr:from>
    <xdr:to>
      <xdr:col>2</xdr:col>
      <xdr:colOff>1257300</xdr:colOff>
      <xdr:row>63</xdr:row>
      <xdr:rowOff>0</xdr:rowOff>
    </xdr:to>
    <xdr:graphicFrame macro="">
      <xdr:nvGraphicFramePr>
        <xdr:cNvPr id="4" name="Gráfico 3">
          <a:extLst>
            <a:ext uri="{FF2B5EF4-FFF2-40B4-BE49-F238E27FC236}">
              <a16:creationId xmlns:a16="http://schemas.microsoft.com/office/drawing/2014/main" id="{03D78921-7438-DF43-5066-6DF71CC22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18</xdr:row>
      <xdr:rowOff>0</xdr:rowOff>
    </xdr:from>
    <xdr:to>
      <xdr:col>7</xdr:col>
      <xdr:colOff>885825</xdr:colOff>
      <xdr:row>32</xdr:row>
      <xdr:rowOff>76200</xdr:rowOff>
    </xdr:to>
    <xdr:graphicFrame macro="">
      <xdr:nvGraphicFramePr>
        <xdr:cNvPr id="5" name="Gráfico 4">
          <a:extLst>
            <a:ext uri="{FF2B5EF4-FFF2-40B4-BE49-F238E27FC236}">
              <a16:creationId xmlns:a16="http://schemas.microsoft.com/office/drawing/2014/main" id="{3E7C8461-34A7-002E-020F-5ED5BC2729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32</xdr:row>
      <xdr:rowOff>0</xdr:rowOff>
    </xdr:from>
    <xdr:to>
      <xdr:col>7</xdr:col>
      <xdr:colOff>885825</xdr:colOff>
      <xdr:row>46</xdr:row>
      <xdr:rowOff>76200</xdr:rowOff>
    </xdr:to>
    <xdr:graphicFrame macro="">
      <xdr:nvGraphicFramePr>
        <xdr:cNvPr id="6" name="Gráfico 5">
          <a:extLst>
            <a:ext uri="{FF2B5EF4-FFF2-40B4-BE49-F238E27FC236}">
              <a16:creationId xmlns:a16="http://schemas.microsoft.com/office/drawing/2014/main" id="{D5C59BFD-DD7C-A68B-DB19-9D13609CB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46</xdr:row>
      <xdr:rowOff>66675</xdr:rowOff>
    </xdr:from>
    <xdr:to>
      <xdr:col>7</xdr:col>
      <xdr:colOff>885825</xdr:colOff>
      <xdr:row>60</xdr:row>
      <xdr:rowOff>142875</xdr:rowOff>
    </xdr:to>
    <xdr:graphicFrame macro="">
      <xdr:nvGraphicFramePr>
        <xdr:cNvPr id="7" name="Gráfico 6">
          <a:extLst>
            <a:ext uri="{FF2B5EF4-FFF2-40B4-BE49-F238E27FC236}">
              <a16:creationId xmlns:a16="http://schemas.microsoft.com/office/drawing/2014/main" id="{5B96D4E0-05DA-9E50-23AE-BE8A8B51B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13</xdr:row>
      <xdr:rowOff>180975</xdr:rowOff>
    </xdr:from>
    <xdr:to>
      <xdr:col>3</xdr:col>
      <xdr:colOff>0</xdr:colOff>
      <xdr:row>28</xdr:row>
      <xdr:rowOff>0</xdr:rowOff>
    </xdr:to>
    <xdr:graphicFrame macro="">
      <xdr:nvGraphicFramePr>
        <xdr:cNvPr id="2" name="Gráfico 1">
          <a:extLst>
            <a:ext uri="{FF2B5EF4-FFF2-40B4-BE49-F238E27FC236}">
              <a16:creationId xmlns:a16="http://schemas.microsoft.com/office/drawing/2014/main" id="{393EEDF8-FD37-416A-ABB5-5391B8257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9525</xdr:rowOff>
    </xdr:from>
    <xdr:to>
      <xdr:col>2</xdr:col>
      <xdr:colOff>1152525</xdr:colOff>
      <xdr:row>42</xdr:row>
      <xdr:rowOff>85725</xdr:rowOff>
    </xdr:to>
    <xdr:graphicFrame macro="">
      <xdr:nvGraphicFramePr>
        <xdr:cNvPr id="3" name="Gráfico 2">
          <a:extLst>
            <a:ext uri="{FF2B5EF4-FFF2-40B4-BE49-F238E27FC236}">
              <a16:creationId xmlns:a16="http://schemas.microsoft.com/office/drawing/2014/main" id="{86C396A7-D070-4D43-BC36-1413B671C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52387</xdr:rowOff>
    </xdr:from>
    <xdr:to>
      <xdr:col>2</xdr:col>
      <xdr:colOff>1152525</xdr:colOff>
      <xdr:row>55</xdr:row>
      <xdr:rowOff>128587</xdr:rowOff>
    </xdr:to>
    <xdr:graphicFrame macro="">
      <xdr:nvGraphicFramePr>
        <xdr:cNvPr id="4" name="Gráfico 3">
          <a:extLst>
            <a:ext uri="{FF2B5EF4-FFF2-40B4-BE49-F238E27FC236}">
              <a16:creationId xmlns:a16="http://schemas.microsoft.com/office/drawing/2014/main" id="{4807DC53-B9D2-71D6-4673-717774405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1933575</xdr:colOff>
      <xdr:row>12</xdr:row>
      <xdr:rowOff>4762</xdr:rowOff>
    </xdr:from>
    <xdr:to>
      <xdr:col>7</xdr:col>
      <xdr:colOff>1638300</xdr:colOff>
      <xdr:row>26</xdr:row>
      <xdr:rowOff>80962</xdr:rowOff>
    </xdr:to>
    <xdr:graphicFrame macro="">
      <xdr:nvGraphicFramePr>
        <xdr:cNvPr id="5" name="Gráfico 4">
          <a:extLst>
            <a:ext uri="{FF2B5EF4-FFF2-40B4-BE49-F238E27FC236}">
              <a16:creationId xmlns:a16="http://schemas.microsoft.com/office/drawing/2014/main" id="{C12310D7-5479-C828-6276-0C9040B62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1933575</xdr:colOff>
      <xdr:row>26</xdr:row>
      <xdr:rowOff>100012</xdr:rowOff>
    </xdr:from>
    <xdr:to>
      <xdr:col>7</xdr:col>
      <xdr:colOff>1638300</xdr:colOff>
      <xdr:row>40</xdr:row>
      <xdr:rowOff>176212</xdr:rowOff>
    </xdr:to>
    <xdr:graphicFrame macro="">
      <xdr:nvGraphicFramePr>
        <xdr:cNvPr id="6" name="Gráfico 5">
          <a:extLst>
            <a:ext uri="{FF2B5EF4-FFF2-40B4-BE49-F238E27FC236}">
              <a16:creationId xmlns:a16="http://schemas.microsoft.com/office/drawing/2014/main" id="{B81F828D-7E0E-1C59-3A36-4B2806639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40</xdr:row>
      <xdr:rowOff>176212</xdr:rowOff>
    </xdr:from>
    <xdr:to>
      <xdr:col>7</xdr:col>
      <xdr:colOff>1657350</xdr:colOff>
      <xdr:row>55</xdr:row>
      <xdr:rowOff>61912</xdr:rowOff>
    </xdr:to>
    <xdr:graphicFrame macro="">
      <xdr:nvGraphicFramePr>
        <xdr:cNvPr id="7" name="Gráfico 6">
          <a:extLst>
            <a:ext uri="{FF2B5EF4-FFF2-40B4-BE49-F238E27FC236}">
              <a16:creationId xmlns:a16="http://schemas.microsoft.com/office/drawing/2014/main" id="{B9D207B6-CE61-7BA7-EBA5-9B2B27263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23</xdr:row>
      <xdr:rowOff>0</xdr:rowOff>
    </xdr:from>
    <xdr:to>
      <xdr:col>2</xdr:col>
      <xdr:colOff>1838325</xdr:colOff>
      <xdr:row>37</xdr:row>
      <xdr:rowOff>76200</xdr:rowOff>
    </xdr:to>
    <xdr:graphicFrame macro="">
      <xdr:nvGraphicFramePr>
        <xdr:cNvPr id="2" name="Gráfico 1">
          <a:extLst>
            <a:ext uri="{FF2B5EF4-FFF2-40B4-BE49-F238E27FC236}">
              <a16:creationId xmlns:a16="http://schemas.microsoft.com/office/drawing/2014/main" id="{2F509EC6-22BC-46DA-BAAF-67711086D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51</xdr:row>
      <xdr:rowOff>114300</xdr:rowOff>
    </xdr:from>
    <xdr:to>
      <xdr:col>2</xdr:col>
      <xdr:colOff>1085850</xdr:colOff>
      <xdr:row>66</xdr:row>
      <xdr:rowOff>0</xdr:rowOff>
    </xdr:to>
    <xdr:graphicFrame macro="">
      <xdr:nvGraphicFramePr>
        <xdr:cNvPr id="3" name="Gráfico 2">
          <a:extLst>
            <a:ext uri="{FF2B5EF4-FFF2-40B4-BE49-F238E27FC236}">
              <a16:creationId xmlns:a16="http://schemas.microsoft.com/office/drawing/2014/main" id="{562E8D88-981B-4BAC-A24E-8B4183693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37</xdr:row>
      <xdr:rowOff>47625</xdr:rowOff>
    </xdr:from>
    <xdr:to>
      <xdr:col>2</xdr:col>
      <xdr:colOff>1085850</xdr:colOff>
      <xdr:row>51</xdr:row>
      <xdr:rowOff>123825</xdr:rowOff>
    </xdr:to>
    <xdr:graphicFrame macro="">
      <xdr:nvGraphicFramePr>
        <xdr:cNvPr id="4" name="Gráfico 3">
          <a:extLst>
            <a:ext uri="{FF2B5EF4-FFF2-40B4-BE49-F238E27FC236}">
              <a16:creationId xmlns:a16="http://schemas.microsoft.com/office/drawing/2014/main" id="{9027D261-552E-1B11-2331-B9A97120C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21</xdr:row>
      <xdr:rowOff>0</xdr:rowOff>
    </xdr:from>
    <xdr:to>
      <xdr:col>7</xdr:col>
      <xdr:colOff>1657350</xdr:colOff>
      <xdr:row>35</xdr:row>
      <xdr:rowOff>76200</xdr:rowOff>
    </xdr:to>
    <xdr:graphicFrame macro="">
      <xdr:nvGraphicFramePr>
        <xdr:cNvPr id="5" name="Gráfico 4">
          <a:extLst>
            <a:ext uri="{FF2B5EF4-FFF2-40B4-BE49-F238E27FC236}">
              <a16:creationId xmlns:a16="http://schemas.microsoft.com/office/drawing/2014/main" id="{E1248229-43DA-130F-EC85-EA1D47622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35</xdr:row>
      <xdr:rowOff>38100</xdr:rowOff>
    </xdr:from>
    <xdr:to>
      <xdr:col>7</xdr:col>
      <xdr:colOff>1657350</xdr:colOff>
      <xdr:row>49</xdr:row>
      <xdr:rowOff>114300</xdr:rowOff>
    </xdr:to>
    <xdr:graphicFrame macro="">
      <xdr:nvGraphicFramePr>
        <xdr:cNvPr id="6" name="Gráfico 5">
          <a:extLst>
            <a:ext uri="{FF2B5EF4-FFF2-40B4-BE49-F238E27FC236}">
              <a16:creationId xmlns:a16="http://schemas.microsoft.com/office/drawing/2014/main" id="{A975A31A-427F-07BF-F356-CAAD7C9EB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49</xdr:row>
      <xdr:rowOff>104775</xdr:rowOff>
    </xdr:from>
    <xdr:to>
      <xdr:col>7</xdr:col>
      <xdr:colOff>1657350</xdr:colOff>
      <xdr:row>63</xdr:row>
      <xdr:rowOff>180975</xdr:rowOff>
    </xdr:to>
    <xdr:graphicFrame macro="">
      <xdr:nvGraphicFramePr>
        <xdr:cNvPr id="7" name="Gráfico 6">
          <a:extLst>
            <a:ext uri="{FF2B5EF4-FFF2-40B4-BE49-F238E27FC236}">
              <a16:creationId xmlns:a16="http://schemas.microsoft.com/office/drawing/2014/main" id="{6DE19573-932D-2E2D-E3C2-1CFEFB058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29</xdr:row>
      <xdr:rowOff>0</xdr:rowOff>
    </xdr:from>
    <xdr:to>
      <xdr:col>2</xdr:col>
      <xdr:colOff>1714500</xdr:colOff>
      <xdr:row>43</xdr:row>
      <xdr:rowOff>76200</xdr:rowOff>
    </xdr:to>
    <xdr:graphicFrame macro="">
      <xdr:nvGraphicFramePr>
        <xdr:cNvPr id="2" name="Gráfico 1">
          <a:extLst>
            <a:ext uri="{FF2B5EF4-FFF2-40B4-BE49-F238E27FC236}">
              <a16:creationId xmlns:a16="http://schemas.microsoft.com/office/drawing/2014/main" id="{B86D8067-8802-4E70-A5AD-4298F0EEB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43</xdr:row>
      <xdr:rowOff>47625</xdr:rowOff>
    </xdr:from>
    <xdr:to>
      <xdr:col>2</xdr:col>
      <xdr:colOff>962025</xdr:colOff>
      <xdr:row>57</xdr:row>
      <xdr:rowOff>123825</xdr:rowOff>
    </xdr:to>
    <xdr:graphicFrame macro="">
      <xdr:nvGraphicFramePr>
        <xdr:cNvPr id="3" name="Gráfico 2">
          <a:extLst>
            <a:ext uri="{FF2B5EF4-FFF2-40B4-BE49-F238E27FC236}">
              <a16:creationId xmlns:a16="http://schemas.microsoft.com/office/drawing/2014/main" id="{5F7E98BD-0CF3-4724-B97B-C6C99EA17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114300</xdr:rowOff>
    </xdr:from>
    <xdr:to>
      <xdr:col>2</xdr:col>
      <xdr:colOff>962025</xdr:colOff>
      <xdr:row>72</xdr:row>
      <xdr:rowOff>0</xdr:rowOff>
    </xdr:to>
    <xdr:graphicFrame macro="">
      <xdr:nvGraphicFramePr>
        <xdr:cNvPr id="4" name="Gráfico 3">
          <a:extLst>
            <a:ext uri="{FF2B5EF4-FFF2-40B4-BE49-F238E27FC236}">
              <a16:creationId xmlns:a16="http://schemas.microsoft.com/office/drawing/2014/main" id="{62DD67B3-9B85-54CA-4690-F1703E3F9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27</xdr:row>
      <xdr:rowOff>0</xdr:rowOff>
    </xdr:from>
    <xdr:to>
      <xdr:col>7</xdr:col>
      <xdr:colOff>1657350</xdr:colOff>
      <xdr:row>41</xdr:row>
      <xdr:rowOff>76200</xdr:rowOff>
    </xdr:to>
    <xdr:graphicFrame macro="">
      <xdr:nvGraphicFramePr>
        <xdr:cNvPr id="5" name="Gráfico 4">
          <a:extLst>
            <a:ext uri="{FF2B5EF4-FFF2-40B4-BE49-F238E27FC236}">
              <a16:creationId xmlns:a16="http://schemas.microsoft.com/office/drawing/2014/main" id="{D301B3AD-785C-0391-2E37-2E4BF9615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41</xdr:row>
      <xdr:rowOff>38100</xdr:rowOff>
    </xdr:from>
    <xdr:to>
      <xdr:col>7</xdr:col>
      <xdr:colOff>1657350</xdr:colOff>
      <xdr:row>55</xdr:row>
      <xdr:rowOff>114300</xdr:rowOff>
    </xdr:to>
    <xdr:graphicFrame macro="">
      <xdr:nvGraphicFramePr>
        <xdr:cNvPr id="6" name="Gráfico 5">
          <a:extLst>
            <a:ext uri="{FF2B5EF4-FFF2-40B4-BE49-F238E27FC236}">
              <a16:creationId xmlns:a16="http://schemas.microsoft.com/office/drawing/2014/main" id="{188AFCDF-5869-3D03-78BF-E3A14FC91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55</xdr:row>
      <xdr:rowOff>114300</xdr:rowOff>
    </xdr:from>
    <xdr:to>
      <xdr:col>7</xdr:col>
      <xdr:colOff>1657350</xdr:colOff>
      <xdr:row>70</xdr:row>
      <xdr:rowOff>0</xdr:rowOff>
    </xdr:to>
    <xdr:graphicFrame macro="">
      <xdr:nvGraphicFramePr>
        <xdr:cNvPr id="7" name="Gráfico 6">
          <a:extLst>
            <a:ext uri="{FF2B5EF4-FFF2-40B4-BE49-F238E27FC236}">
              <a16:creationId xmlns:a16="http://schemas.microsoft.com/office/drawing/2014/main" id="{5B6C6800-F468-4D67-66C9-7E9C03920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29</xdr:row>
      <xdr:rowOff>0</xdr:rowOff>
    </xdr:from>
    <xdr:to>
      <xdr:col>2</xdr:col>
      <xdr:colOff>1714500</xdr:colOff>
      <xdr:row>43</xdr:row>
      <xdr:rowOff>76200</xdr:rowOff>
    </xdr:to>
    <xdr:graphicFrame macro="">
      <xdr:nvGraphicFramePr>
        <xdr:cNvPr id="2" name="Gráfico 1">
          <a:extLst>
            <a:ext uri="{FF2B5EF4-FFF2-40B4-BE49-F238E27FC236}">
              <a16:creationId xmlns:a16="http://schemas.microsoft.com/office/drawing/2014/main" id="{98EFE911-B4DE-4F30-8757-F2E4B896E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43</xdr:row>
      <xdr:rowOff>0</xdr:rowOff>
    </xdr:from>
    <xdr:to>
      <xdr:col>2</xdr:col>
      <xdr:colOff>962025</xdr:colOff>
      <xdr:row>57</xdr:row>
      <xdr:rowOff>76200</xdr:rowOff>
    </xdr:to>
    <xdr:graphicFrame macro="">
      <xdr:nvGraphicFramePr>
        <xdr:cNvPr id="3" name="Gráfico 2">
          <a:extLst>
            <a:ext uri="{FF2B5EF4-FFF2-40B4-BE49-F238E27FC236}">
              <a16:creationId xmlns:a16="http://schemas.microsoft.com/office/drawing/2014/main" id="{5D1B5128-1A19-4408-B334-0CE335F95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47625</xdr:rowOff>
    </xdr:from>
    <xdr:to>
      <xdr:col>2</xdr:col>
      <xdr:colOff>942975</xdr:colOff>
      <xdr:row>71</xdr:row>
      <xdr:rowOff>123825</xdr:rowOff>
    </xdr:to>
    <xdr:graphicFrame macro="">
      <xdr:nvGraphicFramePr>
        <xdr:cNvPr id="4" name="Gráfico 3">
          <a:extLst>
            <a:ext uri="{FF2B5EF4-FFF2-40B4-BE49-F238E27FC236}">
              <a16:creationId xmlns:a16="http://schemas.microsoft.com/office/drawing/2014/main" id="{F1DBC5DD-5048-42C6-99CB-9E31BA46B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27</xdr:row>
      <xdr:rowOff>0</xdr:rowOff>
    </xdr:from>
    <xdr:to>
      <xdr:col>7</xdr:col>
      <xdr:colOff>1657350</xdr:colOff>
      <xdr:row>41</xdr:row>
      <xdr:rowOff>76200</xdr:rowOff>
    </xdr:to>
    <xdr:graphicFrame macro="">
      <xdr:nvGraphicFramePr>
        <xdr:cNvPr id="5" name="Gráfico 4">
          <a:extLst>
            <a:ext uri="{FF2B5EF4-FFF2-40B4-BE49-F238E27FC236}">
              <a16:creationId xmlns:a16="http://schemas.microsoft.com/office/drawing/2014/main" id="{B1A9BBFA-151F-ED6D-6C21-70A3B550E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40</xdr:row>
      <xdr:rowOff>180975</xdr:rowOff>
    </xdr:from>
    <xdr:to>
      <xdr:col>7</xdr:col>
      <xdr:colOff>1657350</xdr:colOff>
      <xdr:row>55</xdr:row>
      <xdr:rowOff>66675</xdr:rowOff>
    </xdr:to>
    <xdr:graphicFrame macro="">
      <xdr:nvGraphicFramePr>
        <xdr:cNvPr id="6" name="Gráfico 5">
          <a:extLst>
            <a:ext uri="{FF2B5EF4-FFF2-40B4-BE49-F238E27FC236}">
              <a16:creationId xmlns:a16="http://schemas.microsoft.com/office/drawing/2014/main" id="{09523782-AC94-4FC2-9E90-A9B1AD0C8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55</xdr:row>
      <xdr:rowOff>0</xdr:rowOff>
    </xdr:from>
    <xdr:to>
      <xdr:col>7</xdr:col>
      <xdr:colOff>1657350</xdr:colOff>
      <xdr:row>69</xdr:row>
      <xdr:rowOff>76200</xdr:rowOff>
    </xdr:to>
    <xdr:graphicFrame macro="">
      <xdr:nvGraphicFramePr>
        <xdr:cNvPr id="7" name="Gráfico 6">
          <a:extLst>
            <a:ext uri="{FF2B5EF4-FFF2-40B4-BE49-F238E27FC236}">
              <a16:creationId xmlns:a16="http://schemas.microsoft.com/office/drawing/2014/main" id="{4AB2C590-4436-1117-0B27-9E2BA076D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14</xdr:row>
      <xdr:rowOff>0</xdr:rowOff>
    </xdr:from>
    <xdr:to>
      <xdr:col>2</xdr:col>
      <xdr:colOff>1009650</xdr:colOff>
      <xdr:row>28</xdr:row>
      <xdr:rowOff>76200</xdr:rowOff>
    </xdr:to>
    <xdr:graphicFrame macro="">
      <xdr:nvGraphicFramePr>
        <xdr:cNvPr id="2" name="Gráfico 1">
          <a:extLst>
            <a:ext uri="{FF2B5EF4-FFF2-40B4-BE49-F238E27FC236}">
              <a16:creationId xmlns:a16="http://schemas.microsoft.com/office/drawing/2014/main" id="{51523693-0436-4F59-B4D8-EE1B75EA3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114300</xdr:rowOff>
    </xdr:from>
    <xdr:to>
      <xdr:col>2</xdr:col>
      <xdr:colOff>1152525</xdr:colOff>
      <xdr:row>57</xdr:row>
      <xdr:rowOff>0</xdr:rowOff>
    </xdr:to>
    <xdr:graphicFrame macro="">
      <xdr:nvGraphicFramePr>
        <xdr:cNvPr id="3" name="Gráfico 2">
          <a:extLst>
            <a:ext uri="{FF2B5EF4-FFF2-40B4-BE49-F238E27FC236}">
              <a16:creationId xmlns:a16="http://schemas.microsoft.com/office/drawing/2014/main" id="{4E6A5481-98F7-4FC6-99D2-4D1DE6F4B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28575</xdr:rowOff>
    </xdr:from>
    <xdr:to>
      <xdr:col>2</xdr:col>
      <xdr:colOff>1133475</xdr:colOff>
      <xdr:row>42</xdr:row>
      <xdr:rowOff>104775</xdr:rowOff>
    </xdr:to>
    <xdr:graphicFrame macro="">
      <xdr:nvGraphicFramePr>
        <xdr:cNvPr id="4" name="Gráfico 3">
          <a:extLst>
            <a:ext uri="{FF2B5EF4-FFF2-40B4-BE49-F238E27FC236}">
              <a16:creationId xmlns:a16="http://schemas.microsoft.com/office/drawing/2014/main" id="{709FA1B7-816E-473B-8FBF-A326178AA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12</xdr:row>
      <xdr:rowOff>0</xdr:rowOff>
    </xdr:from>
    <xdr:to>
      <xdr:col>7</xdr:col>
      <xdr:colOff>1657350</xdr:colOff>
      <xdr:row>26</xdr:row>
      <xdr:rowOff>76200</xdr:rowOff>
    </xdr:to>
    <xdr:graphicFrame macro="">
      <xdr:nvGraphicFramePr>
        <xdr:cNvPr id="5" name="Gráfico 4">
          <a:extLst>
            <a:ext uri="{FF2B5EF4-FFF2-40B4-BE49-F238E27FC236}">
              <a16:creationId xmlns:a16="http://schemas.microsoft.com/office/drawing/2014/main" id="{6D5360CB-E264-F815-ECA3-AF09397EB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26</xdr:row>
      <xdr:rowOff>0</xdr:rowOff>
    </xdr:from>
    <xdr:to>
      <xdr:col>7</xdr:col>
      <xdr:colOff>1657350</xdr:colOff>
      <xdr:row>40</xdr:row>
      <xdr:rowOff>76200</xdr:rowOff>
    </xdr:to>
    <xdr:graphicFrame macro="">
      <xdr:nvGraphicFramePr>
        <xdr:cNvPr id="6" name="Gráfico 5">
          <a:extLst>
            <a:ext uri="{FF2B5EF4-FFF2-40B4-BE49-F238E27FC236}">
              <a16:creationId xmlns:a16="http://schemas.microsoft.com/office/drawing/2014/main" id="{787E8E8B-C3E2-BC59-C9FF-D40A29387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40</xdr:row>
      <xdr:rowOff>0</xdr:rowOff>
    </xdr:from>
    <xdr:to>
      <xdr:col>7</xdr:col>
      <xdr:colOff>1657350</xdr:colOff>
      <xdr:row>54</xdr:row>
      <xdr:rowOff>76200</xdr:rowOff>
    </xdr:to>
    <xdr:graphicFrame macro="">
      <xdr:nvGraphicFramePr>
        <xdr:cNvPr id="7" name="Gráfico 6">
          <a:extLst>
            <a:ext uri="{FF2B5EF4-FFF2-40B4-BE49-F238E27FC236}">
              <a16:creationId xmlns:a16="http://schemas.microsoft.com/office/drawing/2014/main" id="{7E9FE1FA-9141-A974-481D-3A8E0DF3B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refreshedDate="45906.66003240741" createdVersion="8" refreshedVersion="8" minRefreshableVersion="3" recordCount="200" xr:uid="{2F95ECE5-19DA-4E50-BFE9-80496B118F51}">
  <cacheSource type="worksheet">
    <worksheetSource ref="A1:Y201" sheet="Tweets"/>
  </cacheSource>
  <cacheFields count="25">
    <cacheField name="Fecha" numFmtId="14">
      <sharedItems containsSemiMixedTypes="0" containsNonDate="0" containsDate="1" containsString="0" minDate="2020-01-10T00:00:00" maxDate="2025-06-12T00:00:00"/>
    </cacheField>
    <cacheField name="Contenido" numFmtId="0">
      <sharedItems longText="1"/>
    </cacheField>
    <cacheField name="Likes" numFmtId="3">
      <sharedItems containsSemiMixedTypes="0" containsString="0" containsNumber="1" containsInteger="1" minValue="826" maxValue="1000000"/>
    </cacheField>
    <cacheField name="Retweets" numFmtId="3">
      <sharedItems containsSemiMixedTypes="0" containsString="0" containsNumber="1" containsInteger="1" minValue="79" maxValue="202000"/>
    </cacheField>
    <cacheField name="Respuestas" numFmtId="3">
      <sharedItems containsSemiMixedTypes="0" containsString="0" containsNumber="1" containsInteger="1" minValue="70" maxValue="213000"/>
    </cacheField>
    <cacheField name="Engagement " numFmtId="3">
      <sharedItems count="4">
        <s v="Medio"/>
        <s v="Bajo"/>
        <s v="Muy alto"/>
        <s v="Alto"/>
      </sharedItems>
    </cacheField>
    <cacheField name="Engagement Total" numFmtId="3">
      <sharedItems containsSemiMixedTypes="0" containsString="0" containsNumber="1" containsInteger="1" minValue="975" maxValue="1289000"/>
    </cacheField>
    <cacheField name="URL" numFmtId="0">
      <sharedItems/>
    </cacheField>
    <cacheField name="Categoría" numFmtId="0">
      <sharedItems count="4">
        <s v="Bitcoin"/>
        <s v="Otros"/>
        <s v="Logros"/>
        <s v="Dogecoin"/>
      </sharedItems>
    </cacheField>
    <cacheField name="Tipo de Publicación" numFmtId="0">
      <sharedItems count="2">
        <s v="Original"/>
        <s v="Respuesta"/>
      </sharedItems>
    </cacheField>
    <cacheField name="Tipo de Contenido" numFmtId="0">
      <sharedItems count="5">
        <s v="Broma/Meme"/>
        <s v="Opinión"/>
        <s v="Anuncio"/>
        <s v="Crítica"/>
        <s v="Información técnica"/>
      </sharedItems>
    </cacheField>
    <cacheField name="Intencionalidad" numFmtId="0">
      <sharedItems count="7">
        <s v="Provocador"/>
        <s v="Crítica"/>
        <s v="Anuncio/Notificación"/>
        <s v="Desinteresado/Casual"/>
        <s v="Promoción/Branding"/>
        <s v="Sugerencia/Impulso"/>
        <s v="Especulativa"/>
      </sharedItems>
    </cacheField>
    <cacheField name="Tono Emocional" numFmtId="0">
      <sharedItems count="7">
        <s v="Humorístico/Irónico"/>
        <s v="Serio/Formal"/>
        <s v="Provocador"/>
        <s v="Crítico/Sarcástico"/>
        <s v="Entusiasta"/>
        <s v="Especulativo"/>
        <s v="Desinteresado/Casual"/>
      </sharedItems>
    </cacheField>
    <cacheField name="Formato del Tweet" numFmtId="0">
      <sharedItems count="2">
        <s v="Texto"/>
        <s v="Texto + Imagen"/>
      </sharedItems>
    </cacheField>
    <cacheField name="Reacción 1D" numFmtId="2">
      <sharedItems containsSemiMixedTypes="0" containsString="0" containsNumber="1" minValue="-0.4000919210434104" maxValue="1.0501600250954626"/>
    </cacheField>
    <cacheField name="Reacción 3D" numFmtId="2">
      <sharedItems containsSemiMixedTypes="0" containsString="0" containsNumber="1" minValue="-0.35402836090238432" maxValue="0.79902706945013668"/>
    </cacheField>
    <cacheField name="Reacción 7D" numFmtId="2">
      <sharedItems containsSemiMixedTypes="0" containsString="0" containsNumber="1" minValue="-0.4068265610071613" maxValue="5.0357596204285722"/>
    </cacheField>
    <cacheField name="Volatilidad 1D" numFmtId="2">
      <sharedItems containsSemiMixedTypes="0" containsString="0" containsNumber="1" minValue="9.2003650901966967E-4" maxValue="1.0365858853754621"/>
    </cacheField>
    <cacheField name="Volatilidad 3D" numFmtId="2">
      <sharedItems containsSemiMixedTypes="0" containsString="0" containsNumber="1" minValue="5.8164732303951144E-3" maxValue="1.7034835318596706"/>
    </cacheField>
    <cacheField name="Volatilidad 7D" numFmtId="2">
      <sharedItems containsSemiMixedTypes="0" containsString="0" containsNumber="1" minValue="8.5119166805403546E-3" maxValue="1.2084361311733407"/>
    </cacheField>
    <cacheField name="Volatilidad previa 1D" numFmtId="2">
      <sharedItems containsSemiMixedTypes="0" containsString="0" containsNumber="1" minValue="4.5837416337089494E-5" maxValue="1.2312902888828479"/>
    </cacheField>
    <cacheField name="Volatilidad previa 3D" numFmtId="2">
      <sharedItems containsSemiMixedTypes="0" containsString="0" containsNumber="1" minValue="2.8332380437419325E-3" maxValue="1.8498522668559767"/>
    </cacheField>
    <cacheField name="Volatilidad previa 7D" numFmtId="2">
      <sharedItems containsSemiMixedTypes="0" containsString="0" containsNumber="1" minValue="1.0979243306043576E-2" maxValue="1.2615673246948276"/>
    </cacheField>
    <cacheField name="Horizonte completo 3D" numFmtId="0">
      <sharedItems containsSemiMixedTypes="0" containsString="0" containsNumber="1" containsInteger="1" minValue="1" maxValue="1"/>
    </cacheField>
    <cacheField name="Horizonte completo 7D"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refreshedDate="45906.660088773147" createdVersion="8" refreshedVersion="8" minRefreshableVersion="3" recordCount="201" xr:uid="{C9393066-514F-4DB9-9B9C-82AE780DDA2D}">
  <cacheSource type="worksheet">
    <worksheetSource ref="A1:Y210" sheet="Tweets"/>
  </cacheSource>
  <cacheFields count="25">
    <cacheField name="Fecha" numFmtId="0">
      <sharedItems containsNonDate="0" containsDate="1" containsString="0" containsBlank="1" minDate="2020-01-10T00:00:00" maxDate="2025-06-12T00:00:00"/>
    </cacheField>
    <cacheField name="Contenido" numFmtId="0">
      <sharedItems containsBlank="1" longText="1"/>
    </cacheField>
    <cacheField name="Likes" numFmtId="0">
      <sharedItems containsString="0" containsBlank="1" containsNumber="1" containsInteger="1" minValue="826" maxValue="1000000"/>
    </cacheField>
    <cacheField name="Retweets" numFmtId="0">
      <sharedItems containsString="0" containsBlank="1" containsNumber="1" containsInteger="1" minValue="79" maxValue="202000"/>
    </cacheField>
    <cacheField name="Respuestas" numFmtId="0">
      <sharedItems containsString="0" containsBlank="1" containsNumber="1" containsInteger="1" minValue="70" maxValue="213000"/>
    </cacheField>
    <cacheField name="Engagement " numFmtId="0">
      <sharedItems containsBlank="1" count="5">
        <s v="Medio"/>
        <s v="Bajo"/>
        <s v="Muy alto"/>
        <s v="Alto"/>
        <m/>
      </sharedItems>
    </cacheField>
    <cacheField name="Engagement Total" numFmtId="0">
      <sharedItems containsString="0" containsBlank="1" containsNumber="1" containsInteger="1" minValue="975" maxValue="1289000"/>
    </cacheField>
    <cacheField name="URL" numFmtId="0">
      <sharedItems containsBlank="1"/>
    </cacheField>
    <cacheField name="Categoría" numFmtId="0">
      <sharedItems containsBlank="1" count="5">
        <s v="Bitcoin"/>
        <s v="Otros"/>
        <s v="Logros"/>
        <s v="Dogecoin"/>
        <m/>
      </sharedItems>
    </cacheField>
    <cacheField name="Tipo de Publicación" numFmtId="0">
      <sharedItems containsBlank="1" count="3">
        <s v="Original"/>
        <s v="Respuesta"/>
        <m/>
      </sharedItems>
    </cacheField>
    <cacheField name="Tipo de Contenido" numFmtId="0">
      <sharedItems containsBlank="1" count="6">
        <s v="Broma/Meme"/>
        <s v="Opinión"/>
        <s v="Anuncio"/>
        <s v="Crítica"/>
        <s v="Información técnica"/>
        <m/>
      </sharedItems>
    </cacheField>
    <cacheField name="Intencionalidad" numFmtId="0">
      <sharedItems containsBlank="1" count="8">
        <s v="Provocador"/>
        <s v="Crítica"/>
        <s v="Anuncio/Notificación"/>
        <s v="Desinteresado/Casual"/>
        <s v="Promoción/Branding"/>
        <s v="Sugerencia/Impulso"/>
        <s v="Especulativa"/>
        <m/>
      </sharedItems>
    </cacheField>
    <cacheField name="Tono Emocional" numFmtId="0">
      <sharedItems containsBlank="1" count="8">
        <s v="Humorístico/Irónico"/>
        <s v="Serio/Formal"/>
        <s v="Provocador"/>
        <s v="Crítico/Sarcástico"/>
        <s v="Entusiasta"/>
        <s v="Especulativo"/>
        <s v="Desinteresado/Casual"/>
        <m/>
      </sharedItems>
    </cacheField>
    <cacheField name="Formato del Tweet" numFmtId="0">
      <sharedItems containsBlank="1" count="3">
        <s v="Texto"/>
        <s v="Texto + Imagen"/>
        <m/>
      </sharedItems>
    </cacheField>
    <cacheField name="Reacción 1D" numFmtId="0">
      <sharedItems containsString="0" containsBlank="1" containsNumber="1" minValue="-0.4000919210434104" maxValue="1.0501600250954626"/>
    </cacheField>
    <cacheField name="Reacción 3D" numFmtId="0">
      <sharedItems containsString="0" containsBlank="1" containsNumber="1" minValue="-0.35402836090238432" maxValue="0.79902706945013668"/>
    </cacheField>
    <cacheField name="Reacción 7D" numFmtId="0">
      <sharedItems containsString="0" containsBlank="1" containsNumber="1" minValue="-0.4068265610071613" maxValue="5.0357596204285722"/>
    </cacheField>
    <cacheField name="Volatilidad 1D" numFmtId="0">
      <sharedItems containsString="0" containsBlank="1" containsNumber="1" minValue="9.2003650901966967E-4" maxValue="1.0365858853754621"/>
    </cacheField>
    <cacheField name="Volatilidad 3D" numFmtId="0">
      <sharedItems containsString="0" containsBlank="1" containsNumber="1" minValue="5.8164732303951144E-3" maxValue="1.7034835318596706"/>
    </cacheField>
    <cacheField name="Volatilidad 7D" numFmtId="0">
      <sharedItems containsString="0" containsBlank="1" containsNumber="1" minValue="8.5119166805403546E-3" maxValue="1.2084361311733407"/>
    </cacheField>
    <cacheField name="Volatilidad previa 1D" numFmtId="0">
      <sharedItems containsString="0" containsBlank="1" containsNumber="1" minValue="4.5837416337089494E-5" maxValue="1.2312902888828479"/>
    </cacheField>
    <cacheField name="Volatilidad previa 3D" numFmtId="0">
      <sharedItems containsString="0" containsBlank="1" containsNumber="1" minValue="2.8332380437419325E-3" maxValue="1.8498522668559767"/>
    </cacheField>
    <cacheField name="Volatilidad previa 7D" numFmtId="0">
      <sharedItems containsString="0" containsBlank="1" containsNumber="1" minValue="1.0979243306043576E-2" maxValue="1.2615673246948276"/>
    </cacheField>
    <cacheField name="Horizonte completo 3D" numFmtId="0">
      <sharedItems containsString="0" containsBlank="1" containsNumber="1" containsInteger="1" minValue="1" maxValue="1"/>
    </cacheField>
    <cacheField name="Horizonte completo 7D"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d v="2020-01-10T00:00:00"/>
    <s v="Bitcoin is *not* my safe word"/>
    <n v="101000"/>
    <n v="8000"/>
    <n v="2000"/>
    <x v="0"/>
    <n v="111000"/>
    <s v="https://x.com/elonmusk/status/1215526980449255424"/>
    <x v="0"/>
    <x v="0"/>
    <x v="0"/>
    <x v="0"/>
    <x v="0"/>
    <x v="0"/>
    <n v="-8.8025235853806949E-3"/>
    <n v="-3.2574646608337643E-3"/>
    <n v="0.13345947598621022"/>
    <n v="5.0396213281840218E-3"/>
    <n v="4.1936059343430983E-2"/>
    <n v="3.5505799814323037E-2"/>
    <n v="9.8281774653051716E-3"/>
    <n v="2.7533390249855186E-2"/>
    <n v="2.3239632591680104E-2"/>
    <n v="1"/>
    <n v="1"/>
  </r>
  <r>
    <d v="2020-02-02T00:00:00"/>
    <s v="The crypto scam level on Twitter is reaching new levels. This is not cool."/>
    <n v="2000"/>
    <n v="552"/>
    <n v="189"/>
    <x v="1"/>
    <n v="2741"/>
    <s v="https://x.com/elonmusk/status/1223754759921897472"/>
    <x v="1"/>
    <x v="0"/>
    <x v="1"/>
    <x v="1"/>
    <x v="1"/>
    <x v="0"/>
    <n v="-6.5735324422535601E-3"/>
    <n v="5.8733322859643611E-2"/>
    <n v="0.31167211094493763"/>
    <n v="1.1987961725586241E-3"/>
    <n v="2.0084939857748341E-2"/>
    <n v="5.8766747986087435E-2"/>
    <n v="2.0982018606541811E-2"/>
    <n v="1.6554736010050881E-2"/>
    <n v="2.0969137282359208E-2"/>
    <n v="1"/>
    <n v="1"/>
  </r>
  <r>
    <d v="2020-03-31T00:00:00"/>
    <s v="We have extra FDA-approved ventilators. Will ship to hospitals worldwide within Tesla delivery regions. Device &amp; shipping cost are free. Only requirement is that the vents are needed immediately for patients, not stored in a warehouse. Please me or @Tesla know."/>
    <n v="255000"/>
    <n v="65000"/>
    <n v="10000"/>
    <x v="2"/>
    <n v="330000"/>
    <s v="https://x.com/elonmusk/status/1245009716935188481"/>
    <x v="2"/>
    <x v="0"/>
    <x v="2"/>
    <x v="2"/>
    <x v="1"/>
    <x v="0"/>
    <n v="3.158414979340507E-2"/>
    <n v="2.1991864890395618E-2"/>
    <n v="0.11260908707163253"/>
    <n v="1.5574980246372088E-2"/>
    <n v="2.0375889045369733E-2"/>
    <n v="2.5436955096015373E-2"/>
    <n v="1.6117537049293206E-2"/>
    <n v="3.7954274080734485E-2"/>
    <n v="2.6765474237955215E-2"/>
    <n v="1"/>
    <n v="1"/>
  </r>
  <r>
    <d v="2020-04-25T00:00:00"/>
    <s v="Dogecoin Mode"/>
    <n v="2000"/>
    <n v="352"/>
    <n v="140"/>
    <x v="1"/>
    <n v="2492"/>
    <s v="https://x.com/elonmusk/status/1254039929333649409"/>
    <x v="3"/>
    <x v="1"/>
    <x v="0"/>
    <x v="3"/>
    <x v="0"/>
    <x v="0"/>
    <n v="0.13169948642203599"/>
    <n v="8.8571527899141023E-2"/>
    <n v="0.19500929251018051"/>
    <n v="0.10453544763212146"/>
    <n v="7.5398918001400861E-2"/>
    <n v="5.7510722688187584E-2"/>
    <n v="9.5094669832597303E-2"/>
    <n v="7.3831901909148304E-3"/>
    <n v="2.2674035661900776E-2"/>
    <n v="1"/>
    <n v="1"/>
  </r>
  <r>
    <d v="2020-05-01T00:00:00"/>
    <s v="Tesla stock price is too high imo"/>
    <n v="163000"/>
    <n v="31000"/>
    <n v="10000"/>
    <x v="3"/>
    <n v="204000"/>
    <s v="https://x.com/elonmusk/status/1256239815256797184"/>
    <x v="1"/>
    <x v="0"/>
    <x v="1"/>
    <x v="1"/>
    <x v="2"/>
    <x v="0"/>
    <n v="2.5943294443061982E-2"/>
    <n v="-5.1505040193694507E-3"/>
    <n v="5.3939530582176376E-2"/>
    <n v="1.1133825182679668E-2"/>
    <n v="1.9660748210294083E-2"/>
    <n v="2.5669175759484183E-2"/>
    <n v="3.1931275415293323E-2"/>
    <n v="5.6215016549978424E-2"/>
    <n v="6.0040597121349501E-2"/>
    <n v="1"/>
    <n v="1"/>
  </r>
  <r>
    <d v="2020-05-02T00:00:00"/>
    <s v="🤣🤣"/>
    <n v="4000"/>
    <n v="168"/>
    <n v="145"/>
    <x v="1"/>
    <n v="4313"/>
    <s v="https://x.com/elonmusk/status/1256351293007736832"/>
    <x v="0"/>
    <x v="1"/>
    <x v="0"/>
    <x v="0"/>
    <x v="0"/>
    <x v="0"/>
    <n v="-1.4649572353885643E-2"/>
    <n v="-2.6029487846799038E-2"/>
    <n v="2.3524467584912001E-2"/>
    <n v="2.9167492506892247E-2"/>
    <n v="1.4553164804083137E-2"/>
    <n v="3.2801095713059641E-2"/>
    <n v="1.1133825182679668E-2"/>
    <n v="3.2465947546575724E-2"/>
    <n v="6.0023168519337679E-2"/>
    <n v="1"/>
    <n v="1"/>
  </r>
  <r>
    <d v="2020-05-02T00:00:00"/>
    <s v="How much for some anime Bitcoin?"/>
    <n v="16000"/>
    <n v="2000"/>
    <n v="1000"/>
    <x v="1"/>
    <n v="19000"/>
    <s v="https://x.com/elonmusk/status/1256353943765921792"/>
    <x v="0"/>
    <x v="1"/>
    <x v="0"/>
    <x v="0"/>
    <x v="0"/>
    <x v="1"/>
    <n v="-1.4649572353885643E-2"/>
    <n v="-2.6029487846799038E-2"/>
    <n v="2.3524467584912001E-2"/>
    <n v="2.9167492506892247E-2"/>
    <n v="1.4553164804083137E-2"/>
    <n v="3.2801095713059641E-2"/>
    <n v="1.1133825182679668E-2"/>
    <n v="3.2465947546575724E-2"/>
    <n v="6.0023168519337679E-2"/>
    <n v="1"/>
    <n v="1"/>
  </r>
  <r>
    <d v="2020-05-16T00:00:00"/>
    <s v="Pretty much, although massive currency issuance by govt central banks is making Bitcoin Internet 🏴‍☠️ money look solid by comparison"/>
    <n v="13000"/>
    <n v="2000"/>
    <n v="626"/>
    <x v="1"/>
    <n v="15626"/>
    <s v="https://x.com/elonmusk/status/1261416824459030529"/>
    <x v="0"/>
    <x v="1"/>
    <x v="3"/>
    <x v="3"/>
    <x v="3"/>
    <x v="0"/>
    <n v="1.3852721723653483E-2"/>
    <n v="1.3820838823170423E-2"/>
    <n v="1.0642910717516774E-2"/>
    <n v="1.0091474642730637E-2"/>
    <n v="1.2287747933790963E-2"/>
    <n v="1.5726241501325212E-2"/>
    <n v="2.4267111185634217E-2"/>
    <n v="2.7656271362611576E-2"/>
    <n v="3.1746652518278101E-2"/>
    <n v="1"/>
    <n v="1"/>
  </r>
  <r>
    <d v="2020-07-02T00:00:00"/>
    <s v="Thanks Tesla owners &amp; investors! Love you!! We will work super hard to earn your trust &amp; support."/>
    <n v="35000"/>
    <n v="2000"/>
    <n v="2000"/>
    <x v="0"/>
    <n v="39000"/>
    <s v="https://x.com/elonmusk/status/1278782112074735617"/>
    <x v="1"/>
    <x v="0"/>
    <x v="1"/>
    <x v="2"/>
    <x v="4"/>
    <x v="0"/>
    <n v="-2.6844037818296584E-3"/>
    <n v="-8.3956997908066766E-3"/>
    <n v="0.89142126681140677"/>
    <n v="4.4067381716466087E-3"/>
    <n v="6.9072064613809533E-2"/>
    <n v="0.22407973207693094"/>
    <n v="5.1102692155584476E-3"/>
    <n v="2.8332380437419325E-3"/>
    <n v="1.0979243306043576E-2"/>
    <n v="1"/>
    <n v="1"/>
  </r>
  <r>
    <d v="2020-07-10T00:00:00"/>
    <s v="Not actually a payout, just a vesting of stock options. It may never pay out, as the stock can’t be sold for 5 years after exercise. The stock must be bought &amp; income taxes paid, then hold value for 5 years."/>
    <n v="3000"/>
    <n v="164"/>
    <n v="131"/>
    <x v="1"/>
    <n v="3295"/>
    <s v="https://x.com/elonmusk/status/1281503378527236096"/>
    <x v="1"/>
    <x v="1"/>
    <x v="4"/>
    <x v="2"/>
    <x v="1"/>
    <x v="0"/>
    <n v="7.3497379965671294E-2"/>
    <n v="-9.7885424123374754E-2"/>
    <n v="-0.13369605786651262"/>
    <n v="4.5874263290917781E-2"/>
    <n v="8.8597787602776826E-2"/>
    <n v="8.3466710481041539E-2"/>
    <n v="1.7790514494052324E-2"/>
    <n v="0.40031994281180111"/>
    <n v="0.23983907513642982"/>
    <n v="1"/>
    <n v="1"/>
  </r>
  <r>
    <d v="2020-07-21T00:00:00"/>
    <s v="Both fairing halves caught from space by @SpaceX ships!"/>
    <n v="61000"/>
    <n v="3000"/>
    <n v="1000"/>
    <x v="0"/>
    <n v="65000"/>
    <s v="https://x.com/elonmusk/status/1285338582849208320"/>
    <x v="2"/>
    <x v="0"/>
    <x v="2"/>
    <x v="2"/>
    <x v="4"/>
    <x v="0"/>
    <n v="-3.2698637859857049E-3"/>
    <n v="-2.4922860554918991E-2"/>
    <n v="-3.4390856020513949E-2"/>
    <n v="6.3187839594769975E-3"/>
    <n v="1.6599492565126734E-2"/>
    <n v="1.5599452848433589E-2"/>
    <n v="2.4300945445505914E-2"/>
    <n v="3.6060012589880057E-2"/>
    <n v="6.8297025382587473E-2"/>
    <n v="1"/>
    <n v="1"/>
  </r>
  <r>
    <d v="2020-08-02T00:00:00"/>
    <s v="Congratulations @SpaceX &amp; @NASA on completing first crewed Dragon flight!! 🇺🇸 returned."/>
    <n v="204000"/>
    <n v="16000"/>
    <n v="2000"/>
    <x v="3"/>
    <n v="222000"/>
    <s v="https://x.com/elonmusk/status/1290021404994236416"/>
    <x v="2"/>
    <x v="0"/>
    <x v="2"/>
    <x v="2"/>
    <x v="4"/>
    <x v="0"/>
    <n v="1.6031993831011837E-2"/>
    <n v="5.1657780657331953E-2"/>
    <n v="3.3116937044600281E-2"/>
    <n v="8.2195852390436724E-2"/>
    <n v="2.3710571236713111E-2"/>
    <n v="2.2081391919751864E-2"/>
    <n v="4.6311494430889229E-2"/>
    <n v="0.12923412134886347"/>
    <n v="7.6526542430440964E-2"/>
    <n v="1"/>
    <n v="1"/>
  </r>
  <r>
    <d v="2020-08-02T00:00:00"/>
    <s v="Astronauts land in 2 hours @NASA @SpaceX"/>
    <n v="100000"/>
    <n v="7000"/>
    <n v="1000"/>
    <x v="0"/>
    <n v="108000"/>
    <s v="https://x.com/elonmusk/status/1289968074439847937"/>
    <x v="2"/>
    <x v="0"/>
    <x v="4"/>
    <x v="2"/>
    <x v="1"/>
    <x v="0"/>
    <n v="1.6031993831011837E-2"/>
    <n v="5.1657780657331953E-2"/>
    <n v="3.3116937044600281E-2"/>
    <n v="8.2195852390436724E-2"/>
    <n v="2.3710571236713111E-2"/>
    <n v="2.2081391919751864E-2"/>
    <n v="4.6311494430889229E-2"/>
    <n v="0.12923412134886347"/>
    <n v="7.6526542430440964E-2"/>
    <n v="1"/>
    <n v="1"/>
  </r>
  <r>
    <d v="2020-11-16T00:00:00"/>
    <s v="🎶 Toss a bitcoin to ur Witcher 🎶"/>
    <n v="56000"/>
    <n v="3000"/>
    <n v="934"/>
    <x v="0"/>
    <n v="59934"/>
    <s v="https://x.com/elonmusk/status/1328458535340949505"/>
    <x v="0"/>
    <x v="0"/>
    <x v="0"/>
    <x v="4"/>
    <x v="0"/>
    <x v="1"/>
    <n v="2.4419509697729103E-2"/>
    <n v="1.1092471439215545E-2"/>
    <n v="0.24801578710546535"/>
    <n v="1.1701322496831796E-2"/>
    <n v="2.0425291554878038E-2"/>
    <n v="7.7747549816436889E-2"/>
    <n v="5.0649780185872663E-2"/>
    <n v="2.9272513846941187E-2"/>
    <n v="2.4097609461621691E-2"/>
    <n v="1"/>
    <n v="1"/>
  </r>
  <r>
    <d v="2020-11-17T00:00:00"/>
    <s v="🏴‍☠️💵"/>
    <n v="826"/>
    <n v="79"/>
    <n v="70"/>
    <x v="1"/>
    <n v="975"/>
    <s v="https://x.com/elonmusk/status/1328592219956252673"/>
    <x v="0"/>
    <x v="1"/>
    <x v="0"/>
    <x v="0"/>
    <x v="0"/>
    <x v="1"/>
    <n v="-1.4085973875789914E-2"/>
    <n v="1.6212496745463101E-2"/>
    <n v="0.40540472913799563"/>
    <n v="1.8197981148737569E-2"/>
    <n v="8.4577857661009948E-2"/>
    <n v="9.406555337811337E-2"/>
    <n v="1.1701322496831796E-2"/>
    <n v="1.9738671731774286E-2"/>
    <n v="1.9886404894157439E-2"/>
    <n v="1"/>
    <n v="1"/>
  </r>
  <r>
    <d v="2020-11-18T00:00:00"/>
    <s v="Wise words from Bogle. The point of companies is products &amp; services. They have no point in &amp; of themselves, nor do these indices. Buy &amp; hold stock in companies where you love the product roadmap, sell where you don’t."/>
    <n v="3000"/>
    <n v="372"/>
    <n v="95"/>
    <x v="1"/>
    <n v="3467"/>
    <s v="https://x.com/elonmusk/status/1329114904817758208"/>
    <x v="1"/>
    <x v="1"/>
    <x v="1"/>
    <x v="1"/>
    <x v="1"/>
    <x v="0"/>
    <n v="1.0919995939298044E-3"/>
    <n v="0.20674837914884381"/>
    <n v="0.28322641980525076"/>
    <n v="2.4916885428284664E-2"/>
    <n v="9.2883575229997642E-2"/>
    <n v="0.11072300395323882"/>
    <n v="1.8197981148737569E-2"/>
    <n v="2.6434806668256174E-2"/>
    <n v="2.1537091868693292E-2"/>
    <n v="1"/>
    <n v="1"/>
  </r>
  <r>
    <d v="2020-12-10T00:00:00"/>
    <s v="Successful ascent, switchover to header tanks &amp; precise flap control to landing point!"/>
    <n v="96000"/>
    <n v="11000"/>
    <n v="4000"/>
    <x v="0"/>
    <n v="111000"/>
    <s v="https://x.com/elonmusk/status/1336808486022258688"/>
    <x v="2"/>
    <x v="1"/>
    <x v="4"/>
    <x v="2"/>
    <x v="1"/>
    <x v="1"/>
    <n v="-8.4757688304011314E-3"/>
    <n v="4.8871653836762619E-2"/>
    <n v="0.19801511315589937"/>
    <n v="3.1470433205355412E-2"/>
    <n v="2.1662148863259584E-2"/>
    <n v="3.7567434517542041E-2"/>
    <n v="1.1040167477046635E-2"/>
    <n v="1.6653824769875893E-2"/>
    <n v="2.3036278743074522E-2"/>
    <n v="1"/>
    <n v="1"/>
  </r>
  <r>
    <d v="2020-12-10T00:00:00"/>
    <s v="Mars, here we come!!"/>
    <n v="576000"/>
    <n v="59000"/>
    <n v="15000"/>
    <x v="2"/>
    <n v="650000"/>
    <s v="https://x.com/elonmusk/status/1336810077555019779"/>
    <x v="2"/>
    <x v="0"/>
    <x v="1"/>
    <x v="4"/>
    <x v="4"/>
    <x v="0"/>
    <n v="-8.4757688304011314E-3"/>
    <n v="4.8871653836762619E-2"/>
    <n v="0.19801511315589937"/>
    <n v="3.1470433205355412E-2"/>
    <n v="2.1662148863259584E-2"/>
    <n v="3.7567434517542041E-2"/>
    <n v="1.1040167477046635E-2"/>
    <n v="1.6653824769875893E-2"/>
    <n v="2.3036278743074522E-2"/>
    <n v="1"/>
    <n v="1"/>
  </r>
  <r>
    <d v="2020-12-20T00:00:00"/>
    <s v="One word: Doge"/>
    <n v="195000"/>
    <n v="29000"/>
    <n v="9000"/>
    <x v="3"/>
    <n v="233000"/>
    <s v="https://x.com/elonmusk/status/1340590280848908288"/>
    <x v="3"/>
    <x v="0"/>
    <x v="0"/>
    <x v="4"/>
    <x v="0"/>
    <x v="0"/>
    <n v="2.9372772259576019E-2"/>
    <n v="-0.18113685699200643"/>
    <n v="-2.1360961717984295E-2"/>
    <n v="0.17695864345188508"/>
    <n v="0.15103501277294179"/>
    <n v="9.9349597159215625E-2"/>
    <n v="1.1044191304456772E-2"/>
    <n v="9.3708608410053573E-2"/>
    <n v="6.9902771762998764E-2"/>
    <n v="1"/>
    <n v="1"/>
  </r>
  <r>
    <d v="2020-12-20T00:00:00"/>
    <s v="Bitcoin is my safe word"/>
    <n v="212000"/>
    <n v="21000"/>
    <n v="6000"/>
    <x v="3"/>
    <n v="239000"/>
    <s v="https://x.com/elonmusk/status/1340573003579617280"/>
    <x v="0"/>
    <x v="0"/>
    <x v="0"/>
    <x v="0"/>
    <x v="0"/>
    <x v="0"/>
    <n v="2.9372772259576019E-2"/>
    <n v="-0.18113685699200643"/>
    <n v="-2.1360961717984295E-2"/>
    <n v="0.17695864345188508"/>
    <n v="0.15103501277294179"/>
    <n v="9.9349597159215625E-2"/>
    <n v="1.1044191304456772E-2"/>
    <n v="9.3708608410053573E-2"/>
    <n v="6.9902771762998764E-2"/>
    <n v="1"/>
    <n v="1"/>
  </r>
  <r>
    <d v="2020-12-20T00:00:00"/>
    <s v="Bitcoin is almost as bs as fiat money"/>
    <n v="120000"/>
    <n v="12000"/>
    <n v="7000"/>
    <x v="3"/>
    <n v="139000"/>
    <s v="https://x.com/elonmusk/status/1340588909974200321"/>
    <x v="0"/>
    <x v="0"/>
    <x v="3"/>
    <x v="3"/>
    <x v="3"/>
    <x v="0"/>
    <n v="2.9372772259576019E-2"/>
    <n v="-0.18113685699200643"/>
    <n v="-2.1360961717984295E-2"/>
    <n v="0.17695864345188508"/>
    <n v="0.15103501277294179"/>
    <n v="9.9349597159215625E-2"/>
    <n v="1.1044191304456772E-2"/>
    <n v="9.3708608410053573E-2"/>
    <n v="6.9902771762998764E-2"/>
    <n v="1"/>
    <n v="1"/>
  </r>
  <r>
    <d v="2020-12-25T00:00:00"/>
    <s v="Merry Christmas &amp; happy holidays! "/>
    <n v="200000"/>
    <n v="12000"/>
    <n v="6000"/>
    <x v="3"/>
    <n v="218000"/>
    <s v="https://x.com/elonmusk/status/1342512194383007745"/>
    <x v="3"/>
    <x v="0"/>
    <x v="0"/>
    <x v="5"/>
    <x v="5"/>
    <x v="1"/>
    <n v="-1.9835506090551958E-2"/>
    <n v="1.7386984060263622E-3"/>
    <n v="0.22400194908091309"/>
    <n v="2.2739584606316591E-2"/>
    <n v="1.9749655316466736E-2"/>
    <n v="0.30375412619442771"/>
    <n v="2.3862363563987086E-3"/>
    <n v="0.1776111744146904"/>
    <n v="0.12686532433089068"/>
    <n v="1"/>
    <n v="1"/>
  </r>
  <r>
    <d v="2021-01-24T00:00:00"/>
    <s v="Under Vegas in @boringcompany tunnel yesterday with my boys"/>
    <n v="178000"/>
    <n v="8000"/>
    <n v="4000"/>
    <x v="3"/>
    <n v="190000"/>
    <s v="https://x.com/elonmusk/status/1353428970121793537"/>
    <x v="2"/>
    <x v="0"/>
    <x v="2"/>
    <x v="4"/>
    <x v="4"/>
    <x v="1"/>
    <n v="-4.0094953084114038E-2"/>
    <n v="-0.14071376576155947"/>
    <n v="3.3659423020539307"/>
    <n v="2.9470275427413248E-2"/>
    <n v="1.7034835318596706"/>
    <n v="1.2084361311733407"/>
    <n v="1.6171788825622722E-2"/>
    <n v="2.0455544017659023E-2"/>
    <n v="4.4070451845548045E-2"/>
    <n v="1"/>
    <n v="1"/>
  </r>
  <r>
    <d v="2021-01-29T00:00:00"/>
    <s v="Buy &amp; hold companies that make goods &amp; produce services you love"/>
    <n v="28000"/>
    <n v="3000"/>
    <n v="961"/>
    <x v="0"/>
    <n v="31961"/>
    <s v="https://x.com/elonmusk/status/1354951380037984256"/>
    <x v="1"/>
    <x v="1"/>
    <x v="1"/>
    <x v="5"/>
    <x v="1"/>
    <x v="0"/>
    <n v="-0.4000919210434104"/>
    <n v="-0.2713416353616851"/>
    <n v="-2.5595835761030528E-2"/>
    <n v="0.18408971573079749"/>
    <n v="0.29375736593927776"/>
    <n v="0.27134769725887103"/>
    <n v="1.2312902888828479"/>
    <n v="1.8498522668559767"/>
    <n v="1.2615673246948276"/>
    <n v="1"/>
    <n v="1"/>
  </r>
  <r>
    <d v="2021-02-04T00:00:00"/>
    <s v="Dogecoin is the people’s crypto"/>
    <n v="473000"/>
    <n v="97000"/>
    <n v="16000"/>
    <x v="2"/>
    <n v="586000"/>
    <s v="https://x.com/elonmusk/status/1357241340313141249"/>
    <x v="3"/>
    <x v="0"/>
    <x v="1"/>
    <x v="4"/>
    <x v="6"/>
    <x v="0"/>
    <n v="-0.11063829819518256"/>
    <n v="0.51868009745837629"/>
    <n v="0.40345215218810782"/>
    <n v="0.12069599678956747"/>
    <n v="0.22517033702213352"/>
    <n v="0.16772143444567142"/>
    <n v="0.40550144688029838"/>
    <n v="0.2508801710762561"/>
    <n v="0.31798520485239967"/>
    <n v="1"/>
    <n v="1"/>
  </r>
  <r>
    <d v="2021-02-07T00:00:00"/>
    <s v="🎶Who let the Doge out 🎶"/>
    <n v="669000"/>
    <n v="103000"/>
    <n v="22000"/>
    <x v="2"/>
    <n v="794000"/>
    <s v="https://x.com/elonmusk/status/1358542364948668418"/>
    <x v="3"/>
    <x v="0"/>
    <x v="0"/>
    <x v="4"/>
    <x v="0"/>
    <x v="0"/>
    <n v="-1.2991079248765636E-2"/>
    <n v="-7.5111533431979072E-2"/>
    <n v="-0.15008149023736983"/>
    <n v="1.6072833986394504E-3"/>
    <n v="4.5226937570671422E-2"/>
    <n v="3.8749950012114467E-2"/>
    <n v="0.34176226282106503"/>
    <n v="0.25227945858984524"/>
    <n v="0.22516201002688871"/>
    <n v="1"/>
    <n v="1"/>
  </r>
  <r>
    <d v="2021-02-07T00:00:00"/>
    <s v="It’s the most fun crypto!"/>
    <n v="19000"/>
    <n v="3000"/>
    <n v="709"/>
    <x v="1"/>
    <n v="22709"/>
    <s v="https://x.com/elonmusk/status/1358300669178826752"/>
    <x v="3"/>
    <x v="0"/>
    <x v="1"/>
    <x v="6"/>
    <x v="4"/>
    <x v="0"/>
    <n v="-1.2991079248765636E-2"/>
    <n v="-7.5111533431979072E-2"/>
    <n v="-0.15008149023736983"/>
    <n v="1.6072833986394504E-3"/>
    <n v="4.5226937570671422E-2"/>
    <n v="3.8749950012114467E-2"/>
    <n v="0.34176226282106503"/>
    <n v="0.25227945858984524"/>
    <n v="0.22516201002688871"/>
    <n v="1"/>
    <n v="1"/>
  </r>
  <r>
    <d v="2021-02-08T00:00:00"/>
    <s v="Doge appears to be inflationary, but is not meaningfully so (...), whereas BTC is arguably deflationary to a fault."/>
    <n v="13000"/>
    <n v="3000"/>
    <n v="1000"/>
    <x v="1"/>
    <n v="17000"/>
    <s v="https://x.com/elonmusk/status/1358648653573992450"/>
    <x v="0"/>
    <x v="1"/>
    <x v="4"/>
    <x v="3"/>
    <x v="1"/>
    <x v="0"/>
    <n v="-8.3014825776119516E-2"/>
    <n v="-6.3710330931775028E-2"/>
    <n v="-0.18574608106575674"/>
    <n v="4.9569176240499844E-3"/>
    <n v="4.6452007682349819E-2"/>
    <n v="6.0221564109995997E-2"/>
    <n v="1.6072833986394504E-3"/>
    <n v="0.19881254444568014"/>
    <n v="0.21635138435692838"/>
    <n v="1"/>
    <n v="1"/>
  </r>
  <r>
    <d v="2021-02-10T00:00:00"/>
    <s v="Any crypto wallet that won’t give you your private keys should be avoided at all costs"/>
    <n v="25000"/>
    <n v="4000"/>
    <n v="1000"/>
    <x v="0"/>
    <n v="30000"/>
    <s v="https://x.com/elonmusk/status/1359400199521783809"/>
    <x v="1"/>
    <x v="0"/>
    <x v="1"/>
    <x v="5"/>
    <x v="1"/>
    <x v="0"/>
    <n v="-8.2411103393920104E-4"/>
    <n v="-7.8246122117374695E-3"/>
    <n v="-0.33852139788838254"/>
    <n v="3.3772240483571157E-2"/>
    <n v="3.5895716193965449E-2"/>
    <n v="0.11309614162490808"/>
    <n v="1.9912151557680075E-2"/>
    <n v="5.3426329657347491E-2"/>
    <n v="0.21734448818010108"/>
    <n v="1"/>
    <n v="1"/>
  </r>
  <r>
    <d v="2021-02-19T00:00:00"/>
    <s v="Tesla’s action is not directly reflective of my opinion. Having some Bitcoin, which is simply a less dumb form of liquidity than cash, is adventurous enough for an S&amp;P500 company."/>
    <n v="23000"/>
    <n v="3000"/>
    <n v="822"/>
    <x v="0"/>
    <n v="26822"/>
    <s v="https://x.com/elonmusk/status/1362598034866118658"/>
    <x v="0"/>
    <x v="1"/>
    <x v="3"/>
    <x v="3"/>
    <x v="3"/>
    <x v="0"/>
    <n v="-5.4114663533627594E-3"/>
    <n v="-2.1931597428909155E-2"/>
    <n v="-8.6822875426013968E-2"/>
    <n v="3.4665180621274286E-2"/>
    <n v="6.5271973779072859E-2"/>
    <n v="0.10336652686269833"/>
    <n v="3.9789109970485965E-2"/>
    <n v="0.18006968150217584"/>
    <n v="0.12298700304608116"/>
    <n v="1"/>
    <n v="1"/>
  </r>
  <r>
    <d v="2021-02-19T00:00:00"/>
    <s v="To be clear, I am *not* an investor, I am an engineer. I don’t even own any publicly traded stock besides Tesla. However, when fiat currency has negative real interest, only a fool wouldn’t look elsewhere. Bitcoin is almost as bs as fiat money. The key word is “almost”."/>
    <n v="30000"/>
    <n v="6000"/>
    <n v="1000"/>
    <x v="0"/>
    <n v="37000"/>
    <s v="https://x.com/elonmusk/status/1362600676174557186"/>
    <x v="0"/>
    <x v="1"/>
    <x v="4"/>
    <x v="3"/>
    <x v="6"/>
    <x v="0"/>
    <n v="-5.4114663533627594E-3"/>
    <n v="-2.1931597428909155E-2"/>
    <n v="-8.6822875426013968E-2"/>
    <n v="3.4665180621274286E-2"/>
    <n v="6.5271973779072859E-2"/>
    <n v="0.10336652686269833"/>
    <n v="3.9789109970485965E-2"/>
    <n v="0.18006968150217584"/>
    <n v="0.12298700304608116"/>
    <n v="1"/>
    <n v="1"/>
  </r>
  <r>
    <d v="2021-02-20T00:00:00"/>
    <s v="Heard a rumor some crypto coin was pegging the dollar 🤣🤣"/>
    <n v="233000"/>
    <n v="19000"/>
    <n v="14000"/>
    <x v="3"/>
    <n v="266000"/>
    <s v="https://x.com/elonmusk/status/1363230177002622976"/>
    <x v="1"/>
    <x v="0"/>
    <x v="0"/>
    <x v="6"/>
    <x v="0"/>
    <x v="0"/>
    <n v="3.2901995796450478E-2"/>
    <n v="-0.13405277567032559"/>
    <n v="-7.8861911980937616E-2"/>
    <n v="5.4755863226899543E-2"/>
    <n v="0.13913455825562707"/>
    <n v="0.10399623302707553"/>
    <n v="3.4665180621274286E-2"/>
    <n v="0.15883598986279523"/>
    <n v="0.12311862095534296"/>
    <n v="1"/>
    <n v="1"/>
  </r>
  <r>
    <d v="2021-02-20T00:00:00"/>
    <s v="An email saying you have gold is not the same as having gold. You might as well have crypto. Money is just data that allows us to avoid the inconvenience of barter. That data, like all data, is subject to latency &amp; error. The system will evolve to that which minimizes both."/>
    <n v="73000"/>
    <n v="9000"/>
    <n v="2000"/>
    <x v="0"/>
    <n v="84000"/>
    <s v="https://x.com/elonmusk/status/1363007438455074825"/>
    <x v="1"/>
    <x v="0"/>
    <x v="1"/>
    <x v="5"/>
    <x v="1"/>
    <x v="0"/>
    <n v="3.2901995796450478E-2"/>
    <n v="-0.13405277567032559"/>
    <n v="-7.8861911980937616E-2"/>
    <n v="5.4755863226899543E-2"/>
    <n v="0.13913455825562707"/>
    <n v="0.10399623302707553"/>
    <n v="3.4665180621274286E-2"/>
    <n v="0.15883598986279523"/>
    <n v="0.12311862095534296"/>
    <n v="1"/>
    <n v="1"/>
  </r>
  <r>
    <d v="2021-02-20T00:00:00"/>
    <s v="That said, BTC &amp; ETH do seem high lol"/>
    <n v="16000"/>
    <n v="2000"/>
    <n v="1000"/>
    <x v="1"/>
    <n v="19000"/>
    <s v="https://x.com/elonmusk/status/1363021091086561285"/>
    <x v="0"/>
    <x v="1"/>
    <x v="1"/>
    <x v="0"/>
    <x v="0"/>
    <x v="0"/>
    <n v="3.2901995796450478E-2"/>
    <n v="-0.13405277567032559"/>
    <n v="-7.8861911980937616E-2"/>
    <n v="5.4755863226899543E-2"/>
    <n v="0.13913455825562707"/>
    <n v="0.10399623302707553"/>
    <n v="3.4665180621274286E-2"/>
    <n v="0.15883598986279523"/>
    <n v="0.12311862095534296"/>
    <n v="1"/>
    <n v="1"/>
  </r>
  <r>
    <d v="2021-02-21T00:00:00"/>
    <s v="Cryptocurrency explained"/>
    <n v="132000"/>
    <n v="21000"/>
    <n v="8000"/>
    <x v="3"/>
    <n v="161000"/>
    <s v="https://x.com/elonmusk/status/1363272961684201472"/>
    <x v="1"/>
    <x v="0"/>
    <x v="1"/>
    <x v="3"/>
    <x v="6"/>
    <x v="0"/>
    <n v="-4.7934858887028198E-2"/>
    <n v="9.446322835803489E-3"/>
    <n v="-0.14286421985092057"/>
    <n v="0.10749923982766776"/>
    <n v="0.15489604293843517"/>
    <n v="0.10507397342975149"/>
    <n v="5.4755863226899543E-2"/>
    <n v="5.7991255088988267E-2"/>
    <n v="0.1241050483530395"/>
    <n v="1"/>
    <n v="1"/>
  </r>
  <r>
    <d v="2021-02-24T00:00:00"/>
    <s v="Literally"/>
    <n v="491000"/>
    <n v="63000"/>
    <n v="18000"/>
    <x v="2"/>
    <n v="572000"/>
    <s v="https://x.com/elonmusk/status/1364560733472579591"/>
    <x v="3"/>
    <x v="0"/>
    <x v="0"/>
    <x v="4"/>
    <x v="0"/>
    <x v="1"/>
    <n v="-0.12547631685253091"/>
    <n v="-0.11654914917144443"/>
    <n v="-0.10852005734538028"/>
    <n v="5.3454756632908891E-2"/>
    <n v="6.1569427113294911E-2"/>
    <n v="5.1132568046266959E-2"/>
    <n v="0.10859236723541724"/>
    <n v="0.16993373320093955"/>
    <n v="0.13535042906694533"/>
    <n v="1"/>
    <n v="1"/>
  </r>
  <r>
    <d v="2021-03-02T00:00:00"/>
    <s v="Scammers &amp; crypto should get a room"/>
    <n v="167000"/>
    <n v="15000"/>
    <n v="7000"/>
    <x v="3"/>
    <n v="189000"/>
    <s v="https://x.com/elonmusk/status/1366808202701012995"/>
    <x v="1"/>
    <x v="0"/>
    <x v="3"/>
    <x v="1"/>
    <x v="0"/>
    <x v="0"/>
    <n v="7.1360035615857242E-3"/>
    <n v="-1.3172516259788547E-2"/>
    <n v="0.14197002022353744"/>
    <n v="5.4663127809549284E-3"/>
    <n v="1.4933897374619681E-2"/>
    <n v="6.9010283495123795E-2"/>
    <n v="1.7832640072971147E-2"/>
    <n v="4.4152436150610999E-2"/>
    <n v="0.10010341398731461"/>
    <n v="1"/>
    <n v="1"/>
  </r>
  <r>
    <d v="2021-03-12T00:00:00"/>
    <s v="BTC (Bitcoin) is an anagram of TBC (The Boring Company) What a coincidence!"/>
    <n v="210000"/>
    <n v="16000"/>
    <n v="9000"/>
    <x v="3"/>
    <n v="235000"/>
    <s v="https://x.com/elonmusk/status/1370449101402353669"/>
    <x v="0"/>
    <x v="0"/>
    <x v="0"/>
    <x v="0"/>
    <x v="0"/>
    <x v="0"/>
    <n v="0.12134197566391514"/>
    <n v="3.5710433903154426E-2"/>
    <n v="5.9388818145628353E-2"/>
    <n v="3.9235963294332453E-2"/>
    <n v="7.57411690537136E-2"/>
    <n v="5.0762756178394673E-2"/>
    <n v="4.7342926650350212E-2"/>
    <n v="1.0129214960995683E-2"/>
    <n v="7.4484965019867247E-2"/>
    <n v="1"/>
    <n v="1"/>
  </r>
  <r>
    <d v="2021-03-14T00:00:00"/>
    <s v="Doge day afternoon"/>
    <n v="149000"/>
    <n v="16000"/>
    <n v="6000"/>
    <x v="3"/>
    <n v="171000"/>
    <s v="https://x.com/elonmusk/status/1370882536101056523"/>
    <x v="3"/>
    <x v="0"/>
    <x v="0"/>
    <x v="3"/>
    <x v="0"/>
    <x v="0"/>
    <n v="-3.4876967617938681E-2"/>
    <n v="-1.6499463750435761E-2"/>
    <n v="-2.984092886080425E-2"/>
    <n v="2.4186266275662109E-2"/>
    <n v="2.3760451355217541E-2"/>
    <n v="2.2431767792795754E-2"/>
    <n v="5.3804795205353598E-2"/>
    <n v="8.8084624774985854E-2"/>
    <n v="8.9029023178176014E-2"/>
    <n v="1"/>
    <n v="1"/>
  </r>
  <r>
    <d v="2021-03-14T00:00:00"/>
    <s v="I’m getting a Shiba Inu #resistanceisfutile"/>
    <n v="215000"/>
    <n v="21000"/>
    <n v="10000"/>
    <x v="3"/>
    <n v="246000"/>
    <s v="https://x.com/elonmusk/status/1370946514974031872"/>
    <x v="1"/>
    <x v="0"/>
    <x v="2"/>
    <x v="4"/>
    <x v="4"/>
    <x v="0"/>
    <n v="-3.4876967617938681E-2"/>
    <n v="-1.6499463750435761E-2"/>
    <n v="-2.984092886080425E-2"/>
    <n v="2.4186266275662109E-2"/>
    <n v="2.3760451355217541E-2"/>
    <n v="2.2431767792795754E-2"/>
    <n v="5.3804795205353598E-2"/>
    <n v="8.8084624774985854E-2"/>
    <n v="8.9029023178176014E-2"/>
    <n v="1"/>
    <n v="1"/>
  </r>
  <r>
    <d v="2021-03-15T00:00:00"/>
    <s v="I'm selling this song about NFTs as an NFT"/>
    <n v="18000"/>
    <n v="32000"/>
    <n v="213000"/>
    <x v="3"/>
    <n v="263000"/>
    <s v="https://x.com/elonmusk/status/1371549960030842893"/>
    <x v="1"/>
    <x v="0"/>
    <x v="2"/>
    <x v="2"/>
    <x v="2"/>
    <x v="1"/>
    <n v="2.2824290187877017E-2"/>
    <n v="7.767284778210426E-3"/>
    <n v="-2.7266337507126037E-2"/>
    <n v="1.3367409672349928E-2"/>
    <n v="1.5797281273746324E-2"/>
    <n v="2.1106765873025034E-2"/>
    <n v="2.4186266275662109E-2"/>
    <n v="9.2623187934066903E-2"/>
    <n v="5.8946825352526072E-2"/>
    <n v="1"/>
    <n v="1"/>
  </r>
  <r>
    <d v="2021-03-24T00:00:00"/>
    <s v="If you’d like to help develop Doge, please submit ideas on GitHub &amp; http://reddit.com/r/dogecoin/ "/>
    <n v="167000"/>
    <n v="30000"/>
    <n v="18000"/>
    <x v="3"/>
    <n v="215000"/>
    <s v="https://x.com/elonmusk/status/1396916392629137409"/>
    <x v="3"/>
    <x v="0"/>
    <x v="4"/>
    <x v="5"/>
    <x v="1"/>
    <x v="0"/>
    <n v="-1.4883350056317357E-2"/>
    <n v="6.3380041867291181E-2"/>
    <n v="5.6651665056216327E-2"/>
    <n v="6.9234879603430735E-2"/>
    <n v="3.1028195233649521E-2"/>
    <n v="5.0254695792858482E-2"/>
    <n v="5.3437684324935703E-2"/>
    <n v="5.398545706647247E-3"/>
    <n v="2.0869934159815608E-2"/>
    <n v="1"/>
    <n v="1"/>
  </r>
  <r>
    <d v="2021-03-24T00:00:00"/>
    <s v="You can now buy a Tesla with Bitcoin"/>
    <n v="772000"/>
    <n v="116000"/>
    <n v="30000"/>
    <x v="2"/>
    <n v="918000"/>
    <s v="https://x.com/elonmusk/status/1374617643446063105"/>
    <x v="0"/>
    <x v="0"/>
    <x v="2"/>
    <x v="2"/>
    <x v="4"/>
    <x v="0"/>
    <n v="-1.4883350056317357E-2"/>
    <n v="6.3380041867291181E-2"/>
    <n v="5.6651665056216327E-2"/>
    <n v="6.9234879603430735E-2"/>
    <n v="3.1028195233649521E-2"/>
    <n v="5.0254695792858482E-2"/>
    <n v="5.3437684324935703E-2"/>
    <n v="5.398545706647247E-3"/>
    <n v="2.0869934159815608E-2"/>
    <n v="1"/>
    <n v="1"/>
  </r>
  <r>
    <d v="2021-03-24T00:00:00"/>
    <s v="Tesla is using only internal &amp; open source software &amp; operates Bitcoin nodes directly. Bitcoin paid to Tesla will be retained as Bitcoin, not converted to fiat currency."/>
    <n v="155000"/>
    <n v="20000"/>
    <n v="3000"/>
    <x v="3"/>
    <n v="178000"/>
    <s v="https://x.com/elonmusk/status/1374619379929772034"/>
    <x v="0"/>
    <x v="1"/>
    <x v="2"/>
    <x v="2"/>
    <x v="1"/>
    <x v="0"/>
    <n v="-1.4883350056317357E-2"/>
    <n v="6.3380041867291181E-2"/>
    <n v="5.6651665056216327E-2"/>
    <n v="6.9234879603430735E-2"/>
    <n v="3.1028195233649521E-2"/>
    <n v="5.0254695792858482E-2"/>
    <n v="5.3437684324935703E-2"/>
    <n v="5.398545706647247E-3"/>
    <n v="2.0869934159815608E-2"/>
    <n v="1"/>
    <n v="1"/>
  </r>
  <r>
    <d v="2021-03-24T00:00:00"/>
    <s v="Pay by Bitcoin capability available outside US later this year"/>
    <n v="121000"/>
    <n v="8000"/>
    <n v="2000"/>
    <x v="3"/>
    <n v="131000"/>
    <s v="https://x.com/elonmusk/status/1374619672973221892"/>
    <x v="0"/>
    <x v="1"/>
    <x v="2"/>
    <x v="2"/>
    <x v="1"/>
    <x v="0"/>
    <n v="-1.4883350056317357E-2"/>
    <n v="6.3380041867291181E-2"/>
    <n v="5.6651665056216327E-2"/>
    <n v="6.9234879603430735E-2"/>
    <n v="3.1028195233649521E-2"/>
    <n v="5.0254695792858482E-2"/>
    <n v="5.3437684324935703E-2"/>
    <n v="5.398545706647247E-3"/>
    <n v="2.0869934159815608E-2"/>
    <n v="1"/>
    <n v="1"/>
  </r>
  <r>
    <d v="2021-04-01T00:00:00"/>
    <s v="SpaceX is going to put a literal Dogecoin on the literal moon_x000a_"/>
    <n v="469000"/>
    <n v="52000"/>
    <n v="21000"/>
    <x v="2"/>
    <n v="542000"/>
    <s v="https://x.com/elonmusk/status/1377567762919292938"/>
    <x v="3"/>
    <x v="0"/>
    <x v="1"/>
    <x v="3"/>
    <x v="0"/>
    <x v="0"/>
    <n v="-6.2785847183341903E-2"/>
    <n v="-6.5182366945620518E-2"/>
    <n v="9.1041658392825298E-3"/>
    <n v="4.1615287331465918E-2"/>
    <n v="5.0136674810994417E-2"/>
    <n v="6.0513607913504609E-2"/>
    <n v="0.26071835390521109"/>
    <n v="7.9820518336668381E-2"/>
    <n v="5.1527546385585002E-2"/>
    <n v="1"/>
    <n v="1"/>
  </r>
  <r>
    <d v="2021-04-01T00:00:00"/>
    <s v="SpaceX is going to put a literal Dogecoin on the literal moon"/>
    <n v="469000"/>
    <n v="52000"/>
    <n v="21000"/>
    <x v="2"/>
    <n v="542000"/>
    <s v="https://x.com/elonmusk/status/1377567762919292938"/>
    <x v="3"/>
    <x v="0"/>
    <x v="2"/>
    <x v="2"/>
    <x v="4"/>
    <x v="0"/>
    <n v="-6.2785847183341903E-2"/>
    <n v="-6.5182366945620518E-2"/>
    <n v="9.1041658392825298E-3"/>
    <n v="4.1615287331465918E-2"/>
    <n v="5.0136674810994417E-2"/>
    <n v="6.0513607913504609E-2"/>
    <n v="0.26071835390521109"/>
    <n v="7.9820518336668381E-2"/>
    <n v="5.1527546385585002E-2"/>
    <n v="1"/>
    <n v="1"/>
  </r>
  <r>
    <d v="2021-04-02T00:00:00"/>
    <s v="2022: Dogecoin is dumb"/>
    <n v="13000"/>
    <n v="2000"/>
    <n v="895"/>
    <x v="1"/>
    <n v="15895"/>
    <s v="https://x.com/elonmusk/status/1366668744748007425"/>
    <x v="3"/>
    <x v="1"/>
    <x v="0"/>
    <x v="4"/>
    <x v="0"/>
    <x v="0"/>
    <n v="-2.6217574886989392E-2"/>
    <n v="4.6147190452596076E-2"/>
    <n v="7.732910356870204E-2"/>
    <n v="1.6387652130282225E-2"/>
    <n v="4.6651005254050797E-2"/>
    <n v="5.469752049871128E-2"/>
    <n v="4.1615287331465918E-2"/>
    <n v="0.10216239210371282"/>
    <n v="6.1167250210278461E-2"/>
    <n v="1"/>
    <n v="1"/>
  </r>
  <r>
    <d v="2021-04-09T00:00:00"/>
    <s v="First @Neuralink product will enable someone with paralysis to use a smartphone with their mind faster than someone using thumbs"/>
    <n v="151000"/>
    <n v="19000"/>
    <n v="5000"/>
    <x v="3"/>
    <n v="175000"/>
    <s v="https://x.com/elonmusk/status/1380315654524301315"/>
    <x v="2"/>
    <x v="0"/>
    <x v="2"/>
    <x v="2"/>
    <x v="1"/>
    <x v="0"/>
    <n v="2.8389950369017702E-2"/>
    <n v="0.1485669099846072"/>
    <n v="5.0357596204285722"/>
    <n v="0.16306614602202985"/>
    <n v="0.17510812690859667"/>
    <n v="0.39647704408359191"/>
    <n v="8.7217510186441711E-3"/>
    <n v="7.1282814410436449E-2"/>
    <n v="5.8755651484647821E-2"/>
    <n v="1"/>
    <n v="1"/>
  </r>
  <r>
    <d v="2021-04-10T00:00:00"/>
    <s v="... going to moon very soon"/>
    <n v="466000"/>
    <n v="44000"/>
    <n v="26000"/>
    <x v="2"/>
    <n v="536000"/>
    <s v="https://x.com/elonmusk/status/1380781539647053826"/>
    <x v="1"/>
    <x v="0"/>
    <x v="1"/>
    <x v="6"/>
    <x v="4"/>
    <x v="0"/>
    <n v="0.19309566327300498"/>
    <n v="0.4863583838383343"/>
    <n v="3.504260918682073"/>
    <n v="0.20796952616180078"/>
    <n v="0.17382812484542645"/>
    <n v="0.38882584548437715"/>
    <n v="0.16306614602202985"/>
    <n v="2.3087231648402384E-2"/>
    <n v="5.6382103646354265E-2"/>
    <n v="1"/>
    <n v="1"/>
  </r>
  <r>
    <d v="2021-04-15T00:00:00"/>
    <s v="Doge Barking at the Moon"/>
    <n v="286000"/>
    <n v="45000"/>
    <n v="19000"/>
    <x v="2"/>
    <n v="350000"/>
    <s v="https://x.com/elonmusk/status/1382552587099062272"/>
    <x v="3"/>
    <x v="0"/>
    <x v="0"/>
    <x v="4"/>
    <x v="0"/>
    <x v="1"/>
    <n v="1.0501600250954626"/>
    <n v="0.79902706945013668"/>
    <n v="0.42349200640428464"/>
    <n v="1.0365858853754621"/>
    <n v="0.53924022518221282"/>
    <n v="0.4226744093824773"/>
    <n v="0.71770909146249307"/>
    <n v="0.12744427053751964"/>
    <n v="0.20750291368708668"/>
    <n v="1"/>
    <n v="1"/>
  </r>
  <r>
    <d v="2021-04-15T00:00:00"/>
    <s v="Doge Barking at the Moon – Miro"/>
    <n v="18000"/>
    <n v="2000"/>
    <n v="792"/>
    <x v="1"/>
    <n v="20792"/>
    <s v="https://x.com/elonmusk/status/1382551451185131522"/>
    <x v="3"/>
    <x v="1"/>
    <x v="0"/>
    <x v="4"/>
    <x v="0"/>
    <x v="1"/>
    <n v="1.0501600250954626"/>
    <n v="0.79902706945013668"/>
    <n v="0.42349200640428464"/>
    <n v="1.0365858853754621"/>
    <n v="0.53924022518221282"/>
    <n v="0.4226744093824773"/>
    <n v="0.71770909146249307"/>
    <n v="0.12744427053751964"/>
    <n v="0.20750291368708668"/>
    <n v="1"/>
    <n v="1"/>
  </r>
  <r>
    <d v="2021-04-27T00:00:00"/>
    <s v="No, you do not. I have not sold any of my Bitcoin. Tesla sold 10% of its holdings essentially to prove liquidity of Bitcoin as an alternative to holding cash on balance sheet."/>
    <n v="85000"/>
    <n v="13000"/>
    <n v="3000"/>
    <x v="0"/>
    <n v="101000"/>
    <s v="https://x.com/elonmusk/status/1386821144037236737"/>
    <x v="0"/>
    <x v="1"/>
    <x v="4"/>
    <x v="2"/>
    <x v="1"/>
    <x v="0"/>
    <n v="0.18126136838883156"/>
    <n v="0.25108255848412386"/>
    <n v="0.96398238220410826"/>
    <n v="0.17520110133886008"/>
    <n v="0.10512973627285903"/>
    <n v="0.1051195434348382"/>
    <n v="0.14142590590478557"/>
    <n v="6.9394532533309738E-2"/>
    <n v="8.8894382282388384E-2"/>
    <n v="1"/>
    <n v="1"/>
  </r>
  <r>
    <d v="2021-05-07T00:00:00"/>
    <s v="I’m looking for a shiba pup!"/>
    <n v="43000"/>
    <n v="10000"/>
    <n v="6000"/>
    <x v="0"/>
    <n v="59000"/>
    <s v="https://x.com/elonmusk/status/1390550521077977089"/>
    <x v="1"/>
    <x v="1"/>
    <x v="2"/>
    <x v="4"/>
    <x v="4"/>
    <x v="0"/>
    <n v="-5.5619958434019345E-2"/>
    <n v="-0.34003047091016858"/>
    <n v="-0.17305173594360101"/>
    <n v="5.1024791847558995E-2"/>
    <n v="0.13144226537197592"/>
    <n v="0.15070859459971628"/>
    <n v="5.7722524332052889E-2"/>
    <n v="0.17195637757842941"/>
    <n v="0.12783582108210625"/>
    <n v="1"/>
    <n v="1"/>
  </r>
  <r>
    <d v="2021-05-07T00:00:00"/>
    <s v="Cryptocurrency is promising, but please invest with caution!"/>
    <n v="193000"/>
    <n v="36000"/>
    <n v="15000"/>
    <x v="3"/>
    <n v="244000"/>
    <s v="https://x.com/elonmusk/status/1390522866979033092"/>
    <x v="1"/>
    <x v="0"/>
    <x v="1"/>
    <x v="4"/>
    <x v="1"/>
    <x v="0"/>
    <n v="-5.5619958434019345E-2"/>
    <n v="-0.34003047091016858"/>
    <n v="-0.17305173594360101"/>
    <n v="5.1024791847558995E-2"/>
    <n v="0.13144226537197592"/>
    <n v="0.15070859459971628"/>
    <n v="5.7722524332052889E-2"/>
    <n v="0.17195637757842941"/>
    <n v="0.12783582108210625"/>
    <n v="1"/>
    <n v="1"/>
  </r>
  <r>
    <d v="2021-05-10T00:00:00"/>
    <s v="SpaceX launching satellite Doge-1 to the moon next year – Mission paid for in Doge – 1st crypto in space – 1st meme in space To the mooooonnn!!"/>
    <n v="471000"/>
    <n v="112000"/>
    <n v="31000"/>
    <x v="2"/>
    <n v="614000"/>
    <s v="https://x.com/elonmusk/status/1391523807148527620"/>
    <x v="3"/>
    <x v="0"/>
    <x v="0"/>
    <x v="4"/>
    <x v="4"/>
    <x v="0"/>
    <n v="0.10402064819273393"/>
    <n v="8.5362158832859691E-2"/>
    <n v="9.0351770519695451E-2"/>
    <n v="1.3569555949867397E-3"/>
    <n v="0.16094222186732046"/>
    <n v="0.12335718834940111"/>
    <n v="9.9295941200086391E-2"/>
    <n v="7.6736852711618911E-2"/>
    <n v="0.17842365619161138"/>
    <n v="1"/>
    <n v="1"/>
  </r>
  <r>
    <d v="2021-05-11T00:00:00"/>
    <s v="Do you want Tesla to accept Doge?"/>
    <n v="350000"/>
    <n v="97000"/>
    <n v="86000"/>
    <x v="2"/>
    <n v="533000"/>
    <s v="https://x.com/elonmusk/status/1392030108274159619"/>
    <x v="3"/>
    <x v="0"/>
    <x v="2"/>
    <x v="5"/>
    <x v="2"/>
    <x v="0"/>
    <n v="-0.16841546445620714"/>
    <n v="0.13495138546565988"/>
    <n v="-4.481021171941324E-2"/>
    <n v="1.7840804308044841E-2"/>
    <n v="0.17409309676623211"/>
    <n v="0.15655938269737632"/>
    <n v="1.3569555949867397E-3"/>
    <n v="0.16059518308769105"/>
    <n v="0.16100989625670253"/>
    <n v="1"/>
    <n v="1"/>
  </r>
  <r>
    <d v="2021-05-13T00:00:00"/>
    <s v="To be clear, I strongly believe in crypto, but it can’t drive a massive increase in fossil fuel use, especially coal"/>
    <n v="319000"/>
    <n v="36000"/>
    <n v="49000"/>
    <x v="2"/>
    <n v="404000"/>
    <s v="https://x.com/elonmusk/status/1392950720979030019"/>
    <x v="1"/>
    <x v="0"/>
    <x v="1"/>
    <x v="3"/>
    <x v="1"/>
    <x v="0"/>
    <n v="0.15446236452214124"/>
    <n v="6.571554984853889E-2"/>
    <n v="-0.18824792252749822"/>
    <n v="0.12870415689755826"/>
    <n v="0.10700970718032855"/>
    <n v="0.14980580915622665"/>
    <n v="0.1153456178813384"/>
    <n v="0.18405838365238225"/>
    <n v="0.16461600477323668"/>
    <n v="1"/>
    <n v="1"/>
  </r>
  <r>
    <d v="2021-05-13T00:00:00"/>
    <s v="Links a artículos críticos sobre el impacto ambiental del Bitcoin."/>
    <n v="6000"/>
    <n v="1000"/>
    <n v="2000"/>
    <x v="1"/>
    <n v="9000"/>
    <s v="https://x.com/elonmusk/status/1392938133163888640"/>
    <x v="0"/>
    <x v="1"/>
    <x v="4"/>
    <x v="2"/>
    <x v="1"/>
    <x v="1"/>
    <n v="0.15446236452214124"/>
    <n v="6.571554984853889E-2"/>
    <n v="-0.18824792252749822"/>
    <n v="0.12870415689755826"/>
    <n v="0.10700970718032855"/>
    <n v="0.14980580915622665"/>
    <n v="0.1153456178813384"/>
    <n v="0.18405838365238225"/>
    <n v="0.16461600477323668"/>
    <n v="1"/>
    <n v="1"/>
  </r>
  <r>
    <d v="2021-05-14T00:00:00"/>
    <s v="Working with Doge devs to improve system transaction efficiency. Potentially promising._x000a_"/>
    <n v="474000"/>
    <n v="90000"/>
    <n v="55000"/>
    <x v="2"/>
    <n v="619000"/>
    <s v="https://x.com/elonmusk/status/1392974251011895300"/>
    <x v="3"/>
    <x v="0"/>
    <x v="4"/>
    <x v="2"/>
    <x v="5"/>
    <x v="0"/>
    <n v="-8.5063277849730001E-2"/>
    <n v="-0.12981382776919448"/>
    <n v="-0.37089122849283906"/>
    <n v="1.0608091182829087E-2"/>
    <n v="3.9872341621006398E-2"/>
    <n v="0.13046487019140998"/>
    <n v="0.12870415689755826"/>
    <n v="0.19491490486465979"/>
    <n v="0.16060581869062091"/>
    <n v="1"/>
    <n v="1"/>
  </r>
  <r>
    <d v="2021-05-16T00:00:00"/>
    <s v="He should wear outfit for Halloween, but with “Bitcoin” tattooed high on thighs"/>
    <n v="13000"/>
    <n v="1000"/>
    <n v="1000"/>
    <x v="1"/>
    <n v="15000"/>
    <s v="https://x.com/elonmusk/status/1393991411524120576"/>
    <x v="0"/>
    <x v="1"/>
    <x v="0"/>
    <x v="0"/>
    <x v="0"/>
    <x v="0"/>
    <n v="-5.7349603174297381E-2"/>
    <n v="-0.35402836090238432"/>
    <n v="-0.4068265610071613"/>
    <n v="1.9260972936717701E-2"/>
    <n v="0.19249298577609864"/>
    <n v="0.15295101426614094"/>
    <n v="2.1366788378250557E-2"/>
    <n v="0.12068186959582718"/>
    <n v="0.15645775133616197"/>
    <n v="1"/>
    <n v="1"/>
  </r>
  <r>
    <d v="2021-05-16T00:00:00"/>
    <s v="Bitcoin is actually highly centralized, with supermajority controlled by handful of big mining (aka hashing) companies..."/>
    <n v="36000"/>
    <n v="9000"/>
    <n v="6000"/>
    <x v="0"/>
    <n v="51000"/>
    <s v="https://x.com/elonmusk/status/1393993975019749382"/>
    <x v="0"/>
    <x v="1"/>
    <x v="3"/>
    <x v="3"/>
    <x v="3"/>
    <x v="1"/>
    <n v="-5.7349603174297381E-2"/>
    <n v="-0.35402836090238432"/>
    <n v="-0.4068265610071613"/>
    <n v="1.9260972936717701E-2"/>
    <n v="0.19249298577609864"/>
    <n v="0.15295101426614094"/>
    <n v="2.1366788378250557E-2"/>
    <n v="0.12068186959582718"/>
    <n v="0.15645775133616197"/>
    <n v="1"/>
    <n v="1"/>
  </r>
  <r>
    <d v="2021-05-17T00:00:00"/>
    <s v="To clarify speculation, Tesla has not sold any Bitcoin"/>
    <n v="87000"/>
    <n v="21000"/>
    <n v="15000"/>
    <x v="3"/>
    <n v="123000"/>
    <s v="https://x.com/elonmusk/status/1394170030741413888"/>
    <x v="0"/>
    <x v="1"/>
    <x v="4"/>
    <x v="2"/>
    <x v="1"/>
    <x v="0"/>
    <n v="-3.2835752903869864E-2"/>
    <n v="-0.19196262062959724"/>
    <n v="-0.26292137565889306"/>
    <n v="2.6890426656070037E-2"/>
    <n v="0.19453291615618071"/>
    <n v="0.15282846088378882"/>
    <n v="1.9260972936717701E-2"/>
    <n v="4.8309405624650241E-2"/>
    <n v="0.13171436324689045"/>
    <n v="1"/>
    <n v="1"/>
  </r>
  <r>
    <d v="2021-05-20T00:00:00"/>
    <s v="Bitcoin hashing (aka mining) energy usage is starting to exceed that of medium-sized countries..."/>
    <n v="4000"/>
    <n v="971"/>
    <n v="1000"/>
    <x v="1"/>
    <n v="5971"/>
    <s v="https://x.com/elonmusk/status/1395472799020421120"/>
    <x v="0"/>
    <x v="1"/>
    <x v="4"/>
    <x v="2"/>
    <x v="1"/>
    <x v="0"/>
    <n v="-0.10529037122128049"/>
    <n v="-0.2212472561079265"/>
    <n v="-0.15937672337305497"/>
    <n v="4.9230723440297407E-2"/>
    <n v="0.12948512918733227"/>
    <n v="8.977686312753741E-2"/>
    <n v="2.4690275050693138E-2"/>
    <n v="0.23569084867152287"/>
    <n v="0.15831658030201493"/>
    <n v="1"/>
    <n v="1"/>
  </r>
  <r>
    <d v="2021-05-22T00:00:00"/>
    <s v="The true battle is between fiat &amp; crypto. On balance, I support the latter."/>
    <n v="57000"/>
    <n v="12000"/>
    <n v="4000"/>
    <x v="0"/>
    <n v="73000"/>
    <s v="https://x.com/elonmusk/status/1396049547680391168"/>
    <x v="1"/>
    <x v="0"/>
    <x v="1"/>
    <x v="3"/>
    <x v="1"/>
    <x v="0"/>
    <n v="-9.9161990311041559E-2"/>
    <n v="1.2840948710948208E-3"/>
    <n v="-0.12631981316620156"/>
    <n v="5.9842773245226986E-2"/>
    <n v="0.11816828410720967"/>
    <n v="8.4270900215600977E-2"/>
    <n v="6.9941348151751764E-2"/>
    <n v="0.14796478388421105"/>
    <n v="0.14018687989245987"/>
    <n v="1"/>
    <n v="1"/>
  </r>
  <r>
    <d v="2021-05-24T00:00:00"/>
    <s v="Spoke with North American Bitcoin miners. They committed to publish current &amp; planned renewable usage &amp; to ask miners WW to do so. Potentially promising."/>
    <n v="285000"/>
    <n v="41000"/>
    <n v="22000"/>
    <x v="2"/>
    <n v="348000"/>
    <s v="https://x.com/elonmusk/status/1396914548167233537"/>
    <x v="0"/>
    <x v="0"/>
    <x v="4"/>
    <x v="2"/>
    <x v="1"/>
    <x v="0"/>
    <n v="-5.1083846119534426E-2"/>
    <n v="-7.8449697153270659E-2"/>
    <n v="-0.10312464197521976"/>
    <n v="5.6080906121549631E-2"/>
    <n v="4.2042532166949871E-2"/>
    <n v="7.1131444839279828E-2"/>
    <n v="1.8340378698083536E-2"/>
    <n v="0.14114005915054414"/>
    <n v="0.16488256416982011"/>
    <n v="1"/>
    <n v="1"/>
  </r>
  <r>
    <d v="2021-05-26T00:00:00"/>
    <s v="🤣🤣"/>
    <n v="7000"/>
    <n v="276"/>
    <n v="713"/>
    <x v="1"/>
    <n v="7989"/>
    <s v="https://x.com/elonmusk/status/1397626694609956864"/>
    <x v="0"/>
    <x v="1"/>
    <x v="0"/>
    <x v="0"/>
    <x v="0"/>
    <x v="0"/>
    <n v="-5.244043978651014E-2"/>
    <n v="-0.14864541195015768"/>
    <n v="0.20605964714549097"/>
    <n v="8.6015937649677465E-3"/>
    <n v="3.0672631777843719E-2"/>
    <n v="9.0068513058112573E-2"/>
    <n v="9.5122538109919698E-3"/>
    <n v="0.11305539013043246"/>
    <n v="0.11950194255980537"/>
    <n v="1"/>
    <n v="1"/>
  </r>
  <r>
    <d v="2021-06-04T00:00:00"/>
    <s v="#Bitcoin 💔 acompañado de un meme sobre ruptura y la frase 'So in the end it didn't even matter'"/>
    <n v="186000"/>
    <n v="27000"/>
    <n v="48000"/>
    <x v="3"/>
    <n v="261000"/>
    <s v="https://x.com/elonmusk/status/1400620080090730501"/>
    <x v="0"/>
    <x v="0"/>
    <x v="0"/>
    <x v="0"/>
    <x v="0"/>
    <x v="1"/>
    <n v="-8.5471349517813877E-3"/>
    <n v="-0.12721584611423187"/>
    <n v="-0.17013028072031955"/>
    <n v="2.6030912928702042E-2"/>
    <n v="3.2032163374626825E-2"/>
    <n v="3.9584014468086133E-2"/>
    <n v="5.9496679959277501E-2"/>
    <n v="0.11998689964955285"/>
    <n v="8.8293041111911011E-2"/>
    <n v="1"/>
    <n v="1"/>
  </r>
  <r>
    <d v="2021-06-05T00:00:00"/>
    <s v="I pretty much agree with Vitalik"/>
    <n v="185000"/>
    <n v="29000"/>
    <n v="40000"/>
    <x v="3"/>
    <n v="254000"/>
    <s v="https://x.com/elonmusk/status/1401091921746006017"/>
    <x v="0"/>
    <x v="1"/>
    <x v="1"/>
    <x v="5"/>
    <x v="6"/>
    <x v="0"/>
    <n v="-4.3956258973466777E-2"/>
    <n v="-0.13384155052126634"/>
    <n v="-0.17634146517700577"/>
    <n v="2.7993260664685485E-3"/>
    <n v="5.6977530385547252E-2"/>
    <n v="4.5074589979696045E-2"/>
    <n v="2.6030912928702042E-2"/>
    <n v="2.4889190635004985E-2"/>
    <n v="8.5427399450405159E-2"/>
    <n v="1"/>
    <n v="1"/>
  </r>
  <r>
    <d v="2021-06-13T00:00:00"/>
    <s v="This is inaccurate. Tesla only sold ~10% of holdings to confirm BTC could be liquidated easily without moving market. When there’s confirmation of reasonable (~50%) clean energy usage by miners with positive future trend, Tesla will resume allowing Bitcoin transactions."/>
    <n v="48000"/>
    <n v="11000"/>
    <n v="8000"/>
    <x v="0"/>
    <n v="67000"/>
    <s v="https://x.com/elonmusk/status/1404132183254523905"/>
    <x v="0"/>
    <x v="1"/>
    <x v="1"/>
    <x v="6"/>
    <x v="6"/>
    <x v="0"/>
    <n v="1.0025491012774612E-2"/>
    <n v="-5.1604652558018715E-2"/>
    <n v="-0.13727945606394187"/>
    <n v="2.4724357306111146E-2"/>
    <n v="2.2571243290932637E-2"/>
    <n v="0.12359648523006714"/>
    <n v="1.0678597323635986E-2"/>
    <n v="3.677986754510551E-2"/>
    <n v="4.741365290000963E-2"/>
    <n v="1"/>
    <n v="1"/>
  </r>
  <r>
    <d v="2021-06-25T00:00:00"/>
    <s v="My Shiba Inu will be named Floki"/>
    <n v="264000"/>
    <n v="38000"/>
    <n v="33000"/>
    <x v="2"/>
    <n v="335000"/>
    <s v="https://x.com/elonmusk/status/1408380216653844480"/>
    <x v="1"/>
    <x v="0"/>
    <x v="2"/>
    <x v="4"/>
    <x v="4"/>
    <x v="0"/>
    <n v="9.1933595776771959E-4"/>
    <n v="6.7774446558510393E-2"/>
    <n v="1.8869416103828307E-2"/>
    <n v="0.10542037726445429"/>
    <n v="5.50386856689693E-2"/>
    <n v="4.3936344271401785E-2"/>
    <n v="0.12846789852892759"/>
    <n v="0.16522048687487689"/>
    <n v="0.19073919277414447"/>
    <n v="1"/>
    <n v="1"/>
  </r>
  <r>
    <d v="2021-06-25T00:00:00"/>
    <s v="Oh right ... Bitcoin haha"/>
    <n v="6000"/>
    <n v="762"/>
    <n v="737"/>
    <x v="1"/>
    <n v="7499"/>
    <s v="https://x.com/elonmusk/status/1408244494567456769"/>
    <x v="0"/>
    <x v="1"/>
    <x v="0"/>
    <x v="0"/>
    <x v="0"/>
    <x v="0"/>
    <n v="9.1933595776771959E-4"/>
    <n v="6.7774446558510393E-2"/>
    <n v="1.8869416103828307E-2"/>
    <n v="0.10542037726445429"/>
    <n v="5.50386856689693E-2"/>
    <n v="4.3936344271401785E-2"/>
    <n v="0.12846789852892759"/>
    <n v="0.16522048687487689"/>
    <n v="0.19073919277414447"/>
    <n v="1"/>
    <n v="1"/>
  </r>
  <r>
    <d v="2021-06-25T00:00:00"/>
    <s v="“That’s not funny!” – Bitcoin maxis"/>
    <n v="52000"/>
    <n v="2000"/>
    <n v="2000"/>
    <x v="0"/>
    <n v="56000"/>
    <s v="https://x.com/elonmusk/status/1408246534093918210"/>
    <x v="0"/>
    <x v="1"/>
    <x v="0"/>
    <x v="0"/>
    <x v="0"/>
    <x v="0"/>
    <n v="9.1933595776771959E-4"/>
    <n v="6.7774446558510393E-2"/>
    <n v="1.8869416103828307E-2"/>
    <n v="0.10542037726445429"/>
    <n v="5.50386856689693E-2"/>
    <n v="4.3936344271401785E-2"/>
    <n v="0.12846789852892759"/>
    <n v="0.16522048687487689"/>
    <n v="0.19073919277414447"/>
    <n v="1"/>
    <n v="1"/>
  </r>
  <r>
    <d v="2021-07-01T00:00:00"/>
    <s v="Release the Doge!"/>
    <n v="113000"/>
    <n v="15000"/>
    <n v="9000"/>
    <x v="3"/>
    <n v="137000"/>
    <s v="https://x.com/elonmusk/status/1410519466518233089"/>
    <x v="3"/>
    <x v="0"/>
    <x v="0"/>
    <x v="3"/>
    <x v="0"/>
    <x v="1"/>
    <n v="1.8914147224373679E-3"/>
    <n v="6.3844162525219517E-3"/>
    <n v="-0.15911416993479099"/>
    <n v="3.3698649300952822E-2"/>
    <n v="3.2688583291065179E-2"/>
    <n v="4.6231256433835841E-2"/>
    <n v="2.2395130333199981E-3"/>
    <n v="3.2439839894639097E-2"/>
    <n v="5.808844241146411E-2"/>
    <n v="1"/>
    <n v="1"/>
  </r>
  <r>
    <d v="2021-07-09T00:00:00"/>
    <s v="BTC &amp; ETH are pursuing a multilayer transaction system, but base layer transaction rate is slow &amp; transaction cost is high..."/>
    <n v="23000"/>
    <n v="6000"/>
    <n v="5000"/>
    <x v="0"/>
    <n v="34000"/>
    <s v="https://x.com/elonmusk/status/1413396249546563586"/>
    <x v="0"/>
    <x v="1"/>
    <x v="4"/>
    <x v="5"/>
    <x v="6"/>
    <x v="0"/>
    <n v="-3.3410931484846751E-2"/>
    <n v="-5.3381348333313761E-2"/>
    <n v="-0.2004050405177692"/>
    <n v="1.5422757475062238E-2"/>
    <n v="2.5246597618596208E-2"/>
    <n v="4.5403099062864688E-2"/>
    <n v="1.1458936375678097E-2"/>
    <n v="7.4237002202454924E-2"/>
    <n v="4.9502382197196819E-2"/>
    <n v="1"/>
    <n v="1"/>
  </r>
  <r>
    <d v="2021-07-13T00:00:00"/>
    <s v="Maybe if it sees a Shiba Inu, the car renders a Dogecoin ..."/>
    <n v="19000"/>
    <n v="3000"/>
    <n v="1000"/>
    <x v="1"/>
    <n v="23000"/>
    <s v="https://x.com/elonmusk/status/1414774945335361548"/>
    <x v="3"/>
    <x v="1"/>
    <x v="0"/>
    <x v="4"/>
    <x v="0"/>
    <x v="0"/>
    <n v="-1.5631444307967479E-3"/>
    <n v="-0.11171632466816062"/>
    <n v="-0.13033326129437994"/>
    <n v="2.4225651571548806E-2"/>
    <n v="6.3321300871141156E-2"/>
    <n v="6.5694247535048059E-2"/>
    <n v="2.9415485358666931E-2"/>
    <n v="3.0274770604652147E-2"/>
    <n v="4.6534943956117736E-2"/>
    <n v="1"/>
    <n v="1"/>
  </r>
  <r>
    <d v="2021-07-25T00:00:00"/>
    <s v="Or does he?"/>
    <n v="14000"/>
    <n v="2000"/>
    <n v="4000"/>
    <x v="1"/>
    <n v="20000"/>
    <s v="https://x.com/elonmusk/status/1419147417233018880"/>
    <x v="1"/>
    <x v="0"/>
    <x v="0"/>
    <x v="3"/>
    <x v="0"/>
    <x v="1"/>
    <n v="2.9312212492449419E-2"/>
    <n v="3.9848643926997385E-2"/>
    <n v="3.2044976581183882E-2"/>
    <n v="0.19049413980778893"/>
    <n v="1.6694662270463578E-2"/>
    <n v="2.4768909319259857E-2"/>
    <n v="0.12139239128581178"/>
    <n v="8.6202589250334565E-3"/>
    <n v="5.2502896108430855E-2"/>
    <n v="1"/>
    <n v="1"/>
  </r>
  <r>
    <d v="2021-07-25T00:00:00"/>
    <s v="And finally"/>
    <n v="235000"/>
    <n v="29000"/>
    <n v="21000"/>
    <x v="3"/>
    <n v="285000"/>
    <s v="https://x.com/elonmusk/status/1419151233739378689"/>
    <x v="3"/>
    <x v="0"/>
    <x v="0"/>
    <x v="4"/>
    <x v="0"/>
    <x v="1"/>
    <n v="2.9312212492449419E-2"/>
    <n v="3.9848643926997385E-2"/>
    <n v="3.2044976581183882E-2"/>
    <n v="0.19049413980778893"/>
    <n v="1.6694662270463578E-2"/>
    <n v="2.4768909319259857E-2"/>
    <n v="0.12139239128581178"/>
    <n v="8.6202589250334565E-3"/>
    <n v="5.2502896108430855E-2"/>
    <n v="1"/>
    <n v="1"/>
  </r>
  <r>
    <d v="2021-07-29T00:00:00"/>
    <s v="We don’t have that many Bitcoin, but it’s close"/>
    <n v="22000"/>
    <n v="1000"/>
    <n v="2000"/>
    <x v="0"/>
    <n v="25000"/>
    <s v="https://x.com/elonmusk/status/1420529868404518913"/>
    <x v="0"/>
    <x v="1"/>
    <x v="4"/>
    <x v="6"/>
    <x v="2"/>
    <x v="0"/>
    <n v="-1.5273634973575922E-2"/>
    <n v="-1.0224205195186298E-2"/>
    <n v="-3.8570037720931594E-2"/>
    <n v="1.310112667854766E-2"/>
    <n v="3.1091844116659006E-2"/>
    <n v="2.6835210842087138E-2"/>
    <n v="2.2249276554808652E-2"/>
    <n v="1.3600075796697404E-2"/>
    <n v="1.3154668527402623E-2"/>
    <n v="1"/>
    <n v="1"/>
  </r>
  <r>
    <d v="2021-09-13T00:00:00"/>
    <s v="Floki has arrived"/>
    <n v="289000"/>
    <n v="23000"/>
    <n v="17000"/>
    <x v="2"/>
    <n v="329000"/>
    <s v="https://x.com/elonmusk/status/1437179881260032016"/>
    <x v="1"/>
    <x v="0"/>
    <x v="2"/>
    <x v="4"/>
    <x v="6"/>
    <x v="1"/>
    <n v="1.6095715838237767E-2"/>
    <n v="2.8581337412444396E-2"/>
    <n v="-0.12056005423989846"/>
    <n v="4.9666775969318989E-2"/>
    <n v="2.1393013337504905E-2"/>
    <n v="4.2799719559946103E-2"/>
    <n v="2.2098577864532461E-2"/>
    <n v="5.0368513620091322E-2"/>
    <n v="6.9142676264442801E-2"/>
    <n v="1"/>
    <n v="1"/>
  </r>
  <r>
    <d v="2021-10-04T00:00:00"/>
    <s v="Floki Frunkpuppy"/>
    <n v="358000"/>
    <n v="34000"/>
    <n v="31000"/>
    <x v="2"/>
    <n v="423000"/>
    <s v="https://x.com/elonmusk/status/1444840184500129797"/>
    <x v="1"/>
    <x v="0"/>
    <x v="0"/>
    <x v="4"/>
    <x v="0"/>
    <x v="1"/>
    <n v="3.812156247602938E-2"/>
    <n v="4.9959604525646739E-3"/>
    <n v="-4.3569468359234698E-2"/>
    <n v="3.9954667883896844E-2"/>
    <n v="3.6158026917952939E-2"/>
    <n v="3.6612225903124213E-2"/>
    <n v="2.1728984341511191E-2"/>
    <n v="5.5132948611037971E-2"/>
    <n v="4.5724442665428369E-2"/>
    <n v="1"/>
    <n v="1"/>
  </r>
  <r>
    <d v="2021-10-21T00:00:00"/>
    <s v="Imagen ranking BTC/ETH"/>
    <n v="663000"/>
    <n v="80000"/>
    <n v="27000"/>
    <x v="2"/>
    <n v="770000"/>
    <s v="https://x.com/elonmusk/status/1451015695106560000"/>
    <x v="1"/>
    <x v="0"/>
    <x v="0"/>
    <x v="6"/>
    <x v="6"/>
    <x v="1"/>
    <n v="7.1527573352332396E-3"/>
    <n v="0.13703973159604455"/>
    <n v="0.22739705367441876"/>
    <n v="1.6387130967273945E-2"/>
    <n v="6.4120217462679735E-2"/>
    <n v="0.10636768459128455"/>
    <n v="8.0422808635147291E-3"/>
    <n v="3.7368339105575687E-2"/>
    <n v="2.5534354006540166E-2"/>
    <n v="1"/>
    <n v="1"/>
  </r>
  <r>
    <d v="2021-10-22T00:00:00"/>
    <s v="*In Dogecoin"/>
    <n v="51000"/>
    <n v="10000"/>
    <n v="5000"/>
    <x v="0"/>
    <n v="66000"/>
    <s v="https://x.com/elonmusk/status/1451623475978833927"/>
    <x v="3"/>
    <x v="1"/>
    <x v="1"/>
    <x v="3"/>
    <x v="6"/>
    <x v="0"/>
    <n v="1.900608463208453E-2"/>
    <n v="7.6199820021542131E-2"/>
    <n v="0.17515945434301039"/>
    <n v="8.2219897038113721E-2"/>
    <n v="6.9299542300830949E-2"/>
    <n v="0.11158965971082158"/>
    <n v="1.6387130967273945E-2"/>
    <n v="3.7846843433387713E-2"/>
    <n v="2.5530072526468113E-2"/>
    <n v="1"/>
    <n v="1"/>
  </r>
  <r>
    <d v="2021-10-24T00:00:00"/>
    <s v="Plus crypto scams haha"/>
    <n v="14000"/>
    <n v="1000"/>
    <n v="1000"/>
    <x v="1"/>
    <n v="16000"/>
    <s v="https://x.com/elonmusk/status/1452185979431833601"/>
    <x v="1"/>
    <x v="0"/>
    <x v="3"/>
    <x v="1"/>
    <x v="0"/>
    <x v="0"/>
    <n v="-4.6737254592741362E-2"/>
    <n v="-0.13778066153506119"/>
    <n v="1.108351369690963E-2"/>
    <n v="6.6412421699038812E-3"/>
    <n v="0.1508579176912786"/>
    <n v="0.10673302084112817"/>
    <n v="9.0346132001729182E-2"/>
    <n v="5.5068889533965035E-2"/>
    <n v="4.539857546280688E-2"/>
    <n v="1"/>
    <n v="1"/>
  </r>
  <r>
    <d v="2021-10-24T00:00:00"/>
    <s v="Possibly. Bitcoin was conceived at a time of relatively low bandwidth &amp; high latency..."/>
    <n v="4000"/>
    <n v="845"/>
    <n v="659"/>
    <x v="1"/>
    <n v="5504"/>
    <s v="https://x.com/elonmusk/status/1452332044743323654"/>
    <x v="0"/>
    <x v="1"/>
    <x v="4"/>
    <x v="6"/>
    <x v="2"/>
    <x v="0"/>
    <n v="-4.6737254592741362E-2"/>
    <n v="-0.13778066153506119"/>
    <n v="1.108351369690963E-2"/>
    <n v="6.6412421699038812E-3"/>
    <n v="0.1508579176912786"/>
    <n v="0.10673302084112817"/>
    <n v="9.0346132001729182E-2"/>
    <n v="5.5068889533965035E-2"/>
    <n v="4.539857546280688E-2"/>
    <n v="1"/>
    <n v="1"/>
  </r>
  <r>
    <d v="2021-10-24T00:00:00"/>
    <s v="Out of curiosity, I acquired some ascii hash strings called “Bitcoin, Ethereum &amp; Doge”. That’s it..."/>
    <n v="32000"/>
    <n v="6000"/>
    <n v="4000"/>
    <x v="0"/>
    <n v="42000"/>
    <s v="https://x.com/elonmusk/status/1452334458066149377"/>
    <x v="0"/>
    <x v="1"/>
    <x v="4"/>
    <x v="6"/>
    <x v="1"/>
    <x v="0"/>
    <n v="-4.6737254592741362E-2"/>
    <n v="-0.13778066153506119"/>
    <n v="1.108351369690963E-2"/>
    <n v="6.6412421699038812E-3"/>
    <n v="0.1508579176912786"/>
    <n v="0.10673302084112817"/>
    <n v="9.0346132001729182E-2"/>
    <n v="5.5068889533965035E-2"/>
    <n v="4.539857546280688E-2"/>
    <n v="1"/>
    <n v="1"/>
  </r>
  <r>
    <d v="2021-10-25T00:00:00"/>
    <s v="Wild $T1mes!"/>
    <n v="227000"/>
    <n v="21000"/>
    <n v="24000"/>
    <x v="3"/>
    <n v="272000"/>
    <s v="https://x.com/elonmusk/status/1452726479649914889"/>
    <x v="2"/>
    <x v="0"/>
    <x v="0"/>
    <x v="0"/>
    <x v="0"/>
    <x v="0"/>
    <n v="-2.9374344687011611E-2"/>
    <n v="0.1323920593182899"/>
    <n v="3.4034586787116794E-2"/>
    <n v="1.2283448944640264E-2"/>
    <n v="0.1491543096842724"/>
    <n v="0.1048884550783175"/>
    <n v="6.6412421699038812E-3"/>
    <n v="7.7610852859737081E-2"/>
    <n v="5.1900029662055473E-2"/>
    <n v="1"/>
    <n v="1"/>
  </r>
  <r>
    <d v="2021-11-01T00:00:00"/>
    <s v="- Everything on the Internet is true! - Externalize responsibility! - If you are able to do this, buy crypto!"/>
    <n v="17000"/>
    <n v="2000"/>
    <n v="1000"/>
    <x v="1"/>
    <n v="20000"/>
    <s v="https://x.com/elonmusk/status/1455244610310131718"/>
    <x v="1"/>
    <x v="0"/>
    <x v="0"/>
    <x v="5"/>
    <x v="0"/>
    <x v="0"/>
    <n v="1.7028755849000099E-3"/>
    <n v="-3.6517873916462884E-2"/>
    <n v="3.5775505444400668E-2"/>
    <n v="4.9494497937646363E-3"/>
    <n v="1.0872217297738608E-2"/>
    <n v="2.9222902963102069E-2"/>
    <n v="9.6352519748102543E-3"/>
    <n v="5.6973409208979982E-2"/>
    <n v="0.11325114176167719"/>
    <n v="1"/>
    <n v="1"/>
  </r>
  <r>
    <d v="2021-11-06T00:00:00"/>
    <s v="Much is made lately of unrealized gains being a means of tax avoidance, so I propose selling 10% of my Tesla stock. Do you support this?"/>
    <n v="131000"/>
    <n v="35000"/>
    <n v="47000"/>
    <x v="3"/>
    <n v="213000"/>
    <s v="https://x.com/elonmusk/status/1457064697782489088"/>
    <x v="1"/>
    <x v="0"/>
    <x v="2"/>
    <x v="5"/>
    <x v="2"/>
    <x v="0"/>
    <n v="1.4969513880239704E-2"/>
    <n v="4.5151336388089103E-2"/>
    <n v="-3.7313590096543781E-4"/>
    <n v="5.8608307770128779E-2"/>
    <n v="5.65510580362594E-2"/>
    <n v="3.8514742592814573E-2"/>
    <n v="1.4287582515803301E-2"/>
    <n v="1.2698483898746296E-2"/>
    <n v="2.3368864610295925E-2"/>
    <n v="1"/>
    <n v="1"/>
  </r>
  <r>
    <d v="2021-11-20T00:00:00"/>
    <s v="Bitcoin cures cancer"/>
    <n v="37000"/>
    <n v="6000"/>
    <n v="4000"/>
    <x v="0"/>
    <n v="47000"/>
    <s v="https://x.com/elonmusk/status/1461942451053252612"/>
    <x v="0"/>
    <x v="1"/>
    <x v="0"/>
    <x v="4"/>
    <x v="0"/>
    <x v="0"/>
    <n v="-3.2447903667541578E-2"/>
    <n v="-3.0099098670813507E-2"/>
    <n v="-0.12757773910356696"/>
    <n v="1.3503159678645625E-2"/>
    <n v="3.3313385715890521E-2"/>
    <n v="4.1054619128726176E-2"/>
    <n v="4.0028630756001821E-3"/>
    <n v="6.4141640878006223E-2"/>
    <n v="4.6280059881691565E-2"/>
    <n v="1"/>
    <n v="1"/>
  </r>
  <r>
    <d v="2021-12-14T00:00:00"/>
    <s v="Tesla will make some merch buyable with Doge &amp; see how it goes"/>
    <n v="321000"/>
    <n v="57000"/>
    <n v="47000"/>
    <x v="2"/>
    <n v="425000"/>
    <s v="https://x.com/elonmusk/status/1470703708677840896"/>
    <x v="3"/>
    <x v="0"/>
    <x v="4"/>
    <x v="3"/>
    <x v="5"/>
    <x v="0"/>
    <n v="-4.8388425225519671E-2"/>
    <n v="-0.10966311799436002"/>
    <n v="-0.10269801590047067"/>
    <n v="6.0982435137379755E-2"/>
    <n v="2.8163340918656896E-2"/>
    <n v="2.6572122942157939E-2"/>
    <n v="0.28266101491873424"/>
    <n v="0.14373272404605245"/>
    <n v="9.2234810901766523E-2"/>
    <n v="1"/>
    <n v="1"/>
  </r>
  <r>
    <d v="2021-12-16T00:00:00"/>
    <s v="these 'NFTs' - are they in the room with us right now?"/>
    <n v="343000"/>
    <n v="35000"/>
    <n v="15000"/>
    <x v="2"/>
    <n v="393000"/>
    <s v="https://x.com/elonmusk/status/1471338213549744130"/>
    <x v="1"/>
    <x v="0"/>
    <x v="0"/>
    <x v="1"/>
    <x v="0"/>
    <x v="1"/>
    <n v="-2.4852444618680858E-2"/>
    <n v="-2.4890773917488618E-2"/>
    <n v="5.7947356174580467E-2"/>
    <n v="2.2862874815706768E-2"/>
    <n v="1.7207540241833633E-2"/>
    <n v="2.7749643693428656E-2"/>
    <n v="5.2704863492141285E-3"/>
    <n v="0.14537019470014403"/>
    <n v="9.4580566315511955E-2"/>
    <n v="1"/>
    <n v="1"/>
  </r>
  <r>
    <d v="2021-12-16T00:00:00"/>
    <s v="Is there anything more tragic than unrequited love?"/>
    <n v="8000"/>
    <n v="487"/>
    <n v="720"/>
    <x v="1"/>
    <n v="9207"/>
    <s v="https://x.com/elonmusk/status/1471583489824808972"/>
    <x v="0"/>
    <x v="1"/>
    <x v="0"/>
    <x v="4"/>
    <x v="0"/>
    <x v="0"/>
    <n v="-2.4852444618680858E-2"/>
    <n v="-2.4890773917488618E-2"/>
    <n v="5.7947356174580467E-2"/>
    <n v="2.2862874815706768E-2"/>
    <n v="1.7207540241833633E-2"/>
    <n v="2.7749643693428656E-2"/>
    <n v="5.2704863492141285E-3"/>
    <n v="0.14537019470014403"/>
    <n v="9.4580566315511955E-2"/>
    <n v="1"/>
    <n v="1"/>
  </r>
  <r>
    <d v="2021-12-21T00:00:00"/>
    <s v="100th SpaceX rocket landing was today"/>
    <n v="79000"/>
    <n v="5000"/>
    <n v="6000"/>
    <x v="0"/>
    <n v="90000"/>
    <s v="https://x.com/elonmusk/status/1473328171726651397"/>
    <x v="2"/>
    <x v="1"/>
    <x v="2"/>
    <x v="2"/>
    <x v="4"/>
    <x v="1"/>
    <n v="1.3551310288054452E-2"/>
    <n v="9.1157438273886005E-2"/>
    <n v="2.004007473060776E-2"/>
    <n v="5.2302133273020961E-3"/>
    <n v="2.2934931559955924E-2"/>
    <n v="4.0672973900938741E-2"/>
    <n v="2.4041544459907561E-2"/>
    <n v="2.2073437747306766E-2"/>
    <n v="2.6540735878096272E-2"/>
    <n v="1"/>
    <n v="1"/>
  </r>
  <r>
    <d v="2021-12-21T00:00:00"/>
    <s v="With Starlink, you could stream video &amp; play online games"/>
    <n v="11000"/>
    <n v="818"/>
    <n v="1000"/>
    <x v="1"/>
    <n v="12818"/>
    <s v="https://x.com/elonmusk/status/1473083407160782848"/>
    <x v="2"/>
    <x v="1"/>
    <x v="2"/>
    <x v="4"/>
    <x v="1"/>
    <x v="0"/>
    <n v="1.3551310288054452E-2"/>
    <n v="9.1157438273886005E-2"/>
    <n v="2.004007473060776E-2"/>
    <n v="5.2302133273020961E-3"/>
    <n v="2.2934931559955924E-2"/>
    <n v="4.0672973900938741E-2"/>
    <n v="2.4041544459907561E-2"/>
    <n v="2.2073437747306766E-2"/>
    <n v="2.6540735878096272E-2"/>
    <n v="1"/>
    <n v="1"/>
  </r>
  <r>
    <d v="2021-12-25T00:00:00"/>
    <s v="Floki Santa"/>
    <n v="289000"/>
    <n v="25000"/>
    <n v="21000"/>
    <x v="2"/>
    <n v="335000"/>
    <s v="https://x.com/elonmusk/status/1474860884359094275"/>
    <x v="1"/>
    <x v="0"/>
    <x v="0"/>
    <x v="4"/>
    <x v="0"/>
    <x v="1"/>
    <n v="-6.3934085908858851E-3"/>
    <n v="-8.9056484892013676E-2"/>
    <n v="-9.6219187836708575E-2"/>
    <n v="7.5833611014865824E-3"/>
    <n v="2.9580621961425354E-2"/>
    <n v="3.0334580799261438E-2"/>
    <n v="4.5837416337089494E-5"/>
    <n v="2.5150162153746294E-2"/>
    <n v="2.6469665545855371E-2"/>
    <n v="1"/>
    <n v="1"/>
  </r>
  <r>
    <d v="2021-12-30T00:00:00"/>
    <s v="NO WAY - NFTs MADE AN ALBUM???"/>
    <n v="271000"/>
    <n v="25000"/>
    <n v="15000"/>
    <x v="2"/>
    <n v="311000"/>
    <s v="https://x.com/elonmusk/status/1476439722046238725"/>
    <x v="1"/>
    <x v="0"/>
    <x v="0"/>
    <x v="1"/>
    <x v="0"/>
    <x v="1"/>
    <n v="-5.6718994544798784E-3"/>
    <n v="1.6394265861076285E-2"/>
    <n v="-6.7235869328223341E-2"/>
    <n v="6.3712386677729996E-3"/>
    <n v="1.7022723979411836E-2"/>
    <n v="2.3152794634142968E-2"/>
    <n v="5.8284974543897118E-3"/>
    <n v="4.7026524400503998E-2"/>
    <n v="3.510666138430317E-2"/>
    <n v="1"/>
    <n v="1"/>
  </r>
  <r>
    <d v="2022-01-14T00:00:00"/>
    <s v="Tesla merch buyable with Dogecoin"/>
    <n v="291000"/>
    <n v="50000"/>
    <n v="31000"/>
    <x v="2"/>
    <n v="372000"/>
    <s v="https://x.com/elonmusk/status/1481873421390680065"/>
    <x v="3"/>
    <x v="0"/>
    <x v="2"/>
    <x v="2"/>
    <x v="1"/>
    <x v="0"/>
    <n v="6.6912369127842819E-3"/>
    <n v="-6.724150017334396E-2"/>
    <n v="-0.22918019741012008"/>
    <n v="5.679258825751524E-3"/>
    <n v="2.2072699112819786E-2"/>
    <n v="2.735662422256542E-2"/>
    <n v="0.15747459941286321"/>
    <n v="1.3269308724803417E-2"/>
    <n v="5.0445239421578504E-2"/>
    <n v="1"/>
    <n v="1"/>
  </r>
  <r>
    <d v="2022-01-21T00:00:00"/>
    <s v="Twitter is spending engineering resources on this bs while crypto scammers are throwing a spambot block party in every thread!?"/>
    <n v="130000"/>
    <n v="9000"/>
    <n v="6000"/>
    <x v="3"/>
    <n v="145000"/>
    <s v="https://x.com/elonmusk/status/1484456594775678976"/>
    <x v="1"/>
    <x v="0"/>
    <x v="2"/>
    <x v="1"/>
    <x v="3"/>
    <x v="0"/>
    <n v="-6.2281726667858583E-2"/>
    <n v="-2.8496185808024821E-2"/>
    <n v="1.9297606706183412E-3"/>
    <n v="4.6614547203577439E-2"/>
    <n v="6.144273820829782E-2"/>
    <n v="4.0869449892228037E-2"/>
    <n v="7.104938425645484E-3"/>
    <n v="3.3299911169956384E-2"/>
    <n v="2.7813321800529173E-2"/>
    <n v="1"/>
    <n v="1"/>
  </r>
  <r>
    <d v="2022-01-25T00:00:00"/>
    <s v="I will eat a happy meal on tv if @McDonalds accepts Dogecoin"/>
    <n v="371000"/>
    <n v="57000"/>
    <n v="26000"/>
    <x v="2"/>
    <n v="454000"/>
    <s v="https://x.com/elonmusk/status/1485953263040188416"/>
    <x v="3"/>
    <x v="0"/>
    <x v="0"/>
    <x v="4"/>
    <x v="5"/>
    <x v="0"/>
    <n v="-4.5218398300379548E-3"/>
    <n v="-1.4971522382004943E-2"/>
    <n v="-7.9138354674592737E-3"/>
    <n v="6.3372822380771895E-2"/>
    <n v="9.373722001144124E-3"/>
    <n v="1.9483091048096556E-2"/>
    <n v="1.9257154776246431E-3"/>
    <n v="5.083305239906713E-2"/>
    <n v="5.5974768533741753E-2"/>
    <n v="1"/>
    <n v="1"/>
  </r>
  <r>
    <d v="2022-03-05T00:00:00"/>
    <s v=" Hold Strong Ukraine "/>
    <n v="491000"/>
    <n v="48000"/>
    <n v="12000"/>
    <x v="2"/>
    <n v="551000"/>
    <s v="https://x.com/elonmusk/status/1499917894767063043"/>
    <x v="1"/>
    <x v="0"/>
    <x v="1"/>
    <x v="5"/>
    <x v="4"/>
    <x v="0"/>
    <n v="-3.6328996429697114E-2"/>
    <n v="-6.5876182735570388E-2"/>
    <n v="-7.9349356328765386E-2"/>
    <n v="1.8098904145723595E-2"/>
    <n v="3.4402970987150595E-2"/>
    <n v="2.6166984119084542E-2"/>
    <n v="2.4720364369610379E-2"/>
    <n v="4.0550409405174626E-2"/>
    <n v="4.5077354679787719E-2"/>
    <n v="1"/>
    <n v="1"/>
  </r>
  <r>
    <d v="2022-03-14T00:00:00"/>
    <s v="I still own &amp; won’t sell my Bitcoin, Ethereum or Doge fwiw"/>
    <n v="52000"/>
    <n v="13000"/>
    <n v="3000"/>
    <x v="0"/>
    <n v="68000"/>
    <s v="https://x.com/elonmusk/status/1503222294277197829"/>
    <x v="0"/>
    <x v="1"/>
    <x v="1"/>
    <x v="6"/>
    <x v="1"/>
    <x v="0"/>
    <n v="-1.1425374012571821E-2"/>
    <n v="2.1705416611111916E-2"/>
    <n v="4.5964778157432384E-2"/>
    <n v="4.6857922241622441E-2"/>
    <n v="2.3922872220479046E-2"/>
    <n v="2.595162674312267E-2"/>
    <n v="4.426819771787039E-2"/>
    <n v="2.6661037369855423E-2"/>
    <n v="2.737805091109519E-2"/>
    <n v="1"/>
    <n v="1"/>
  </r>
  <r>
    <d v="2022-03-14T00:00:00"/>
    <s v="🤣"/>
    <n v="23000"/>
    <n v="323"/>
    <n v="287"/>
    <x v="0"/>
    <n v="23610"/>
    <s v="https://x.com/elonmusk/status/1503290199744430080"/>
    <x v="0"/>
    <x v="1"/>
    <x v="0"/>
    <x v="3"/>
    <x v="0"/>
    <x v="0"/>
    <n v="-1.1425374012571821E-2"/>
    <n v="2.1705416611111916E-2"/>
    <n v="4.5964778157432384E-2"/>
    <n v="4.6857922241622441E-2"/>
    <n v="2.3922872220479046E-2"/>
    <n v="2.595162674312267E-2"/>
    <n v="4.426819771787039E-2"/>
    <n v="2.6661037369855423E-2"/>
    <n v="2.737805091109519E-2"/>
    <n v="1"/>
    <n v="1"/>
  </r>
  <r>
    <d v="2022-03-25T00:00:00"/>
    <s v="🤣🤣 especially crypto spam!!"/>
    <n v="11000"/>
    <n v="319"/>
    <n v="568"/>
    <x v="1"/>
    <n v="11887"/>
    <s v="https://x.com/elonmusk/status/1507484098822131717"/>
    <x v="1"/>
    <x v="0"/>
    <x v="1"/>
    <x v="1"/>
    <x v="0"/>
    <x v="0"/>
    <n v="3.9035574455176691E-2"/>
    <n v="8.2737682384519839E-2"/>
    <n v="7.6859705501672648E-2"/>
    <n v="4.8459415276969967E-2"/>
    <n v="3.5488662730728003E-2"/>
    <n v="3.4349202768632271E-2"/>
    <n v="1.27892649861588E-2"/>
    <n v="5.4307794565806228E-2"/>
    <n v="3.9495684125246372E-2"/>
    <n v="1"/>
    <n v="1"/>
  </r>
  <r>
    <d v="2022-04-09T00:00:00"/>
    <s v="Now subtract crypto scam accounts that twitter constantly shows as “real” people in everyone’s feed"/>
    <n v="24000"/>
    <n v="2000"/>
    <n v="2000"/>
    <x v="0"/>
    <n v="28000"/>
    <s v="https://x.com/elonmusk/status/1512802419301826575"/>
    <x v="1"/>
    <x v="0"/>
    <x v="1"/>
    <x v="1"/>
    <x v="3"/>
    <x v="0"/>
    <n v="-4.7322655935211344E-5"/>
    <n v="-4.1670507839584037E-2"/>
    <n v="-3.4612538663065795E-3"/>
    <n v="3.5467230933775316E-2"/>
    <n v="4.4188919682324308E-2"/>
    <n v="3.4081576851784458E-2"/>
    <n v="3.6616814107774183E-2"/>
    <n v="2.5335954394827755E-2"/>
    <n v="9.7801741484667915E-2"/>
    <n v="1"/>
    <n v="1"/>
  </r>
  <r>
    <d v="2022-04-23T00:00:00"/>
    <s v="So many “verified” scam crypto bots!"/>
    <n v="12000"/>
    <n v="998"/>
    <n v="1000"/>
    <x v="1"/>
    <n v="13998"/>
    <s v="https://x.com/elonmusk/status/1517681356125392897"/>
    <x v="1"/>
    <x v="0"/>
    <x v="1"/>
    <x v="1"/>
    <x v="3"/>
    <x v="0"/>
    <n v="-1.6245360761481753E-2"/>
    <n v="2.5611561623261281E-2"/>
    <n v="-4.8611801981752745E-2"/>
    <n v="0.18077118805273715"/>
    <n v="0.13246534986390721"/>
    <n v="9.1730125042747704E-2"/>
    <n v="2.8116081024074212E-3"/>
    <n v="1.6770702654089972E-2"/>
    <n v="1.9501841661557395E-2"/>
    <n v="1"/>
    <n v="1"/>
  </r>
  <r>
    <d v="2022-05-01T00:00:00"/>
    <s v="Since I’ve been asked a lot:_x000a__x000a_Buy stock in several companies that make products &amp; services that *you* believe in._x000a__x000a_Only sell if you think their products &amp; services are trending worse. Don’t panic when the market does._x000a__x000a_This will serve you well in the long-term."/>
    <n v="1000000"/>
    <n v="106000"/>
    <n v="38000"/>
    <x v="2"/>
    <n v="1144000"/>
    <s v="https://x.com/elonmusk/status/1520650036865949696"/>
    <x v="1"/>
    <x v="0"/>
    <x v="1"/>
    <x v="5"/>
    <x v="1"/>
    <x v="0"/>
    <n v="-1.4626342897898326E-2"/>
    <n v="2.2937214306228304E-2"/>
    <n v="-6.7126829837957702E-2"/>
    <n v="7.4195365245399922E-3"/>
    <n v="4.2835151760873331E-2"/>
    <n v="5.7428664260292098E-2"/>
    <n v="8.1741305444144735E-3"/>
    <n v="4.8029917834986585E-2"/>
    <n v="9.8745315305667269E-2"/>
    <n v="1"/>
    <n v="1"/>
  </r>
  <r>
    <d v="2022-05-01T00:00:00"/>
    <s v="Haha he says “Bitcoin” so many times"/>
    <n v="26000"/>
    <n v="1000"/>
    <n v="1000"/>
    <x v="0"/>
    <n v="28000"/>
    <s v="https://x.com/elonmusk/status/1520657179908448258"/>
    <x v="0"/>
    <x v="1"/>
    <x v="0"/>
    <x v="3"/>
    <x v="0"/>
    <x v="0"/>
    <n v="-1.4626342897898326E-2"/>
    <n v="2.2937214306228304E-2"/>
    <n v="-6.7126829837957702E-2"/>
    <n v="7.4195365245399922E-3"/>
    <n v="4.2835151760873331E-2"/>
    <n v="5.7428664260292098E-2"/>
    <n v="8.1741305444144735E-3"/>
    <n v="4.8029917834986585E-2"/>
    <n v="9.8745315305667269E-2"/>
    <n v="1"/>
    <n v="1"/>
  </r>
  <r>
    <d v="2022-05-03T00:00:00"/>
    <s v="I was going full Looney Tunes haha"/>
    <n v="93000"/>
    <n v="2000"/>
    <n v="3000"/>
    <x v="0"/>
    <n v="98000"/>
    <s v="https://x.com/elonmusk/status/1521536750161567745"/>
    <x v="3"/>
    <x v="1"/>
    <x v="0"/>
    <x v="3"/>
    <x v="4"/>
    <x v="0"/>
    <n v="4.9378458718846829E-2"/>
    <n v="-1.1390485922088467E-2"/>
    <n v="-0.16451172307228568"/>
    <n v="1.2834611311652885E-2"/>
    <n v="4.2413231399575785E-2"/>
    <n v="9.2312448566213137E-2"/>
    <n v="3.1546120147853685E-2"/>
    <n v="3.1448867009362003E-2"/>
    <n v="2.9769426378494206E-2"/>
    <n v="1"/>
    <n v="1"/>
  </r>
  <r>
    <d v="2022-05-27T00:00:00"/>
    <s v="Tesla merch can be bought with Doge, soon SpaceX merch too"/>
    <n v="179000"/>
    <n v="18000"/>
    <n v="11000"/>
    <x v="3"/>
    <n v="208000"/>
    <s v="https://x.com/elonmusk/status/1530209049261658112"/>
    <x v="3"/>
    <x v="0"/>
    <x v="2"/>
    <x v="4"/>
    <x v="1"/>
    <x v="0"/>
    <n v="8.0812583808353988E-3"/>
    <n v="8.0602399227053034E-2"/>
    <n v="-1.040017236611368E-2"/>
    <n v="1.8892125020316609E-2"/>
    <n v="3.4248009421162275E-2"/>
    <n v="3.6729085992142863E-2"/>
    <n v="3.7647093720064764E-2"/>
    <n v="4.4941331155767247E-2"/>
    <n v="3.0970967880663999E-2"/>
    <n v="1"/>
    <n v="1"/>
  </r>
  <r>
    <d v="2022-05-27T00:00:00"/>
    <s v="Dogecoin Trillionaire, the Movie 🍿"/>
    <n v="15000"/>
    <n v="2000"/>
    <n v="1000"/>
    <x v="1"/>
    <n v="18000"/>
    <s v="https://x.com/elonmusk/status/1529963471248449556"/>
    <x v="3"/>
    <x v="1"/>
    <x v="1"/>
    <x v="3"/>
    <x v="6"/>
    <x v="0"/>
    <n v="8.0812583808353988E-3"/>
    <n v="8.0602399227053034E-2"/>
    <n v="-1.040017236611368E-2"/>
    <n v="1.8892125020316609E-2"/>
    <n v="3.4248009421162275E-2"/>
    <n v="3.6729085992142863E-2"/>
    <n v="3.7647093720064764E-2"/>
    <n v="4.4941331155767247E-2"/>
    <n v="3.0970967880663999E-2"/>
    <n v="1"/>
    <n v="1"/>
  </r>
  <r>
    <d v="2022-05-31T00:00:00"/>
    <s v="You’re humble bro. Billy’s sense of humor &amp; irreverence is a big part of why people love Dogecoin."/>
    <n v="10000"/>
    <n v="1000"/>
    <n v="793"/>
    <x v="1"/>
    <n v="11793"/>
    <s v="https://x.com/elonmusk/status/1531699416490557440"/>
    <x v="3"/>
    <x v="1"/>
    <x v="1"/>
    <x v="3"/>
    <x v="6"/>
    <x v="0"/>
    <n v="-5.8689164965021856E-2"/>
    <n v="-6.6456607810657431E-2"/>
    <n v="-6.555184077540932E-2"/>
    <n v="4.1519683453466349E-2"/>
    <n v="3.8368879817275194E-2"/>
    <n v="2.7852919835353339E-2"/>
    <n v="1.1822304775617333E-3"/>
    <n v="4.1550252538044771E-2"/>
    <n v="3.7715574728186679E-2"/>
    <n v="1"/>
    <n v="1"/>
  </r>
  <r>
    <d v="2022-05-31T00:00:00"/>
    <s v="And Palmer always forgets to mention that he never wrote a single line of Dogecoin code …"/>
    <n v="3000"/>
    <n v="292"/>
    <n v="182"/>
    <x v="1"/>
    <n v="3474"/>
    <s v="https://x.com/elonmusk/status/1531696049064116225"/>
    <x v="3"/>
    <x v="1"/>
    <x v="1"/>
    <x v="3"/>
    <x v="6"/>
    <x v="0"/>
    <n v="-5.8689164965021856E-2"/>
    <n v="-6.6456607810657431E-2"/>
    <n v="-6.555184077540932E-2"/>
    <n v="4.1519683453466349E-2"/>
    <n v="3.8368879817275194E-2"/>
    <n v="2.7852919835353339E-2"/>
    <n v="1.1822304775617333E-3"/>
    <n v="4.1550252538044771E-2"/>
    <n v="3.7715574728186679E-2"/>
    <n v="1"/>
    <n v="1"/>
  </r>
  <r>
    <d v="2022-06-19T00:00:00"/>
    <s v="I will keep supporting Dogecoin"/>
    <n v="349000"/>
    <n v="37000"/>
    <n v="32000"/>
    <x v="2"/>
    <n v="418000"/>
    <s v="https://x.com/elonmusk/status/1538406040374595585"/>
    <x v="3"/>
    <x v="0"/>
    <x v="2"/>
    <x v="4"/>
    <x v="4"/>
    <x v="0"/>
    <n v="-1.5251710467004687E-3"/>
    <n v="2.2032508477511925E-2"/>
    <n v="0.21722548425156329"/>
    <n v="0.11200165076291953"/>
    <n v="6.5434879544582825E-2"/>
    <n v="5.0708311338380746E-2"/>
    <n v="7.2283507883235981E-2"/>
    <n v="0.10370777468476625"/>
    <n v="0.12013263347904433"/>
    <n v="1"/>
    <n v="1"/>
  </r>
  <r>
    <d v="2022-07-21T00:00:00"/>
    <s v="Upgrades!"/>
    <n v="21000"/>
    <n v="1000"/>
    <n v="1000"/>
    <x v="1"/>
    <n v="23000"/>
    <s v="https://x.com/elonmusk/status/1549963955719704577"/>
    <x v="3"/>
    <x v="1"/>
    <x v="1"/>
    <x v="3"/>
    <x v="5"/>
    <x v="0"/>
    <n v="-3.5738255348729209E-2"/>
    <n v="-3.4564642460655604E-2"/>
    <n v="-1.4437432190678168E-2"/>
    <n v="2.8496116474737328E-2"/>
    <n v="3.9500675382584463E-2"/>
    <n v="4.5001080092197041E-2"/>
    <n v="6.385955292063078E-2"/>
    <n v="1.09807260432155E-2"/>
    <n v="2.7615415277045002E-2"/>
    <n v="1"/>
    <n v="1"/>
  </r>
  <r>
    <d v="2022-10-09T00:00:00"/>
    <s v="Coming soon from The @BoringCompany"/>
    <n v="57000"/>
    <n v="3000"/>
    <n v="6000"/>
    <x v="0"/>
    <n v="66000"/>
    <s v="https://x.com/elonmusk/status/1579114131155623936"/>
    <x v="2"/>
    <x v="0"/>
    <x v="2"/>
    <x v="4"/>
    <x v="1"/>
    <x v="1"/>
    <n v="-4.4520829489984703E-2"/>
    <n v="-3.6923876891721386E-2"/>
    <n v="-5.3395743395905693E-2"/>
    <n v="2.2486353611872265E-2"/>
    <n v="2.4811742335381741E-2"/>
    <n v="1.9965871972485852E-2"/>
    <n v="4.3326697298369009E-3"/>
    <n v="1.3011625162483513E-2"/>
    <n v="4.0703814410674451E-2"/>
    <n v="1"/>
    <n v="1"/>
  </r>
  <r>
    <d v="2022-10-20T00:00:00"/>
    <s v="Congrats to @SpaceX team on 48th launch this year! Falcon 9 now holds record for most launches of a single vehicle type in a year."/>
    <n v="69000"/>
    <n v="4000"/>
    <n v="4000"/>
    <x v="0"/>
    <n v="77000"/>
    <s v="https://x.com/elonmusk/status/1583133885696987136"/>
    <x v="2"/>
    <x v="0"/>
    <x v="2"/>
    <x v="2"/>
    <x v="4"/>
    <x v="0"/>
    <n v="-2.4821449172817145E-3"/>
    <n v="1.4022408613582948E-2"/>
    <n v="0.29750840501854525"/>
    <n v="1.3971443426999911E-2"/>
    <n v="1.0621927744859452E-2"/>
    <n v="5.8597862858244622E-2"/>
    <n v="4.6578550287395947E-3"/>
    <n v="1.7811409279485439E-2"/>
    <n v="1.4988105225554535E-2"/>
    <n v="1"/>
    <n v="1"/>
  </r>
  <r>
    <d v="2022-10-25T00:00:00"/>
    <s v="Had to do a double-take. This is the first non-fake Vitalik tweet I’ve seen in a while."/>
    <n v="10000"/>
    <n v="503"/>
    <n v="797"/>
    <x v="1"/>
    <n v="11300"/>
    <s v="https://x.com/elonmusk/status/1584898685736869888"/>
    <x v="1"/>
    <x v="1"/>
    <x v="1"/>
    <x v="1"/>
    <x v="1"/>
    <x v="0"/>
    <n v="0.15909921394475202"/>
    <n v="0.34300833778137063"/>
    <n v="1.2677560704859414"/>
    <n v="1.1501866840600918E-2"/>
    <n v="0.17740634866696703"/>
    <n v="0.16331878392037455"/>
    <n v="6.309328416552519E-2"/>
    <n v="3.4996641437019589E-2"/>
    <n v="2.4928994871371322E-2"/>
    <n v="1"/>
    <n v="1"/>
  </r>
  <r>
    <d v="2022-10-26T00:00:00"/>
    <s v="Entering Twitter HQ – let that sink in!"/>
    <n v="1000000"/>
    <n v="202000"/>
    <n v="59000"/>
    <x v="2"/>
    <n v="1261000"/>
    <s v="https://x.com/elonmusk/status/1585341984679469056"/>
    <x v="2"/>
    <x v="0"/>
    <x v="0"/>
    <x v="4"/>
    <x v="0"/>
    <x v="1"/>
    <n v="6.0243551016420982E-2"/>
    <n v="0.67914079329825983"/>
    <n v="0.75850263799408069"/>
    <n v="8.3789550394626419E-2"/>
    <n v="0.2121560248665437"/>
    <n v="0.16884305183180726"/>
    <n v="1.1501866840600918E-2"/>
    <n v="8.688902640138893E-2"/>
    <n v="5.975284736308005E-2"/>
    <n v="1"/>
    <n v="1"/>
  </r>
  <r>
    <d v="2022-11-01T00:00:00"/>
    <s v="😉 (perro con camiseta de Twitter y calabaza con logo)"/>
    <n v="906000"/>
    <n v="69000"/>
    <n v="30000"/>
    <x v="2"/>
    <n v="1005000"/>
    <s v="https://x.com/elonmusk/status/1587297730631696384"/>
    <x v="1"/>
    <x v="0"/>
    <x v="0"/>
    <x v="4"/>
    <x v="0"/>
    <x v="1"/>
    <n v="-0.10119123835839028"/>
    <n v="-0.11274585904072643"/>
    <n v="-0.38131172402754576"/>
    <n v="1.2006970560826316E-2"/>
    <n v="5.5178133810069308E-2"/>
    <n v="8.0243359879174581E-2"/>
    <n v="0.1872213713257147"/>
    <n v="8.0590813538514106E-2"/>
    <n v="0.152261222513597"/>
    <n v="1"/>
    <n v="1"/>
  </r>
  <r>
    <d v="2022-11-11T00:00:00"/>
    <s v="Needs some tweaks, but overall proceeding well"/>
    <n v="20000"/>
    <n v="1000"/>
    <n v="1000"/>
    <x v="1"/>
    <n v="22000"/>
    <s v="https://x.com/elonmusk/status/1591091017213939714"/>
    <x v="0"/>
    <x v="1"/>
    <x v="0"/>
    <x v="0"/>
    <x v="0"/>
    <x v="0"/>
    <n v="3.572475346746451E-2"/>
    <n v="9.4102889142888557E-3"/>
    <n v="-3.6578286097085355E-3"/>
    <n v="2.9491161765363108E-2"/>
    <n v="3.089265146786566E-2"/>
    <n v="2.1967983830056038E-2"/>
    <n v="1.4435832348549995E-2"/>
    <n v="0.19994091679450529"/>
    <n v="0.1387793808558819"/>
    <n v="1"/>
    <n v="1"/>
  </r>
  <r>
    <d v="2022-11-14T00:00:00"/>
    <s v="BTC will make it, but might be a long winter"/>
    <n v="25000"/>
    <n v="1500"/>
    <n v="2000"/>
    <x v="0"/>
    <n v="28500"/>
    <s v="https://x.com/elonmusk/status/1592043719645356034"/>
    <x v="0"/>
    <x v="1"/>
    <x v="0"/>
    <x v="6"/>
    <x v="0"/>
    <x v="0"/>
    <n v="1.3359059211915714E-2"/>
    <n v="-1.3528990930315343E-2"/>
    <n v="-0.13083751358184492"/>
    <n v="3.0936002832642698E-2"/>
    <n v="1.3008960260996199E-2"/>
    <n v="3.9781644072867335E-2"/>
    <n v="1.3082671504368348E-2"/>
    <n v="3.736013912556034E-2"/>
    <n v="0.1418632154651599"/>
    <n v="1"/>
    <n v="1"/>
  </r>
  <r>
    <d v="2022-11-30T00:00:00"/>
    <s v="Update from @Neuralink at 6pm PT"/>
    <n v="98000"/>
    <n v="8000"/>
    <n v="6000"/>
    <x v="3"/>
    <n v="112000"/>
    <s v="https://x.com/elonmusk/status/1597982424629383168"/>
    <x v="2"/>
    <x v="0"/>
    <x v="2"/>
    <x v="2"/>
    <x v="1"/>
    <x v="0"/>
    <n v="-4.9246723196704534E-2"/>
    <n v="-6.450039054422807E-2"/>
    <n v="-0.1011758777402173"/>
    <n v="1.6330786034882045E-2"/>
    <n v="4.0437208911160434E-2"/>
    <n v="3.3669131526203225E-2"/>
    <n v="3.9551529284164111E-2"/>
    <n v="5.5457542148525781E-2"/>
    <n v="5.4093394065020312E-2"/>
    <n v="1"/>
    <n v="1"/>
  </r>
  <r>
    <d v="2022-12-25T00:00:00"/>
    <s v="Merry Christmas &amp; Good Cheer to All!"/>
    <n v="450000"/>
    <n v="25000"/>
    <n v="32000"/>
    <x v="2"/>
    <n v="507000"/>
    <s v="https://x.com/elonmusk/status/1607096125567414272"/>
    <x v="1"/>
    <x v="0"/>
    <x v="0"/>
    <x v="3"/>
    <x v="4"/>
    <x v="1"/>
    <n v="-3.1769120760775094E-3"/>
    <n v="-7.288504832326681E-2"/>
    <n v="-7.655678003031563E-2"/>
    <n v="7.8062646506045939E-3"/>
    <n v="2.3528459751824448E-2"/>
    <n v="2.6400889366032253E-2"/>
    <n v="7.902352289629164E-3"/>
    <n v="1.4575595638658252E-2"/>
    <n v="4.8797666811450445E-2"/>
    <n v="1"/>
    <n v="1"/>
  </r>
  <r>
    <d v="2022-12-30T00:00:00"/>
    <s v="New Twitter will strive to optimize unregretted user-minutes"/>
    <n v="190000"/>
    <n v="13000"/>
    <n v="13000"/>
    <x v="3"/>
    <n v="216000"/>
    <s v="https://x.com/elonmusk/status/1608663342956302337"/>
    <x v="2"/>
    <x v="0"/>
    <x v="1"/>
    <x v="4"/>
    <x v="1"/>
    <x v="0"/>
    <n v="2.8183141324986893E-2"/>
    <n v="4.5277554567366263E-2"/>
    <n v="6.1625149156222747E-2"/>
    <n v="1.5599012381900717E-3"/>
    <n v="1.7834353440668332E-2"/>
    <n v="2.0735459607829559E-2"/>
    <n v="1.1800561946193075E-3"/>
    <n v="2.869815036969901E-2"/>
    <n v="2.1071140387666172E-2"/>
    <n v="1"/>
    <n v="1"/>
  </r>
  <r>
    <d v="2023-01-12T00:00:00"/>
    <s v="CYBERTRUCK OMFG DECAL $55"/>
    <n v="182000"/>
    <n v="10000"/>
    <n v="9000"/>
    <x v="3"/>
    <n v="201000"/>
    <s v="https://x.com/elonmusk/status/1730483553677332944"/>
    <x v="2"/>
    <x v="0"/>
    <x v="0"/>
    <x v="4"/>
    <x v="2"/>
    <x v="1"/>
    <n v="5.06066738319082E-2"/>
    <n v="7.2472173645072635E-2"/>
    <n v="1.6782677026698778E-2"/>
    <n v="2.4462600291343051E-2"/>
    <n v="3.8471998671247974E-2"/>
    <n v="3.574588656229908E-2"/>
    <n v="1.2686552649152022E-2"/>
    <n v="1.2122531609881101E-2"/>
    <n v="1.3080538408876151E-2"/>
    <n v="1"/>
    <n v="1"/>
  </r>
  <r>
    <d v="2023-02-13T00:00:00"/>
    <s v="Dogecoin"/>
    <n v="170000"/>
    <n v="7000"/>
    <n v="7000"/>
    <x v="3"/>
    <n v="184000"/>
    <s v="https://x.com/elonmusk/status/1624986889391407106"/>
    <x v="3"/>
    <x v="1"/>
    <x v="1"/>
    <x v="3"/>
    <x v="6"/>
    <x v="0"/>
    <n v="1.5708459973200917E-2"/>
    <n v="3.224044534651882E-2"/>
    <n v="7.2171103802027847E-2"/>
    <n v="6.4098023548221958E-2"/>
    <n v="4.9591024835560812E-2"/>
    <n v="3.8126323266776806E-2"/>
    <n v="1.8514596428538761E-2"/>
    <n v="9.9039927686068573E-3"/>
    <n v="4.2557984525965979E-2"/>
    <n v="1"/>
    <n v="1"/>
  </r>
  <r>
    <d v="2023-03-03T00:00:00"/>
    <s v="“I used to be in crypto, but now I got interested in AI”"/>
    <n v="246000"/>
    <n v="29000"/>
    <n v="29000"/>
    <x v="2"/>
    <n v="304000"/>
    <s v="https://x.com/elonmusk/status/1631720134636367872"/>
    <x v="1"/>
    <x v="0"/>
    <x v="1"/>
    <x v="6"/>
    <x v="0"/>
    <x v="0"/>
    <n v="-2.9823225194213543E-2"/>
    <n v="-2.5720621798334675E-2"/>
    <n v="-0.1423034773979811"/>
    <n v="2.0155174385243464E-2"/>
    <n v="1.5221119567231932E-2"/>
    <n v="2.7965367017721607E-2"/>
    <n v="1.7067599022965004E-2"/>
    <n v="3.1063143599115068E-2"/>
    <n v="2.1558238696157764E-2"/>
    <n v="1"/>
    <n v="1"/>
  </r>
  <r>
    <d v="2023-04-10T00:00:00"/>
    <s v="What does a dyslexic, agnostic amnesiac who believes in crypto do? Lies up all night thinking about Doge."/>
    <n v="16000"/>
    <n v="1000"/>
    <n v="1000"/>
    <x v="1"/>
    <n v="18000"/>
    <s v="https://x.com/elonmusk/status/1645271510561562625"/>
    <x v="3"/>
    <x v="0"/>
    <x v="0"/>
    <x v="4"/>
    <x v="0"/>
    <x v="0"/>
    <n v="-6.9567448770799789E-3"/>
    <n v="3.1690453774256166E-2"/>
    <n v="7.9522043313708712E-2"/>
    <n v="1.0906881527303451E-2"/>
    <n v="2.673532614429612E-2"/>
    <n v="1.8885931673084215E-2"/>
    <n v="1.0788210092787711E-2"/>
    <n v="1.9998742444431117E-2"/>
    <n v="3.4792569040093181E-2"/>
    <n v="1"/>
    <n v="1"/>
  </r>
  <r>
    <d v="2023-04-13T00:00:00"/>
    <s v="I will pay a million Dogecoin for proof of this mine’s existence!"/>
    <n v="47000"/>
    <n v="4000"/>
    <n v="3000"/>
    <x v="0"/>
    <n v="54000"/>
    <s v="https://x.com/elonmusk/status/1646272562488569857"/>
    <x v="3"/>
    <x v="0"/>
    <x v="1"/>
    <x v="4"/>
    <x v="0"/>
    <x v="0"/>
    <n v="1.5811212497947924E-2"/>
    <n v="3.4659804794959337E-2"/>
    <n v="-3.9218094253912872E-2"/>
    <n v="2.9317718413741114E-2"/>
    <n v="6.9661234399113888E-3"/>
    <n v="3.9202541121002993E-2"/>
    <n v="7.9512325206306401E-3"/>
    <n v="3.2599841766169077E-2"/>
    <n v="2.7932427059790075E-2"/>
    <n v="1"/>
    <n v="1"/>
  </r>
  <r>
    <d v="2023-05-27T00:00:00"/>
    <s v="Hold on to your horse as the carousel of destiny spins ever faster"/>
    <n v="101000"/>
    <n v="13000"/>
    <n v="9000"/>
    <x v="3"/>
    <n v="123000"/>
    <s v="https://x.com/elonmusk/status/1662293507925590016"/>
    <x v="1"/>
    <x v="0"/>
    <x v="1"/>
    <x v="5"/>
    <x v="1"/>
    <x v="0"/>
    <n v="1.2557314108905926E-2"/>
    <n v="-5.474983447254167E-3"/>
    <n v="-5.8588959346184133E-5"/>
    <n v="4.8424241853181798E-3"/>
    <n v="1.1104547056399598E-2"/>
    <n v="9.9494098064609199E-3"/>
    <n v="1.3639603322917849E-2"/>
    <n v="1.2614908735451257E-2"/>
    <n v="1.825675798820324E-2"/>
    <n v="1"/>
    <n v="1"/>
  </r>
  <r>
    <d v="2023-06-18T00:00:00"/>
    <s v="This sure looks like a scam crypto account. If so, it will be suspended."/>
    <n v="3000"/>
    <n v="708"/>
    <n v="1000"/>
    <x v="1"/>
    <n v="4708"/>
    <s v="https://x.com/elonmusk/status/1670234733949624320"/>
    <x v="1"/>
    <x v="0"/>
    <x v="1"/>
    <x v="1"/>
    <x v="3"/>
    <x v="0"/>
    <n v="8.9428773765565239E-4"/>
    <n v="5.3609519763754498E-2"/>
    <n v="7.1093976899670341E-2"/>
    <n v="1.5615790028992505E-2"/>
    <n v="1.9055753930167361E-2"/>
    <n v="2.5014995034894957E-2"/>
    <n v="2.1885429879433742E-2"/>
    <n v="5.8448585645856045E-3"/>
    <n v="1.2666857637962261E-2"/>
    <n v="1"/>
    <n v="1"/>
  </r>
  <r>
    <d v="2023-07-15T00:00:00"/>
    <s v="Congrats Tesla Team!"/>
    <n v="345000"/>
    <n v="22000"/>
    <n v="9000"/>
    <x v="2"/>
    <n v="376000"/>
    <s v="https://x.com/elonmusk/status/1680140839107051520"/>
    <x v="2"/>
    <x v="1"/>
    <x v="1"/>
    <x v="2"/>
    <x v="4"/>
    <x v="1"/>
    <n v="-3.2306736878172426E-2"/>
    <n v="-4.5055491551600158E-2"/>
    <n v="-2.0608695351289952E-2"/>
    <n v="3.2005005287981378E-2"/>
    <n v="2.4912677204678265E-2"/>
    <n v="2.81615915546168E-2"/>
    <n v="4.3370545214045791E-2"/>
    <n v="5.8835155781149742E-2"/>
    <n v="3.9545318874609277E-2"/>
    <n v="1"/>
    <n v="1"/>
  </r>
  <r>
    <d v="2023-07-16T00:00:00"/>
    <s v="23 cents/day via web signup at T.co/blue"/>
    <n v="103000"/>
    <n v="10000"/>
    <n v="14000"/>
    <x v="3"/>
    <n v="127000"/>
    <s v="https://x.com/elonmusk/status/1680391106037534721"/>
    <x v="2"/>
    <x v="1"/>
    <x v="2"/>
    <x v="4"/>
    <x v="6"/>
    <x v="1"/>
    <n v="6.9346069509779174E-3"/>
    <n v="8.9501678448460353E-3"/>
    <n v="3.2720534786169431E-2"/>
    <n v="3.0139743301809935E-2"/>
    <n v="1.7541025457302132E-2"/>
    <n v="2.7050392808711354E-2"/>
    <n v="3.2005005287981378E-2"/>
    <n v="4.6773396446196561E-2"/>
    <n v="4.2795350347978746E-2"/>
    <n v="1"/>
    <n v="1"/>
  </r>
  <r>
    <d v="2023-07-23T00:00:00"/>
    <s v="X.com now points to x.com._x000a__x000a_Interim X logo goes live later today."/>
    <n v="132000"/>
    <n v="36000"/>
    <n v="22000"/>
    <x v="3"/>
    <n v="190000"/>
    <s v="https://x.com/elonmusk/status/1683171310388535296"/>
    <x v="2"/>
    <x v="0"/>
    <x v="2"/>
    <x v="2"/>
    <x v="1"/>
    <x v="0"/>
    <n v="3.4839644300561634E-2"/>
    <n v="8.4715809448939972E-2"/>
    <n v="8.6326259280701922E-2"/>
    <n v="1.538671827611717E-2"/>
    <n v="6.4010246613325314E-2"/>
    <n v="4.6748220136395395E-2"/>
    <n v="4.5789282101325247E-2"/>
    <n v="4.1230289443855317E-2"/>
    <n v="2.6891276227906671E-2"/>
    <n v="1"/>
    <n v="1"/>
  </r>
  <r>
    <d v="2023-07-23T00:00:00"/>
    <s v="Video presentación del logo de X"/>
    <n v="318000"/>
    <n v="79000"/>
    <n v="45000"/>
    <x v="2"/>
    <n v="442000"/>
    <s v="https://x.com/elonmusk/status/1682978324375543808"/>
    <x v="2"/>
    <x v="0"/>
    <x v="2"/>
    <x v="4"/>
    <x v="4"/>
    <x v="1"/>
    <n v="3.4839644300561634E-2"/>
    <n v="8.4715809448939972E-2"/>
    <n v="8.6326259280701922E-2"/>
    <n v="1.538671827611717E-2"/>
    <n v="6.4010246613325314E-2"/>
    <n v="4.6748220136395395E-2"/>
    <n v="4.5789282101325247E-2"/>
    <n v="4.1230289443855317E-2"/>
    <n v="2.6891276227906671E-2"/>
    <n v="1"/>
    <n v="1"/>
  </r>
  <r>
    <d v="2023-07-23T00:00:00"/>
    <s v="Not sure what subtle clues gave it way, but I like the letter X"/>
    <n v="419000"/>
    <n v="38000"/>
    <n v="30000"/>
    <x v="2"/>
    <n v="487000"/>
    <s v="https://x.com/elonmusk/status/1683053326097588224"/>
    <x v="2"/>
    <x v="0"/>
    <x v="0"/>
    <x v="4"/>
    <x v="0"/>
    <x v="1"/>
    <n v="3.4839644300561634E-2"/>
    <n v="8.4715809448939972E-2"/>
    <n v="8.6326259280701922E-2"/>
    <n v="1.538671827611717E-2"/>
    <n v="6.4010246613325314E-2"/>
    <n v="4.6748220136395395E-2"/>
    <n v="4.5789282101325247E-2"/>
    <n v="4.1230289443855317E-2"/>
    <n v="2.6891276227906671E-2"/>
    <n v="1"/>
    <n v="1"/>
  </r>
  <r>
    <d v="2023-07-25T00:00:00"/>
    <s v="We rebranded to a Shiba Inu dog for a while. No impact."/>
    <n v="4000"/>
    <n v="880"/>
    <n v="710"/>
    <x v="1"/>
    <n v="5590"/>
    <s v="https://x.com/elonmusk/status/1683662738269016064"/>
    <x v="1"/>
    <x v="1"/>
    <x v="1"/>
    <x v="2"/>
    <x v="6"/>
    <x v="0"/>
    <n v="-4.8917798423426251E-2"/>
    <n v="-5.5842983240442012E-2"/>
    <n v="-4.7773728925909142E-2"/>
    <n v="1.1427957656898007E-2"/>
    <n v="3.5393654584871447E-2"/>
    <n v="2.9275587751699451E-2"/>
    <n v="6.5913088995671554E-2"/>
    <n v="4.361392885484533E-2"/>
    <n v="4.250932928913323E-2"/>
    <n v="1"/>
    <n v="1"/>
  </r>
  <r>
    <d v="2023-11-04T00:00:00"/>
    <s v="To be super clear, none of my companies will ever create a crypto token"/>
    <n v="4000"/>
    <n v="806"/>
    <n v="562"/>
    <x v="1"/>
    <n v="5368"/>
    <s v="https://x.com/elonmusk/status/1720646104956481739"/>
    <x v="1"/>
    <x v="0"/>
    <x v="2"/>
    <x v="2"/>
    <x v="1"/>
    <x v="0"/>
    <n v="3.3625449897804138E-2"/>
    <n v="6.4572599062781677E-2"/>
    <n v="0.13468531004221385"/>
    <n v="2.2935687488281554E-2"/>
    <n v="4.5116213490328627E-2"/>
    <n v="3.6363786743114961E-2"/>
    <n v="1.3684811250596476E-2"/>
    <n v="1.3238495118366543E-2"/>
    <n v="1.211950124356454E-2"/>
    <n v="1"/>
    <n v="1"/>
  </r>
  <r>
    <d v="2023-11-06T00:00:00"/>
    <s v="Hurricane Boulder Poison Tornado with Cronestaff, but credit to my Barbarian friend for doing most of the damage"/>
    <n v="20000"/>
    <n v="3000"/>
    <n v="2000"/>
    <x v="0"/>
    <n v="25000"/>
    <s v="https://x.com/elonmusk/status/1721626244058394681"/>
    <x v="0"/>
    <x v="1"/>
    <x v="1"/>
    <x v="3"/>
    <x v="0"/>
    <x v="0"/>
    <n v="-3.7904777067859108E-2"/>
    <n v="-3.7906786285804017E-2"/>
    <n v="-2.0575922933332214E-2"/>
    <n v="2.6127430678367859E-3"/>
    <n v="3.4817857972683081E-2"/>
    <n v="3.2778751340623531E-2"/>
    <n v="4.9828161171968546E-2"/>
    <n v="2.9590896043035917E-2"/>
    <n v="3.0667477508769681E-2"/>
    <n v="1"/>
    <n v="1"/>
  </r>
  <r>
    <d v="2023-11-13T00:00:00"/>
    <s v="I think the flat inflation of Dogecoin, which means decreasing percentage inflation, is a feature, not a bug"/>
    <n v="6000"/>
    <n v="1000"/>
    <n v="668"/>
    <x v="1"/>
    <n v="7668"/>
    <s v="https://x.com/elonmusk/status/1856735349952688323"/>
    <x v="3"/>
    <x v="1"/>
    <x v="4"/>
    <x v="3"/>
    <x v="1"/>
    <x v="0"/>
    <n v="-3.061140630437853E-2"/>
    <n v="5.8325251799858258E-2"/>
    <n v="3.9124423351708959E-2"/>
    <n v="4.3522522039222446E-2"/>
    <n v="5.0106447470451676E-2"/>
    <n v="5.8613210588390176E-2"/>
    <n v="2.9864149030015715E-2"/>
    <n v="3.9942475309594314E-2"/>
    <n v="3.3735524375480018E-2"/>
    <n v="1"/>
    <n v="1"/>
  </r>
  <r>
    <d v="2023-11-19T00:00:00"/>
    <s v="X Corp investors will own 25% of xAI"/>
    <n v="95000"/>
    <n v="7000"/>
    <n v="7000"/>
    <x v="0"/>
    <n v="109000"/>
    <s v="https://x.com/elonmusk/status/1726177644671091192"/>
    <x v="1"/>
    <x v="0"/>
    <x v="2"/>
    <x v="2"/>
    <x v="1"/>
    <x v="0"/>
    <n v="-3.5602649885749016E-2"/>
    <n v="-5.9900397015406281E-2"/>
    <n v="-2.4790447397499138E-2"/>
    <n v="4.3707238998304435E-2"/>
    <n v="5.1740207325407586E-2"/>
    <n v="3.6800873716491482E-2"/>
    <n v="6.1291919389807846E-2"/>
    <n v="7.9287064321437811E-2"/>
    <n v="5.6653142946011474E-2"/>
    <n v="1"/>
    <n v="1"/>
  </r>
  <r>
    <d v="2023-12-02T00:00:00"/>
    <s v="Congrats to the @SpaceX team on the 250th landing of a Falcon rocket"/>
    <n v="100000"/>
    <n v="11000"/>
    <n v="5000"/>
    <x v="3"/>
    <n v="116000"/>
    <s v="https://x.com/elonmusk/status/1730784086392803656"/>
    <x v="2"/>
    <x v="0"/>
    <x v="2"/>
    <x v="5"/>
    <x v="4"/>
    <x v="1"/>
    <n v="-1.0519239052614981E-2"/>
    <n v="9.2119605303964569E-2"/>
    <n v="0.14133852539496017"/>
    <n v="3.3020450141669655E-2"/>
    <n v="3.6987807005217213E-2"/>
    <n v="3.4374624873731087E-2"/>
    <n v="9.0447750816747465E-3"/>
    <n v="1.6749528365325402E-2"/>
    <n v="1.718135531709291E-2"/>
    <n v="1"/>
    <n v="1"/>
  </r>
  <r>
    <d v="2023-12-02T00:00:00"/>
    <s v="Tesla has by far the best real-world AI"/>
    <n v="27000"/>
    <n v="3000"/>
    <n v="2000"/>
    <x v="0"/>
    <n v="32000"/>
    <s v="https://x.com/elonmusk/status/1730765244899774921"/>
    <x v="2"/>
    <x v="1"/>
    <x v="1"/>
    <x v="4"/>
    <x v="4"/>
    <x v="0"/>
    <n v="-1.0519239052614981E-2"/>
    <n v="9.2119605303964569E-2"/>
    <n v="0.14133852539496017"/>
    <n v="3.3020450141669655E-2"/>
    <n v="3.6987807005217213E-2"/>
    <n v="3.4374624873731087E-2"/>
    <n v="9.0447750816747465E-3"/>
    <n v="1.6749528365325402E-2"/>
    <n v="1.718135531709291E-2"/>
    <n v="1"/>
    <n v="1"/>
  </r>
  <r>
    <d v="2023-12-29T00:00:00"/>
    <s v="Next week, I will do a company talk for SpaceX, followed later by a company talk for Tesla after the 10K. I will recap the talented team’s amazing accomplishments of 2023 and describe exciting plans for 2024 and beyond! These will be posted publicly to @SpaceX and @Tesla."/>
    <n v="56000"/>
    <n v="5000"/>
    <n v="3000"/>
    <x v="0"/>
    <n v="64000"/>
    <s v="https://x.com/elonmusk/status/1740775393580245232"/>
    <x v="2"/>
    <x v="0"/>
    <x v="2"/>
    <x v="2"/>
    <x v="1"/>
    <x v="0"/>
    <n v="-1.0293874109279733E-2"/>
    <n v="1.0561872403706651E-2"/>
    <n v="-9.1489735222975432E-2"/>
    <n v="7.1237789210132829E-3"/>
    <n v="1.835599856261964E-2"/>
    <n v="4.002467377324255E-2"/>
    <n v="2.4972445127074199E-3"/>
    <n v="2.2321492785261389E-2"/>
    <n v="2.2945055052844436E-2"/>
    <n v="1"/>
    <n v="1"/>
  </r>
  <r>
    <d v="2023-12-29T00:00:00"/>
    <s v="Congrats to the SpaceX team on achieving 96 launches in 2023!"/>
    <n v="65000"/>
    <n v="7000"/>
    <n v="5000"/>
    <x v="0"/>
    <n v="77000"/>
    <s v="https://x.com/elonmusk/status/1740628828135756267"/>
    <x v="2"/>
    <x v="1"/>
    <x v="2"/>
    <x v="5"/>
    <x v="4"/>
    <x v="0"/>
    <n v="-1.0293874109279733E-2"/>
    <n v="1.0561872403706651E-2"/>
    <n v="-9.1489735222975432E-2"/>
    <n v="7.1237789210132829E-3"/>
    <n v="1.835599856261964E-2"/>
    <n v="4.002467377324255E-2"/>
    <n v="2.4972445127074199E-3"/>
    <n v="2.2321492785261389E-2"/>
    <n v="2.2945055052844436E-2"/>
    <n v="1"/>
    <n v="1"/>
  </r>
  <r>
    <d v="2024-01-09T00:00:00"/>
    <s v="It was a great year for @SpaceX!"/>
    <n v="43000"/>
    <n v="4000"/>
    <n v="2000"/>
    <x v="0"/>
    <n v="49000"/>
    <s v="https://x.com/elonmusk/status/1744812135937396788"/>
    <x v="2"/>
    <x v="0"/>
    <x v="1"/>
    <x v="2"/>
    <x v="4"/>
    <x v="0"/>
    <n v="4.6320572909009705E-2"/>
    <n v="1.0285987824387277E-2"/>
    <n v="2.6348574545941084E-2"/>
    <n v="1.2960458348017269E-3"/>
    <n v="4.20718341471783E-2"/>
    <n v="2.9237147982577528E-2"/>
    <n v="2.9304775402668119E-2"/>
    <n v="3.7736935138617082E-2"/>
    <n v="4.523177111819391E-2"/>
    <n v="1"/>
    <n v="1"/>
  </r>
  <r>
    <d v="2024-01-29T00:00:00"/>
    <s v="The first human received an implant from @Neuralink yesterday and is recovering well. Initial results show promising neuron spike detection."/>
    <n v="224000"/>
    <n v="44000"/>
    <n v="23000"/>
    <x v="2"/>
    <n v="291000"/>
    <s v="https://x.com/elonmusk/status/1752098683024220632"/>
    <x v="2"/>
    <x v="0"/>
    <x v="2"/>
    <x v="2"/>
    <x v="1"/>
    <x v="0"/>
    <n v="-2.0264926460525801E-2"/>
    <n v="-2.4975854068114756E-2"/>
    <n v="-3.7857177585426616E-2"/>
    <n v="1.0624044299715831E-2"/>
    <n v="1.1644253398709016E-2"/>
    <n v="8.5119166805403546E-3"/>
    <n v="1.7739220966992528E-2"/>
    <n v="2.4632667872930305E-2"/>
    <n v="2.207209008685106E-2"/>
    <n v="1"/>
    <n v="1"/>
  </r>
  <r>
    <d v="2024-01-30T00:00:00"/>
    <s v="Congrats to the @SpaceX team for the first time completing 10 rocket launches &amp; landings in a single month!"/>
    <n v="83000"/>
    <n v="10000"/>
    <n v="4000"/>
    <x v="0"/>
    <n v="97000"/>
    <s v="https://x.com/elonmusk/status/1752398611453796794"/>
    <x v="2"/>
    <x v="1"/>
    <x v="2"/>
    <x v="5"/>
    <x v="4"/>
    <x v="0"/>
    <n v="-1.1092254710896254E-2"/>
    <n v="-5.7387997093764076E-3"/>
    <n v="-1.4854507587763077E-2"/>
    <n v="1.187621135430534E-2"/>
    <n v="7.6177547187413052E-3"/>
    <n v="9.7468891870494921E-3"/>
    <n v="1.0624044299715831E-2"/>
    <n v="2.9392957770396071E-2"/>
    <n v="2.0638291661421261E-2"/>
    <n v="1"/>
    <n v="1"/>
  </r>
  <r>
    <d v="2024-02-09T00:00:00"/>
    <s v="This year, the @SpaceX Dragon spaceship will take astronauts the furthest they’ve been from Earth in over half a century"/>
    <n v="83000"/>
    <n v="7000"/>
    <n v="5000"/>
    <x v="0"/>
    <n v="95000"/>
    <s v="https://x.com/elonmusk/status/1756009604822020521"/>
    <x v="2"/>
    <x v="0"/>
    <x v="2"/>
    <x v="2"/>
    <x v="1"/>
    <x v="0"/>
    <n v="-1.425633436011764E-3"/>
    <n v="9.250756399125315E-3"/>
    <n v="5.2505781064903445E-2"/>
    <n v="1.0458597860147986E-2"/>
    <n v="1.1778169664035325E-2"/>
    <n v="2.3564758063553366E-2"/>
    <n v="1.2367968065769881E-2"/>
    <n v="1.3866955836741711E-2"/>
    <n v="1.1915617982818091E-2"/>
    <n v="1"/>
    <n v="1"/>
  </r>
  <r>
    <d v="2024-02-16T00:00:00"/>
    <s v="Congrats @SpaceX team!"/>
    <n v="43000"/>
    <n v="4000"/>
    <n v="2000"/>
    <x v="0"/>
    <n v="49000"/>
    <s v="https://x.com/elonmusk/status/1758345416016367909"/>
    <x v="2"/>
    <x v="1"/>
    <x v="2"/>
    <x v="2"/>
    <x v="4"/>
    <x v="0"/>
    <n v="-2.5767767408858222E-2"/>
    <n v="4.1466507523613583E-2"/>
    <n v="-1.5474073717514192E-2"/>
    <n v="1.3669644249034343E-2"/>
    <n v="4.0334662937665654E-2"/>
    <n v="2.8360412098830352E-2"/>
    <n v="1.695803343593158E-2"/>
    <n v="2.9714151521805517E-2"/>
    <n v="2.2046674481205435E-2"/>
    <n v="1"/>
    <n v="1"/>
  </r>
  <r>
    <d v="2024-03-14T00:00:00"/>
    <s v="Stopping crypto/porn spam bots is not easy, but we’re working on it"/>
    <n v="1000"/>
    <n v="282"/>
    <n v="318"/>
    <x v="1"/>
    <n v="1600"/>
    <s v="https://x.com/elonmusk/status/1768361843842482601"/>
    <x v="1"/>
    <x v="0"/>
    <x v="2"/>
    <x v="2"/>
    <x v="1"/>
    <x v="0"/>
    <n v="-7.7910830665662623E-2"/>
    <n v="-0.12886844814376031"/>
    <n v="-0.1248990828037958"/>
    <n v="3.0038120678242835E-2"/>
    <n v="9.4958801003209831E-2"/>
    <n v="0.10554750621345675"/>
    <n v="0.10118710780043819"/>
    <n v="6.1438976753633572E-2"/>
    <n v="6.0804832038088147E-2"/>
    <n v="1"/>
    <n v="1"/>
  </r>
  <r>
    <d v="2024-03-14T00:00:00"/>
    <s v="Starship reached orbital velocity! Congratulations @SpaceX team!!"/>
    <n v="195000"/>
    <n v="14000"/>
    <n v="6000"/>
    <x v="3"/>
    <n v="215000"/>
    <s v="https://x.com/elonmusk/status/1768271078999167379"/>
    <x v="2"/>
    <x v="0"/>
    <x v="2"/>
    <x v="2"/>
    <x v="4"/>
    <x v="0"/>
    <n v="-7.7910830665662623E-2"/>
    <n v="-0.12886844814376031"/>
    <n v="-0.1248990828037958"/>
    <n v="3.0038120678242835E-2"/>
    <n v="9.4958801003209831E-2"/>
    <n v="0.10554750621345675"/>
    <n v="0.10118710780043819"/>
    <n v="6.1438976753633572E-2"/>
    <n v="6.0804832038088147E-2"/>
    <n v="1"/>
    <n v="1"/>
  </r>
  <r>
    <d v="2024-05-30T00:00:00"/>
    <s v="Pretty sure I’ve never discussed crypto with Trump, although I am generally in favor of things that shift power from government to the people, which crypto can do"/>
    <n v="8000"/>
    <n v="1000"/>
    <n v="798"/>
    <x v="1"/>
    <n v="9798"/>
    <s v="https://x.com/elonmusk/status/1796211398088810731"/>
    <x v="1"/>
    <x v="0"/>
    <x v="1"/>
    <x v="6"/>
    <x v="1"/>
    <x v="0"/>
    <n v="1.0143876944908037E-3"/>
    <n v="-1.2994341711446755E-2"/>
    <n v="4.0851680419657921E-3"/>
    <n v="1.3965353963884262E-2"/>
    <n v="1.2218227396909965E-2"/>
    <n v="2.9625581217390461E-2"/>
    <n v="5.4901484686643437E-3"/>
    <n v="1.242199402871684E-2"/>
    <n v="3.2942131381519843E-2"/>
    <n v="1"/>
    <n v="1"/>
  </r>
  <r>
    <d v="2024-07-16T00:00:00"/>
    <s v="Both @Tesla and @xAI are looking to hire networking engineers &amp; technicians"/>
    <n v="162000"/>
    <n v="14000"/>
    <n v="7000"/>
    <x v="3"/>
    <n v="183000"/>
    <s v="https://x.com/elonmusk/status/1813006521497776496"/>
    <x v="2"/>
    <x v="0"/>
    <x v="2"/>
    <x v="2"/>
    <x v="1"/>
    <x v="1"/>
    <n v="-2.5629336452177909E-2"/>
    <n v="2.2606206683681851E-3"/>
    <n v="4.4054769040922981E-2"/>
    <n v="1.4307962192267997E-2"/>
    <n v="4.8413621388609059E-2"/>
    <n v="4.4219094993237965E-2"/>
    <n v="1.48602284308911E-2"/>
    <n v="4.0856419360222593E-2"/>
    <n v="3.2146141512420699E-2"/>
    <n v="1"/>
    <n v="1"/>
  </r>
  <r>
    <d v="2024-07-24T00:00:00"/>
    <s v="Should Tesla invest $5B into @xAI, assuming the valuation is set by several credible outside investors? (Board approval &amp; shareholder vote are needed, so this is just to test the waters)"/>
    <n v="44000"/>
    <n v="10000"/>
    <n v="18000"/>
    <x v="0"/>
    <n v="72000"/>
    <s v="https://x.com/elonmusk/status/1815907844434112999"/>
    <x v="1"/>
    <x v="0"/>
    <x v="1"/>
    <x v="4"/>
    <x v="1"/>
    <x v="0"/>
    <n v="-2.5519203459949291E-2"/>
    <n v="2.9589062353314377E-2"/>
    <n v="-4.6702519544873922E-2"/>
    <n v="6.9154411686909459E-2"/>
    <n v="4.8546900000257021E-2"/>
    <n v="3.4515235056578893E-2"/>
    <n v="1.2081847049327367E-2"/>
    <n v="2.0773706931530259E-2"/>
    <n v="4.5980605041082742E-2"/>
    <n v="1"/>
    <n v="1"/>
  </r>
  <r>
    <d v="2024-09-22T00:00:00"/>
    <s v="The preservation of life and consciousness by being on multiple planets and the expansion of consciousness to the stars are the goals of @SpaceX"/>
    <n v="115000"/>
    <n v="11000"/>
    <n v="4000"/>
    <x v="3"/>
    <n v="130000"/>
    <s v="https://x.com/elonmusk/status/1837899994973540495"/>
    <x v="2"/>
    <x v="0"/>
    <x v="1"/>
    <x v="4"/>
    <x v="5"/>
    <x v="1"/>
    <n v="1.9943101699473997E-2"/>
    <n v="2.31222122045871E-2"/>
    <n v="0.1752063451704664"/>
    <n v="1.6726540292181923E-2"/>
    <n v="4.3921890809608483E-2"/>
    <n v="5.3717328055682405E-2"/>
    <n v="2.6363548950879626E-3"/>
    <n v="3.9826598504932136E-2"/>
    <n v="2.836226929592604E-2"/>
    <n v="1"/>
    <n v="1"/>
  </r>
  <r>
    <d v="2024-10-16T00:00:00"/>
    <s v="Great energy from @SpaceX fans in Mexico"/>
    <n v="717000"/>
    <n v="66000"/>
    <n v="16000"/>
    <x v="2"/>
    <n v="799000"/>
    <s v="https://x.com/elonmusk/status/1846421607394271441"/>
    <x v="2"/>
    <x v="0"/>
    <x v="1"/>
    <x v="4"/>
    <x v="4"/>
    <x v="1"/>
    <n v="2.6488975417101157E-2"/>
    <n v="0.15247826150831334"/>
    <n v="0.11355877229189204"/>
    <n v="5.1095866616890459E-2"/>
    <n v="3.7778756499257576E-2"/>
    <n v="3.2692470181139688E-2"/>
    <n v="5.7925679709015909E-2"/>
    <n v="3.7881703527109088E-2"/>
    <n v="3.448641190563756E-2"/>
    <n v="1"/>
    <n v="1"/>
  </r>
  <r>
    <d v="2024-11-05T00:00:00"/>
    <s v="Congrats @SpaceX on the 400th launch!"/>
    <n v="156000"/>
    <n v="13000"/>
    <n v="4000"/>
    <x v="3"/>
    <n v="173000"/>
    <s v="https://x.com/elonmusk/status/1853729528717132114"/>
    <x v="2"/>
    <x v="1"/>
    <x v="2"/>
    <x v="5"/>
    <x v="4"/>
    <x v="1"/>
    <n v="0.15276611479149316"/>
    <n v="0.18718210403627333"/>
    <n v="1.2619473788465472"/>
    <n v="0.16879160126787734"/>
    <n v="7.0005087870298174E-2"/>
    <n v="0.10511868049228973"/>
    <n v="6.0157052829364802E-2"/>
    <n v="6.2623144630616565E-2"/>
    <n v="4.663918117116693E-2"/>
    <n v="1"/>
    <n v="1"/>
  </r>
  <r>
    <d v="2024-11-14T00:00:00"/>
    <s v="Looks like a lot of opportunity for @DOGE"/>
    <n v="83000"/>
    <n v="14000"/>
    <n v="3000"/>
    <x v="0"/>
    <n v="100000"/>
    <s v="https://x.com/elonmusk/status/1857050774288670736"/>
    <x v="3"/>
    <x v="1"/>
    <x v="0"/>
    <x v="4"/>
    <x v="4"/>
    <x v="0"/>
    <n v="4.0115365248783785E-2"/>
    <n v="1.1182182875047131E-2"/>
    <n v="6.7925045082502633E-2"/>
    <n v="5.7359429208098833E-2"/>
    <n v="3.1067895052251944E-2"/>
    <n v="3.6247641256372844E-2"/>
    <n v="2.2153163181772663E-2"/>
    <n v="9.6628152845149792E-2"/>
    <n v="0.12843841342455201"/>
    <n v="1"/>
    <n v="1"/>
  </r>
  <r>
    <d v="2024-11-15T00:00:00"/>
    <s v="Last night with @realDonaldTrump &amp; @JMilei"/>
    <n v="917000"/>
    <n v="75000"/>
    <n v="18000"/>
    <x v="2"/>
    <n v="1010000"/>
    <s v="https://x.com/elonmusk/status/1857456159759687980"/>
    <x v="2"/>
    <x v="0"/>
    <x v="1"/>
    <x v="4"/>
    <x v="4"/>
    <x v="1"/>
    <n v="-3.4833118258530971E-2"/>
    <n v="-1.4176570130337907E-2"/>
    <n v="8.9834350491717618E-2"/>
    <n v="3.6163678826736032E-2"/>
    <n v="3.5305737254370369E-2"/>
    <n v="3.6526214128950296E-2"/>
    <n v="5.7359429208098833E-2"/>
    <n v="7.2720064438826795E-2"/>
    <n v="0.12886528530424926"/>
    <n v="1"/>
    <n v="1"/>
  </r>
  <r>
    <d v="2024-11-16T00:00:00"/>
    <s v="Starting to feel like The @DOGE has real potential"/>
    <n v="345000"/>
    <n v="28000"/>
    <n v="16000"/>
    <x v="2"/>
    <n v="389000"/>
    <s v="https://x.com/elonmusk/status/1857667225852826080"/>
    <x v="3"/>
    <x v="0"/>
    <x v="1"/>
    <x v="5"/>
    <x v="5"/>
    <x v="0"/>
    <n v="7.2690396273378255E-3"/>
    <n v="7.381615107665862E-2"/>
    <n v="0.17766930398660152"/>
    <n v="3.6929290395874434E-2"/>
    <n v="3.512495425162683E-2"/>
    <n v="3.1165571815567249E-2"/>
    <n v="3.6163678826736032E-2"/>
    <n v="6.4661535804948045E-2"/>
    <n v="0.13873306329932211"/>
    <n v="1"/>
    <n v="1"/>
  </r>
  <r>
    <d v="2024-11-22T00:00:00"/>
    <s v="Over 10,000% … @DOGE is rorely needed!"/>
    <n v="105000"/>
    <n v="21000"/>
    <n v="4000"/>
    <x v="3"/>
    <n v="130000"/>
    <s v="https://x.com/elonmusk/status/1860005811998847032"/>
    <x v="3"/>
    <x v="1"/>
    <x v="1"/>
    <x v="0"/>
    <x v="4"/>
    <x v="0"/>
    <n v="4.2954288730719048E-2"/>
    <n v="-4.403250687630833E-2"/>
    <n v="3.4346149062518982E-2"/>
    <n v="0.13240084545715974"/>
    <n v="5.2586418653094609E-2"/>
    <n v="4.4341867400121096E-2"/>
    <n v="5.3514466975002221E-2"/>
    <n v="4.8461598530808135E-2"/>
    <n v="3.7754719620353386E-2"/>
    <n v="1"/>
    <n v="1"/>
  </r>
  <r>
    <d v="2024-11-25T00:00:00"/>
    <s v="I still can’t believe @DOGE is real"/>
    <n v="287000"/>
    <n v="19000"/>
    <n v="13000"/>
    <x v="2"/>
    <n v="319000"/>
    <s v="https://x.com/elonmusk/status/1860937593967583405"/>
    <x v="3"/>
    <x v="0"/>
    <x v="1"/>
    <x v="3"/>
    <x v="5"/>
    <x v="0"/>
    <n v="-1.4948238699648675E-2"/>
    <n v="2.2844393723761236E-2"/>
    <n v="7.8963640615060449E-2"/>
    <n v="4.304828497420525E-2"/>
    <n v="3.3393140983391474E-2"/>
    <n v="3.6297268792503508E-2"/>
    <n v="1.9759923630686609E-2"/>
    <n v="6.4398639756130777E-2"/>
    <n v="5.247706427011338E-2"/>
    <n v="1"/>
    <n v="1"/>
  </r>
  <r>
    <d v="2024-11-26T00:00:00"/>
    <s v="What did you get done this week?"/>
    <n v="81000"/>
    <n v="14000"/>
    <n v="4000"/>
    <x v="0"/>
    <n v="99000"/>
    <s v="https://x.com/elonmusk/status/1861492962154467831"/>
    <x v="3"/>
    <x v="0"/>
    <x v="1"/>
    <x v="0"/>
    <x v="5"/>
    <x v="1"/>
    <n v="3.7777621083291191E-2"/>
    <n v="9.840809605333467E-2"/>
    <n v="5.4637706229235583E-2"/>
    <n v="3.2059297326675638E-2"/>
    <n v="3.1047952337875263E-2"/>
    <n v="3.8999683004859335E-2"/>
    <n v="4.304828497420525E-2"/>
    <n v="4.4690842240070951E-2"/>
    <n v="4.9490208571788069E-2"/>
    <n v="1"/>
    <n v="1"/>
  </r>
  <r>
    <d v="2024-12-02T00:00:00"/>
    <s v="The final step of @DOGE is to delete itself"/>
    <n v="323000"/>
    <n v="31000"/>
    <n v="10000"/>
    <x v="2"/>
    <n v="364000"/>
    <s v="https://x.com/elonmusk/status/1863666221301764462"/>
    <x v="3"/>
    <x v="1"/>
    <x v="1"/>
    <x v="0"/>
    <x v="5"/>
    <x v="0"/>
    <n v="-3.7156868916672248E-2"/>
    <n v="9.6413117830791428E-3"/>
    <n v="-2.397979531653105E-2"/>
    <n v="6.3518987613830111E-2"/>
    <n v="3.8574260001137922E-2"/>
    <n v="5.6059638286735013E-2"/>
    <n v="6.8119611549346065E-2"/>
    <n v="3.9215400404517445E-2"/>
    <n v="3.4538816545922252E-2"/>
    <n v="1"/>
    <n v="1"/>
  </r>
  <r>
    <d v="2024-12-10T00:00:00"/>
    <s v="The current administration is doing everything possible to prevent government efficiency, but @DOGE is inevitable"/>
    <n v="109000"/>
    <n v="20000"/>
    <n v="4000"/>
    <x v="3"/>
    <n v="133000"/>
    <s v="https://x.com/elonmusk/status/1866272797841867162"/>
    <x v="3"/>
    <x v="1"/>
    <x v="1"/>
    <x v="0"/>
    <x v="5"/>
    <x v="0"/>
    <n v="5.1715767781838506E-2"/>
    <n v="3.5391370503365716E-2"/>
    <n v="2.4472431342918988E-3"/>
    <n v="1.1646415594059515E-2"/>
    <n v="3.458410318549382E-2"/>
    <n v="4.170966812647043E-2"/>
    <n v="6.2279332793578446E-2"/>
    <n v="7.1703145021878273E-2"/>
    <n v="5.9192597946821308E-2"/>
    <n v="1"/>
    <n v="1"/>
  </r>
  <r>
    <d v="2024-12-17T00:00:00"/>
    <s v="DOGE"/>
    <n v="96000"/>
    <n v="13000"/>
    <n v="4000"/>
    <x v="3"/>
    <n v="113000"/>
    <s v="https://x.com/elonmusk/status/1868854088307540142"/>
    <x v="3"/>
    <x v="0"/>
    <x v="4"/>
    <x v="4"/>
    <x v="1"/>
    <x v="1"/>
    <n v="-9.1702448741452613E-2"/>
    <n v="-0.19249906221715007"/>
    <n v="-0.14401251756347422"/>
    <n v="2.7227815539647558E-2"/>
    <n v="6.5534373654097478E-2"/>
    <n v="5.7512905835252211E-2"/>
    <n v="1.7152957975597492E-2"/>
    <n v="2.3176410007796053E-2"/>
    <n v="2.8018242773437483E-2"/>
    <n v="1"/>
    <n v="1"/>
  </r>
  <r>
    <d v="2024-12-18T00:00:00"/>
    <s v="Unless @DOGE ends the careers of deceitful, pork-barrel politicians, the waste and corruption will never stop. "/>
    <n v="351000"/>
    <n v="61000"/>
    <n v="26000"/>
    <x v="2"/>
    <n v="438000"/>
    <s v="https://x.com/elonmusk/status/1869481504575012962"/>
    <x v="3"/>
    <x v="0"/>
    <x v="1"/>
    <x v="0"/>
    <x v="1"/>
    <x v="0"/>
    <n v="-0.11542503554887662"/>
    <n v="-0.10018057128572588"/>
    <n v="-6.6006228509474685E-2"/>
    <n v="2.3960021744377235E-2"/>
    <n v="5.8544442231941989E-2"/>
    <n v="5.308891362685262E-2"/>
    <n v="2.7227815539647558E-2"/>
    <n v="4.4005417469861099E-2"/>
    <n v="3.582753575686793E-2"/>
    <n v="1"/>
    <n v="1"/>
  </r>
  <r>
    <d v="2024-12-25T00:00:00"/>
    <s v="🎶Who let the DOGE out? 🎶"/>
    <n v="448000"/>
    <n v="33000"/>
    <n v="16000"/>
    <x v="2"/>
    <n v="497000"/>
    <s v="https://x.com/elonmusk/status/1871980130303918426"/>
    <x v="3"/>
    <x v="0"/>
    <x v="0"/>
    <x v="3"/>
    <x v="5"/>
    <x v="1"/>
    <n v="-6.3386949722843866E-2"/>
    <n v="-3.0841654391290274E-2"/>
    <n v="-2.9319293816473913E-2"/>
    <n v="1.8406462812342435E-2"/>
    <n v="4.3276215524854063E-2"/>
    <n v="3.6099145717572424E-2"/>
    <n v="1.2266861133369828E-2"/>
    <n v="2.7893201401336137E-2"/>
    <n v="5.3362992353601361E-2"/>
    <n v="1"/>
    <n v="1"/>
  </r>
  <r>
    <d v="2025-01-07T00:00:00"/>
    <s v="If dollar inflation is solved, the price in dollars to buy cryptocurrency will actually drop, other things being equal. What matters is the ratio of dollars to crypto."/>
    <n v="1000"/>
    <n v="199"/>
    <n v="175"/>
    <x v="1"/>
    <n v="1374"/>
    <s v="https://x.com/elonmusk/status/1876567714594169283"/>
    <x v="1"/>
    <x v="0"/>
    <x v="1"/>
    <x v="1"/>
    <x v="1"/>
    <x v="0"/>
    <n v="-1.7201624382983782E-2"/>
    <n v="-4.2856547009342272E-2"/>
    <n v="2.1817686169203876E-2"/>
    <n v="5.8126462677375375E-2"/>
    <n v="4.5030346855521812E-2"/>
    <n v="4.5605362386610324E-2"/>
    <n v="8.0241884066978256E-2"/>
    <n v="5.7215761219766549E-2"/>
    <n v="6.774144758120168E-2"/>
    <n v="1"/>
    <n v="1"/>
  </r>
  <r>
    <d v="2025-01-17T00:00:00"/>
    <s v="Maybe she clicked on the “send me 1 btc, I send you 2btc” email 😂"/>
    <n v="24000"/>
    <n v="3000"/>
    <n v="1500"/>
    <x v="0"/>
    <n v="28500"/>
    <s v="https://x.com/elonmusk/status/1880063488489668867"/>
    <x v="0"/>
    <x v="1"/>
    <x v="0"/>
    <x v="6"/>
    <x v="0"/>
    <x v="0"/>
    <n v="-4.3864149153161058E-2"/>
    <n v="-0.14720599152279645"/>
    <n v="-0.15302544394844708"/>
    <n v="6.2195444490471916E-2"/>
    <n v="6.1193845444721603E-2"/>
    <n v="4.2479068790681619E-2"/>
    <n v="3.1676151899163868E-2"/>
    <n v="6.7304246819665459E-2"/>
    <n v="4.8193258891810517E-2"/>
    <n v="1"/>
    <n v="1"/>
  </r>
  <r>
    <d v="2025-01-28T00:00:00"/>
    <s v="The @POTUS has asked @SpaceX to bring home the 2 astronauts stranded on the @Space_Station as soon as possible. We will do so. Terrible that the Biden administration left them there so long."/>
    <n v="421000"/>
    <n v="55000"/>
    <n v="18000"/>
    <x v="2"/>
    <n v="494000"/>
    <s v="https://x.com/elonmusk/status/1884365928038563880"/>
    <x v="2"/>
    <x v="0"/>
    <x v="3"/>
    <x v="0"/>
    <x v="1"/>
    <x v="0"/>
    <n v="1.4191259206334461E-2"/>
    <n v="3.0281360624724973E-2"/>
    <n v="-0.17052647673730581"/>
    <n v="2.1839075227451793E-2"/>
    <n v="3.8402913825415358E-2"/>
    <n v="6.4166208667303978E-2"/>
    <n v="1.5669025268012719E-2"/>
    <n v="2.1734889228703379E-2"/>
    <n v="2.1649664686409005E-2"/>
    <n v="1"/>
    <n v="1"/>
  </r>
  <r>
    <d v="2025-02-07T00:00:00"/>
    <s v="I love @realDonaldTrump as much as a straight man can love another man"/>
    <n v="756000"/>
    <n v="89000"/>
    <n v="54000"/>
    <x v="2"/>
    <n v="899000"/>
    <s v="https://x.com/elonmusk/status/1887889037354008729"/>
    <x v="2"/>
    <x v="0"/>
    <x v="1"/>
    <x v="0"/>
    <x v="0"/>
    <x v="0"/>
    <n v="2.5899673729792294E-2"/>
    <n v="3.2840822005216319E-2"/>
    <n v="0.1017981503099743"/>
    <n v="3.5353690245380064E-2"/>
    <n v="2.0285750747541176E-2"/>
    <n v="2.1688863786076748E-2"/>
    <n v="7.6686614324209439E-3"/>
    <n v="1.6231345098654228E-2"/>
    <n v="6.3023206983014543E-2"/>
    <n v="1"/>
    <n v="1"/>
  </r>
  <r>
    <d v="2025-02-19T00:00:00"/>
    <s v="Congratulations @SpaceX team!"/>
    <n v="221000"/>
    <n v="19000"/>
    <n v="6000"/>
    <x v="3"/>
    <n v="246000"/>
    <s v="https://x.com/elonmusk/status/1892003547262111822"/>
    <x v="2"/>
    <x v="0"/>
    <x v="2"/>
    <x v="5"/>
    <x v="4"/>
    <x v="1"/>
    <n v="1.4249917774413756E-3"/>
    <n v="-3.1297576880620515E-2"/>
    <n v="-0.20476761516723563"/>
    <n v="6.7573296912803223E-3"/>
    <n v="3.7832782902354645E-2"/>
    <n v="5.2981032576041635E-2"/>
    <n v="1.5658445572826675E-2"/>
    <n v="2.4112732347624514E-2"/>
    <n v="2.4229389379189777E-2"/>
    <n v="1"/>
    <n v="1"/>
  </r>
  <r>
    <d v="2025-03-02T00:00:00"/>
    <s v="This is a real video of a past @SpaceX Starship water landing. Trying again tomorrow. We need to perfect ship reentry at extreme temperatures before attempting to catch the ship with the tower arms, like the booster."/>
    <n v="223000"/>
    <n v="23000"/>
    <n v="10000"/>
    <x v="3"/>
    <n v="256000"/>
    <s v="https://x.com/elonmusk/status/1896239972195438598"/>
    <x v="2"/>
    <x v="0"/>
    <x v="4"/>
    <x v="2"/>
    <x v="1"/>
    <x v="1"/>
    <n v="-0.16570221462967105"/>
    <n v="-0.14728535346954008"/>
    <n v="-0.30093735191002491"/>
    <n v="9.4487143628097084E-2"/>
    <n v="8.6159700421545554E-2"/>
    <n v="6.6187111899754153E-2"/>
    <n v="0.12089218495615971"/>
    <n v="9.7583479792228423E-2"/>
    <n v="8.9081591851993241E-2"/>
    <n v="1"/>
    <n v="1"/>
  </r>
  <r>
    <d v="2025-03-09T00:00:00"/>
    <s v="Heartfelt thanks to everyone supporting @Tesla, despite many attacks against our stores and offices ❤️❤️❤️"/>
    <n v="283000"/>
    <n v="29000"/>
    <n v="18000"/>
    <x v="2"/>
    <n v="330000"/>
    <s v="https://x.com/elonmusk/status/1898783119039213930"/>
    <x v="2"/>
    <x v="1"/>
    <x v="1"/>
    <x v="4"/>
    <x v="4"/>
    <x v="1"/>
    <n v="-7.9603987500886375E-2"/>
    <n v="2.6600065270416806E-2"/>
    <n v="1.212165635951834E-3"/>
    <n v="1.0655027976690067E-2"/>
    <n v="6.9823791693731346E-2"/>
    <n v="5.2800789366067025E-2"/>
    <n v="3.1157351124415606E-2"/>
    <n v="5.8590523275591042E-2"/>
    <n v="7.0433557308358721E-2"/>
    <n v="1"/>
    <n v="1"/>
  </r>
  <r>
    <d v="2025-03-11T00:00:00"/>
    <s v="In support of the policies of President @realDonaldTrump and to demonstrate our confidence in the future of the United States, @Tesla commits to doubling vehicle production in the US within 2 years! 🇺🇸🇺🇸🇺🇸"/>
    <n v="205000"/>
    <n v="25000"/>
    <n v="20000"/>
    <x v="3"/>
    <n v="250000"/>
    <s v="https://x.com/elonmusk/status/1899583456050598202"/>
    <x v="2"/>
    <x v="0"/>
    <x v="2"/>
    <x v="4"/>
    <x v="1"/>
    <x v="0"/>
    <n v="4.9236764929267762E-2"/>
    <n v="4.4655811515068589E-2"/>
    <n v="2.1975879410754295E-2"/>
    <n v="1.7399856890330884E-2"/>
    <n v="4.2320655892714339E-2"/>
    <n v="4.3103660494750867E-2"/>
    <n v="6.1663901111397329E-2"/>
    <n v="9.8419027648786517E-2"/>
    <n v="6.3088448343844791E-2"/>
    <n v="1"/>
    <n v="1"/>
  </r>
  <r>
    <d v="2025-03-15T00:00:00"/>
    <s v="Congratulations @SpaceX team on 400 landings of Falcon 9!!"/>
    <n v="139000"/>
    <n v="14000"/>
    <n v="4000"/>
    <x v="3"/>
    <n v="157000"/>
    <s v="https://x.com/elonmusk/status/1900851975824019595"/>
    <x v="2"/>
    <x v="1"/>
    <x v="2"/>
    <x v="2"/>
    <x v="4"/>
    <x v="1"/>
    <n v="-4.3215880212832847E-2"/>
    <n v="-4.4443713502860804E-2"/>
    <n v="-4.9502730470057377E-2"/>
    <n v="9.2003650901966967E-4"/>
    <n v="4.920890453982539E-2"/>
    <n v="3.918568394530926E-2"/>
    <n v="1.1851584956947379E-2"/>
    <n v="4.4944873310729522E-2"/>
    <n v="7.3028946969383793E-2"/>
    <n v="1"/>
    <n v="1"/>
  </r>
  <r>
    <d v="2025-03-20T00:00:00"/>
    <s v="&quot;Imagen de DOGE&quot;"/>
    <n v="701000"/>
    <n v="56000"/>
    <n v="26000"/>
    <x v="2"/>
    <n v="783000"/>
    <s v="https://x.com/elonmusk/status/1902642215928656206"/>
    <x v="3"/>
    <x v="0"/>
    <x v="1"/>
    <x v="3"/>
    <x v="6"/>
    <x v="1"/>
    <n v="-1.4257932894811587E-2"/>
    <n v="1.5710088758580376E-2"/>
    <n v="0.12466302879841917"/>
    <n v="2.1870869472976444E-2"/>
    <n v="3.3581804364791551E-2"/>
    <n v="3.8034066079341233E-2"/>
    <n v="3.0620882624445348E-2"/>
    <n v="5.8269680293139656E-2"/>
    <n v="4.4435048084981409E-2"/>
    <n v="1"/>
    <n v="1"/>
  </r>
  <r>
    <d v="2025-03-21T00:00:00"/>
    <s v="Reservoir "/>
    <n v="245000"/>
    <n v="23000"/>
    <n v="17000"/>
    <x v="3"/>
    <n v="285000"/>
    <s v="https://x.com/elonmusk/status/1902598145357308372"/>
    <x v="3"/>
    <x v="0"/>
    <x v="0"/>
    <x v="5"/>
    <x v="5"/>
    <x v="1"/>
    <n v="1.1840864026197995E-3"/>
    <n v="9.438500242014336E-2"/>
    <n v="7.9465948801491715E-2"/>
    <n v="1.8941181890129083E-2"/>
    <n v="2.5833673016109088E-2"/>
    <n v="4.4378273058892068E-2"/>
    <n v="2.1870869472976444E-2"/>
    <n v="5.5540335976383103E-2"/>
    <n v="4.1671814399726843E-2"/>
    <n v="1"/>
    <n v="1"/>
  </r>
  <r>
    <d v="2025-04-12T00:00:00"/>
    <s v="Some progress"/>
    <n v="76000"/>
    <n v="12000"/>
    <n v="4000"/>
    <x v="0"/>
    <n v="92000"/>
    <s v="https://x.com/elonmusk/status/1910838330083664126"/>
    <x v="3"/>
    <x v="1"/>
    <x v="4"/>
    <x v="3"/>
    <x v="4"/>
    <x v="1"/>
    <n v="-2.8390359447419522E-2"/>
    <n v="-8.4232699409594658E-2"/>
    <n v="-6.1144895728619031E-2"/>
    <n v="6.6025493226164952E-3"/>
    <n v="1.9015930487606952E-2"/>
    <n v="1.801755065320219E-2"/>
    <n v="3.6062163765739667E-2"/>
    <n v="4.9219794107705987E-2"/>
    <n v="8.1059827500330792E-2"/>
    <n v="1"/>
    <n v="1"/>
  </r>
  <r>
    <d v="2025-04-15T00:00:00"/>
    <s v="Not bad, @Tesla!"/>
    <n v="179000"/>
    <n v="23000"/>
    <n v="7000"/>
    <x v="3"/>
    <n v="209000"/>
    <s v="https://x.com/elonmusk/status/1912046162347012155"/>
    <x v="2"/>
    <x v="1"/>
    <x v="1"/>
    <x v="4"/>
    <x v="0"/>
    <x v="1"/>
    <n v="8.790783591264173E-3"/>
    <n v="2.6937299805422033E-2"/>
    <n v="0.16446421575168646"/>
    <n v="2.9186726397327292E-2"/>
    <n v="5.8164732303951144E-3"/>
    <n v="4.3402868541228455E-2"/>
    <n v="1.4473758197025129E-2"/>
    <n v="3.1043489981843232E-3"/>
    <n v="6.3198141972507588E-2"/>
    <n v="1"/>
    <n v="1"/>
  </r>
  <r>
    <d v="2025-04-29T00:00:00"/>
    <s v="Knock, knock … it’s @DOGE"/>
    <n v="501000"/>
    <n v="54000"/>
    <n v="30000"/>
    <x v="2"/>
    <n v="585000"/>
    <s v="https://x.com/elonmusk/status/1917048786633036129"/>
    <x v="3"/>
    <x v="0"/>
    <x v="0"/>
    <x v="3"/>
    <x v="4"/>
    <x v="1"/>
    <n v="-1.28911661913933E-2"/>
    <n v="3.8729712788354576E-2"/>
    <n v="-1.3970643646491809E-2"/>
    <n v="4.0622178840566799E-2"/>
    <n v="3.3030994608951376E-2"/>
    <n v="2.444473516993665E-2"/>
    <n v="5.8652274082406312E-3"/>
    <n v="1.0013846032367447E-2"/>
    <n v="1.4250979099138984E-2"/>
    <n v="1"/>
    <n v="1"/>
  </r>
  <r>
    <d v="2025-04-29T00:00:00"/>
    <s v="No high, no lows, only @DOGE"/>
    <n v="76000"/>
    <n v="13000"/>
    <n v="2000"/>
    <x v="0"/>
    <n v="91000"/>
    <s v="https://x.com/elonmusk/status/1917005499209551977"/>
    <x v="3"/>
    <x v="0"/>
    <x v="4"/>
    <x v="2"/>
    <x v="5"/>
    <x v="1"/>
    <n v="-1.28911661913933E-2"/>
    <n v="3.8729712788354576E-2"/>
    <n v="-1.3970643646491809E-2"/>
    <n v="4.0622178840566799E-2"/>
    <n v="3.3030994608951376E-2"/>
    <n v="2.444473516993665E-2"/>
    <n v="5.8652274082406312E-3"/>
    <n v="1.0013846032367447E-2"/>
    <n v="1.4250979099138984E-2"/>
    <n v="1"/>
    <n v="1"/>
  </r>
  <r>
    <d v="2025-05-02T00:00:00"/>
    <s v=",,,@DOGE"/>
    <n v="90000"/>
    <n v="16000"/>
    <n v="2000"/>
    <x v="0"/>
    <n v="108000"/>
    <s v="https://x.com/elonmusk/status/1918334607742910612"/>
    <x v="3"/>
    <x v="0"/>
    <x v="1"/>
    <x v="3"/>
    <x v="4"/>
    <x v="0"/>
    <n v="-3.0210308930445962E-2"/>
    <n v="-5.8674712417443819E-2"/>
    <n v="0.12847870076588941"/>
    <n v="1.0812787190896799E-2"/>
    <n v="1.9739915363295082E-2"/>
    <n v="8.769765178792284E-2"/>
    <n v="1.092853560104412E-2"/>
    <n v="3.0572928218580996E-2"/>
    <n v="2.2698716820561477E-2"/>
    <n v="1"/>
    <n v="1"/>
  </r>
  <r>
    <d v="2025-05-05T00:00:00"/>
    <s v="Any battery or generator will work. If you have solar and a Tesla Powerwall..."/>
    <n v="5000"/>
    <n v="500"/>
    <n v="300"/>
    <x v="1"/>
    <n v="5800"/>
    <s v="https://x.com/elonmusk/status/1919365055386108364"/>
    <x v="0"/>
    <x v="1"/>
    <x v="1"/>
    <x v="3"/>
    <x v="1"/>
    <x v="0"/>
    <n v="8.4341971325645471E-3"/>
    <n v="0.15246556009330514"/>
    <n v="0.35322216033616738"/>
    <n v="1.7034492775954625E-2"/>
    <n v="6.6797356304770891E-2"/>
    <n v="8.9006129787912197E-2"/>
    <n v="1.492322736431377E-3"/>
    <n v="1.6862243215456336E-2"/>
    <n v="2.7119190873782954E-2"/>
    <n v="1"/>
    <n v="1"/>
  </r>
  <r>
    <d v="2025-05-05T00:00:00"/>
    <s v="🎯"/>
    <n v="4000"/>
    <n v="300"/>
    <n v="200"/>
    <x v="1"/>
    <n v="4500"/>
    <s v="https://x.com/elonmusk/status/1919365133593096605"/>
    <x v="0"/>
    <x v="1"/>
    <x v="0"/>
    <x v="0"/>
    <x v="0"/>
    <x v="0"/>
    <n v="8.4341971325645471E-3"/>
    <n v="0.15246556009330514"/>
    <n v="0.35322216033616738"/>
    <n v="1.7034492775954625E-2"/>
    <n v="6.6797356304770891E-2"/>
    <n v="8.9006129787912197E-2"/>
    <n v="1.492322736431377E-3"/>
    <n v="1.6862243215456336E-2"/>
    <n v="2.7119190873782954E-2"/>
    <n v="1"/>
    <n v="1"/>
  </r>
  <r>
    <d v="2025-05-24T00:00:00"/>
    <s v="Much appreciated on behalf of the @DOGE team"/>
    <n v="113000"/>
    <n v="19000"/>
    <n v="5000"/>
    <x v="3"/>
    <n v="137000"/>
    <s v="https://x.com/elonmusk/status/1926063893723369833"/>
    <x v="3"/>
    <x v="1"/>
    <x v="1"/>
    <x v="3"/>
    <x v="4"/>
    <x v="0"/>
    <n v="-2.0504999631981713E-3"/>
    <n v="3.3745822291486594E-3"/>
    <n v="-0.14479620875726984"/>
    <n v="2.2956779078407118E-2"/>
    <n v="1.2680795802955128E-2"/>
    <n v="3.4559111396905658E-2"/>
    <n v="5.2011063876439133E-2"/>
    <n v="6.215580058746533E-2"/>
    <n v="5.4982102042521908E-2"/>
    <n v="1"/>
    <n v="1"/>
  </r>
  <r>
    <d v="2025-06-01T00:00:00"/>
    <s v="All new XChat is rolling out with encryption, vanishing messages and the ability to send any kind of file. Also, audio/video calling._x000a__x000a_This is built on Rust with (Bitcoin style) encryption, whole new architecture."/>
    <n v="30000"/>
    <n v="5000"/>
    <n v="4000"/>
    <x v="0"/>
    <n v="39000"/>
    <s v="https://x.com/elonmusk/status/1929238157872312773"/>
    <x v="0"/>
    <x v="0"/>
    <x v="2"/>
    <x v="6"/>
    <x v="4"/>
    <x v="0"/>
    <n v="9.0243200587658556E-3"/>
    <n v="-2.836156080580976E-2"/>
    <n v="-4.8687245967964699E-2"/>
    <n v="1.2116547796622815E-2"/>
    <n v="4.108397887712107E-2"/>
    <n v="4.5548423719581066E-2"/>
    <n v="6.4861353539172962E-3"/>
    <n v="5.6889098551788427E-2"/>
    <n v="3.6664096374025713E-2"/>
    <n v="1"/>
    <n v="1"/>
  </r>
  <r>
    <d v="2025-06-11T00:00:00"/>
    <s v="I regret some of my posts about President @realDonaldTrump last week. They went too far."/>
    <n v="1000000"/>
    <n v="137000"/>
    <n v="152000"/>
    <x v="2"/>
    <n v="1289000"/>
    <s v="https://x.com/elonmusk/status/1932695486684950962"/>
    <x v="2"/>
    <x v="0"/>
    <x v="1"/>
    <x v="0"/>
    <x v="1"/>
    <x v="0"/>
    <n v="-5.9030531991844604E-2"/>
    <n v="-7.5476756760909369E-2"/>
    <n v="-0.11613738928323714"/>
    <n v="1.3276962108989687E-2"/>
    <n v="2.4157763066838794E-2"/>
    <n v="1.9833686501934039E-2"/>
    <n v="5.7084226585424488E-2"/>
    <n v="4.0916483305302696E-2"/>
    <n v="4.8874619612684959E-2"/>
    <n v="1"/>
    <n v="1"/>
  </r>
  <r>
    <d v="2024-12-15T00:00:00"/>
    <s v="Thanks!"/>
    <n v="7000"/>
    <n v="276"/>
    <n v="346"/>
    <x v="1"/>
    <n v="7622"/>
    <s v="https://x.com/elonmusk/status/1868098924726386771"/>
    <x v="2"/>
    <x v="1"/>
    <x v="2"/>
    <x v="3"/>
    <x v="4"/>
    <x v="0"/>
    <n v="-1.2946707853271344E-2"/>
    <n v="-0.1198697665638474"/>
    <n v="-0.23202551634748037"/>
    <n v="1.5979287917999095E-2"/>
    <n v="5.1733644936681963E-2"/>
    <n v="5.205411300628434E-2"/>
    <n v="1.5561952399203735E-2"/>
    <n v="2.4434376833961588E-2"/>
    <n v="5.3408682317941221E-2"/>
    <n v="1"/>
    <n v="1"/>
  </r>
  <r>
    <d v="2023-02-26T00:00:00"/>
    <s v="Not bad, SaylorGPT!"/>
    <n v="6000"/>
    <n v="225"/>
    <n v="273"/>
    <x v="1"/>
    <n v="6498"/>
    <s v="https://x.com/elonmusk/status/1629962353872715778"/>
    <x v="2"/>
    <x v="1"/>
    <x v="4"/>
    <x v="5"/>
    <x v="6"/>
    <x v="0"/>
    <n v="-9.9410090777628524E-3"/>
    <n v="-1.1979341634092977E-3"/>
    <n v="-8.9032554858375468E-2"/>
    <n v="5.9100267081356739E-3"/>
    <n v="1.4651360453812674E-2"/>
    <n v="1.9792887270401609E-2"/>
    <n v="7.4717385166020479E-3"/>
    <n v="2.8950156254807104E-2"/>
    <n v="2.1530130460410461E-2"/>
    <n v="1"/>
    <n v="1"/>
  </r>
  <r>
    <d v="2023-01-21T00:00:00"/>
    <s v="More than triple that when you add social security, Medicare &amp; govt pension obligations"/>
    <n v="33000"/>
    <n v="2000"/>
    <n v="3000"/>
    <x v="0"/>
    <n v="38000"/>
    <s v="https://x.com/elonmusk/status/1616593003191181314"/>
    <x v="1"/>
    <x v="1"/>
    <x v="4"/>
    <x v="5"/>
    <x v="1"/>
    <x v="0"/>
    <n v="4.562172932596642E-2"/>
    <n v="-8.6003415444038112E-3"/>
    <n v="3.8185027365848612E-2"/>
    <n v="4.6071309260812029E-2"/>
    <n v="4.5199000092626687E-2"/>
    <n v="3.105421367857536E-2"/>
    <n v="1.6059401124231036E-2"/>
    <n v="3.9110102677785336E-2"/>
    <n v="3.1865084973368013E-2"/>
    <n v="1"/>
    <n v="1"/>
  </r>
  <r>
    <d v="2024-11-16T00:00:00"/>
    <s v="Interesting"/>
    <n v="2000"/>
    <n v="107"/>
    <n v="131"/>
    <x v="1"/>
    <n v="2238"/>
    <s v="https://x.com/elonmusk/status/1857853681745445018"/>
    <x v="1"/>
    <x v="1"/>
    <x v="3"/>
    <x v="3"/>
    <x v="6"/>
    <x v="0"/>
    <n v="7.2690396273378255E-3"/>
    <n v="7.381615107665862E-2"/>
    <n v="0.17766930398660152"/>
    <n v="3.6929290395874434E-2"/>
    <n v="3.512495425162683E-2"/>
    <n v="3.1165571815567249E-2"/>
    <n v="3.6163678826736032E-2"/>
    <n v="6.4661535804948045E-2"/>
    <n v="0.13873306329932211"/>
    <n v="1"/>
    <n v="1"/>
  </r>
  <r>
    <d v="2024-05-13T00:00:00"/>
    <s v="Hmm"/>
    <n v="957"/>
    <n v="87"/>
    <n v="136"/>
    <x v="1"/>
    <n v="1180"/>
    <s v="https://x.com/elonmusk/status/1789803913069134097"/>
    <x v="0"/>
    <x v="1"/>
    <x v="3"/>
    <x v="3"/>
    <x v="6"/>
    <x v="0"/>
    <n v="-2.0928368067510306E-2"/>
    <n v="1.0673125574378162E-2"/>
    <n v="0.11583221375386077"/>
    <n v="1.7386756731606483E-2"/>
    <n v="5.0463422292456962E-2"/>
    <n v="5.2862525554580882E-2"/>
    <n v="6.8712291296291583E-2"/>
    <n v="3.6570451692033455E-2"/>
    <n v="4.3694116133874861E-2"/>
    <n v="1"/>
    <n v="1"/>
  </r>
  <r>
    <d v="2023-10-02T00:00:00"/>
    <s v="Fiat currency"/>
    <n v="15000"/>
    <n v="3000"/>
    <n v="1000"/>
    <x v="1"/>
    <n v="19000"/>
    <s v="https://x.com/elonmusk/status/1708627980476399698"/>
    <x v="0"/>
    <x v="1"/>
    <x v="3"/>
    <x v="0"/>
    <x v="1"/>
    <x v="0"/>
    <n v="-1.211972500374292E-2"/>
    <n v="-1.9595580777979515E-2"/>
    <n v="-5.3994409088990891E-2"/>
    <n v="1.0214345477785533E-2"/>
    <n v="9.7463454418800343E-3"/>
    <n v="1.436693750286974E-2"/>
    <n v="2.3400544529033087E-2"/>
    <n v="1.8024892896937015E-2"/>
    <n v="1.3027495031598505E-2"/>
    <n v="1"/>
    <n v="1"/>
  </r>
  <r>
    <d v="2023-02-16T00:00:00"/>
    <s v="Tesla vision AI could really crush these Google “not a bot” tests lol"/>
    <n v="14000"/>
    <n v="615"/>
    <n v="700"/>
    <x v="1"/>
    <n v="15315"/>
    <s v="https://x.com/elonmusk/status/1626084108094050307"/>
    <x v="2"/>
    <x v="1"/>
    <x v="3"/>
    <x v="0"/>
    <x v="0"/>
    <x v="0"/>
    <n v="3.4570770850439247E-2"/>
    <n v="2.4617805436280449E-2"/>
    <n v="-6.9910379142648083E-3"/>
    <n v="3.3353971303686794E-2"/>
    <n v="2.352021508535259E-2"/>
    <n v="2.546098951692876E-2"/>
    <n v="3.930293685888181E-2"/>
    <n v="5.9112591114564753E-2"/>
    <n v="3.5090013216079893E-2"/>
    <n v="1"/>
    <n v="1"/>
  </r>
  <r>
    <d v="2024-07-02T00:00:00"/>
    <s v="Yeah"/>
    <n v="1000"/>
    <n v="88"/>
    <n v="149"/>
    <x v="1"/>
    <n v="1237"/>
    <s v="https://x.com/elonmusk/status/1808169246783840507"/>
    <x v="0"/>
    <x v="1"/>
    <x v="4"/>
    <x v="6"/>
    <x v="6"/>
    <x v="0"/>
    <n v="-5.8184123667441745E-2"/>
    <n v="-0.15935544733236484"/>
    <n v="-0.14043697164970692"/>
    <n v="3.6443144206262955E-2"/>
    <n v="8.2808401633723439E-2"/>
    <n v="6.2579349033827322E-2"/>
    <n v="1.2076906460132075E-2"/>
    <n v="1.850084347911336E-2"/>
    <n v="2.8104596023092163E-2"/>
    <n v="1"/>
    <n v="1"/>
  </r>
  <r>
    <d v="2023-03-27T00:00:00"/>
    <s v="True"/>
    <n v="15000"/>
    <n v="808"/>
    <n v="812"/>
    <x v="1"/>
    <n v="16620"/>
    <s v="https://x.com/elonmusk/status/1640318465696313344"/>
    <x v="0"/>
    <x v="1"/>
    <x v="4"/>
    <x v="6"/>
    <x v="1"/>
    <x v="0"/>
    <n v="1.2255592538674476E-2"/>
    <n v="1.7745272047310134E-2"/>
    <n v="0.3142527836063771"/>
    <n v="4.2723211583514185E-2"/>
    <n v="2.3842029023839924E-2"/>
    <n v="7.7986042688457061E-2"/>
    <n v="1.9599448960232215E-2"/>
    <n v="1.2380629613535107E-2"/>
    <n v="4.3199585546481234E-2"/>
    <n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d v="2020-01-10T00:00:00"/>
    <s v="Bitcoin is *not* my safe word"/>
    <n v="101000"/>
    <n v="8000"/>
    <n v="2000"/>
    <x v="0"/>
    <n v="111000"/>
    <s v="https://x.com/elonmusk/status/1215526980449255424"/>
    <x v="0"/>
    <x v="0"/>
    <x v="0"/>
    <x v="0"/>
    <x v="0"/>
    <x v="0"/>
    <n v="-8.8025235853806949E-3"/>
    <n v="-3.2574646608337643E-3"/>
    <n v="0.13345947598621022"/>
    <n v="5.0396213281840218E-3"/>
    <n v="4.1936059343430983E-2"/>
    <n v="3.5505799814323037E-2"/>
    <n v="9.8281774653051716E-3"/>
    <n v="2.7533390249855186E-2"/>
    <n v="2.3239632591680104E-2"/>
    <n v="1"/>
    <n v="1"/>
  </r>
  <r>
    <d v="2020-02-02T00:00:00"/>
    <s v="The crypto scam level on Twitter is reaching new levels. This is not cool."/>
    <n v="2000"/>
    <n v="552"/>
    <n v="189"/>
    <x v="1"/>
    <n v="2741"/>
    <s v="https://x.com/elonmusk/status/1223754759921897472"/>
    <x v="1"/>
    <x v="0"/>
    <x v="1"/>
    <x v="1"/>
    <x v="1"/>
    <x v="0"/>
    <n v="-6.5735324422535601E-3"/>
    <n v="5.8733322859643611E-2"/>
    <n v="0.31167211094493763"/>
    <n v="1.1987961725586241E-3"/>
    <n v="2.0084939857748341E-2"/>
    <n v="5.8766747986087435E-2"/>
    <n v="2.0982018606541811E-2"/>
    <n v="1.6554736010050881E-2"/>
    <n v="2.0969137282359208E-2"/>
    <n v="1"/>
    <n v="1"/>
  </r>
  <r>
    <d v="2020-03-31T00:00:00"/>
    <s v="We have extra FDA-approved ventilators. Will ship to hospitals worldwide within Tesla delivery regions. Device &amp; shipping cost are free. Only requirement is that the vents are needed immediately for patients, not stored in a warehouse. Please me or @Tesla know."/>
    <n v="255000"/>
    <n v="65000"/>
    <n v="10000"/>
    <x v="2"/>
    <n v="330000"/>
    <s v="https://x.com/elonmusk/status/1245009716935188481"/>
    <x v="2"/>
    <x v="0"/>
    <x v="2"/>
    <x v="2"/>
    <x v="1"/>
    <x v="0"/>
    <n v="3.158414979340507E-2"/>
    <n v="2.1991864890395618E-2"/>
    <n v="0.11260908707163253"/>
    <n v="1.5574980246372088E-2"/>
    <n v="2.0375889045369733E-2"/>
    <n v="2.5436955096015373E-2"/>
    <n v="1.6117537049293206E-2"/>
    <n v="3.7954274080734485E-2"/>
    <n v="2.6765474237955215E-2"/>
    <n v="1"/>
    <n v="1"/>
  </r>
  <r>
    <d v="2020-04-25T00:00:00"/>
    <s v="Dogecoin Mode"/>
    <n v="2000"/>
    <n v="352"/>
    <n v="140"/>
    <x v="1"/>
    <n v="2492"/>
    <s v="https://x.com/elonmusk/status/1254039929333649409"/>
    <x v="3"/>
    <x v="1"/>
    <x v="0"/>
    <x v="3"/>
    <x v="0"/>
    <x v="0"/>
    <n v="0.13169948642203599"/>
    <n v="8.8571527899141023E-2"/>
    <n v="0.19500929251018051"/>
    <n v="0.10453544763212146"/>
    <n v="7.5398918001400861E-2"/>
    <n v="5.7510722688187584E-2"/>
    <n v="9.5094669832597303E-2"/>
    <n v="7.3831901909148304E-3"/>
    <n v="2.2674035661900776E-2"/>
    <n v="1"/>
    <n v="1"/>
  </r>
  <r>
    <d v="2020-05-01T00:00:00"/>
    <s v="Tesla stock price is too high imo"/>
    <n v="163000"/>
    <n v="31000"/>
    <n v="10000"/>
    <x v="3"/>
    <n v="204000"/>
    <s v="https://x.com/elonmusk/status/1256239815256797184"/>
    <x v="1"/>
    <x v="0"/>
    <x v="1"/>
    <x v="1"/>
    <x v="2"/>
    <x v="0"/>
    <n v="2.5943294443061982E-2"/>
    <n v="-5.1505040193694507E-3"/>
    <n v="5.3939530582176376E-2"/>
    <n v="1.1133825182679668E-2"/>
    <n v="1.9660748210294083E-2"/>
    <n v="2.5669175759484183E-2"/>
    <n v="3.1931275415293323E-2"/>
    <n v="5.6215016549978424E-2"/>
    <n v="6.0040597121349501E-2"/>
    <n v="1"/>
    <n v="1"/>
  </r>
  <r>
    <d v="2020-05-02T00:00:00"/>
    <s v="🤣🤣"/>
    <n v="4000"/>
    <n v="168"/>
    <n v="145"/>
    <x v="1"/>
    <n v="4313"/>
    <s v="https://x.com/elonmusk/status/1256351293007736832"/>
    <x v="0"/>
    <x v="1"/>
    <x v="0"/>
    <x v="0"/>
    <x v="0"/>
    <x v="0"/>
    <n v="-1.4649572353885643E-2"/>
    <n v="-2.6029487846799038E-2"/>
    <n v="2.3524467584912001E-2"/>
    <n v="2.9167492506892247E-2"/>
    <n v="1.4553164804083137E-2"/>
    <n v="3.2801095713059641E-2"/>
    <n v="1.1133825182679668E-2"/>
    <n v="3.2465947546575724E-2"/>
    <n v="6.0023168519337679E-2"/>
    <n v="1"/>
    <n v="1"/>
  </r>
  <r>
    <d v="2020-05-02T00:00:00"/>
    <s v="How much for some anime Bitcoin?"/>
    <n v="16000"/>
    <n v="2000"/>
    <n v="1000"/>
    <x v="1"/>
    <n v="19000"/>
    <s v="https://x.com/elonmusk/status/1256353943765921792"/>
    <x v="0"/>
    <x v="1"/>
    <x v="0"/>
    <x v="0"/>
    <x v="0"/>
    <x v="1"/>
    <n v="-1.4649572353885643E-2"/>
    <n v="-2.6029487846799038E-2"/>
    <n v="2.3524467584912001E-2"/>
    <n v="2.9167492506892247E-2"/>
    <n v="1.4553164804083137E-2"/>
    <n v="3.2801095713059641E-2"/>
    <n v="1.1133825182679668E-2"/>
    <n v="3.2465947546575724E-2"/>
    <n v="6.0023168519337679E-2"/>
    <n v="1"/>
    <n v="1"/>
  </r>
  <r>
    <d v="2020-05-16T00:00:00"/>
    <s v="Pretty much, although massive currency issuance by govt central banks is making Bitcoin Internet 🏴‍☠️ money look solid by comparison"/>
    <n v="13000"/>
    <n v="2000"/>
    <n v="626"/>
    <x v="1"/>
    <n v="15626"/>
    <s v="https://x.com/elonmusk/status/1261416824459030529"/>
    <x v="0"/>
    <x v="1"/>
    <x v="3"/>
    <x v="3"/>
    <x v="3"/>
    <x v="0"/>
    <n v="1.3852721723653483E-2"/>
    <n v="1.3820838823170423E-2"/>
    <n v="1.0642910717516774E-2"/>
    <n v="1.0091474642730637E-2"/>
    <n v="1.2287747933790963E-2"/>
    <n v="1.5726241501325212E-2"/>
    <n v="2.4267111185634217E-2"/>
    <n v="2.7656271362611576E-2"/>
    <n v="3.1746652518278101E-2"/>
    <n v="1"/>
    <n v="1"/>
  </r>
  <r>
    <d v="2020-07-02T00:00:00"/>
    <s v="Thanks Tesla owners &amp; investors! Love you!! We will work super hard to earn your trust &amp; support."/>
    <n v="35000"/>
    <n v="2000"/>
    <n v="2000"/>
    <x v="0"/>
    <n v="39000"/>
    <s v="https://x.com/elonmusk/status/1278782112074735617"/>
    <x v="1"/>
    <x v="0"/>
    <x v="1"/>
    <x v="2"/>
    <x v="4"/>
    <x v="0"/>
    <n v="-2.6844037818296584E-3"/>
    <n v="-8.3956997908066766E-3"/>
    <n v="0.89142126681140677"/>
    <n v="4.4067381716466087E-3"/>
    <n v="6.9072064613809533E-2"/>
    <n v="0.22407973207693094"/>
    <n v="5.1102692155584476E-3"/>
    <n v="2.8332380437419325E-3"/>
    <n v="1.0979243306043576E-2"/>
    <n v="1"/>
    <n v="1"/>
  </r>
  <r>
    <d v="2020-07-10T00:00:00"/>
    <s v="Not actually a payout, just a vesting of stock options. It may never pay out, as the stock can’t be sold for 5 years after exercise. The stock must be bought &amp; income taxes paid, then hold value for 5 years."/>
    <n v="3000"/>
    <n v="164"/>
    <n v="131"/>
    <x v="1"/>
    <n v="3295"/>
    <s v="https://x.com/elonmusk/status/1281503378527236096"/>
    <x v="1"/>
    <x v="1"/>
    <x v="4"/>
    <x v="2"/>
    <x v="1"/>
    <x v="0"/>
    <n v="7.3497379965671294E-2"/>
    <n v="-9.7885424123374754E-2"/>
    <n v="-0.13369605786651262"/>
    <n v="4.5874263290917781E-2"/>
    <n v="8.8597787602776826E-2"/>
    <n v="8.3466710481041539E-2"/>
    <n v="1.7790514494052324E-2"/>
    <n v="0.40031994281180111"/>
    <n v="0.23983907513642982"/>
    <n v="1"/>
    <n v="1"/>
  </r>
  <r>
    <d v="2020-07-21T00:00:00"/>
    <s v="Both fairing halves caught from space by @SpaceX ships!"/>
    <n v="61000"/>
    <n v="3000"/>
    <n v="1000"/>
    <x v="0"/>
    <n v="65000"/>
    <s v="https://x.com/elonmusk/status/1285338582849208320"/>
    <x v="2"/>
    <x v="0"/>
    <x v="2"/>
    <x v="2"/>
    <x v="4"/>
    <x v="0"/>
    <n v="-3.2698637859857049E-3"/>
    <n v="-2.4922860554918991E-2"/>
    <n v="-3.4390856020513949E-2"/>
    <n v="6.3187839594769975E-3"/>
    <n v="1.6599492565126734E-2"/>
    <n v="1.5599452848433589E-2"/>
    <n v="2.4300945445505914E-2"/>
    <n v="3.6060012589880057E-2"/>
    <n v="6.8297025382587473E-2"/>
    <n v="1"/>
    <n v="1"/>
  </r>
  <r>
    <d v="2020-08-02T00:00:00"/>
    <s v="Congratulations @SpaceX &amp; @NASA on completing first crewed Dragon flight!! 🇺🇸 returned."/>
    <n v="204000"/>
    <n v="16000"/>
    <n v="2000"/>
    <x v="3"/>
    <n v="222000"/>
    <s v="https://x.com/elonmusk/status/1290021404994236416"/>
    <x v="2"/>
    <x v="0"/>
    <x v="2"/>
    <x v="2"/>
    <x v="4"/>
    <x v="0"/>
    <n v="1.6031993831011837E-2"/>
    <n v="5.1657780657331953E-2"/>
    <n v="3.3116937044600281E-2"/>
    <n v="8.2195852390436724E-2"/>
    <n v="2.3710571236713111E-2"/>
    <n v="2.2081391919751864E-2"/>
    <n v="4.6311494430889229E-2"/>
    <n v="0.12923412134886347"/>
    <n v="7.6526542430440964E-2"/>
    <n v="1"/>
    <n v="1"/>
  </r>
  <r>
    <d v="2020-08-02T00:00:00"/>
    <s v="Astronauts land in 2 hours @NASA @SpaceX"/>
    <n v="100000"/>
    <n v="7000"/>
    <n v="1000"/>
    <x v="0"/>
    <n v="108000"/>
    <s v="https://x.com/elonmusk/status/1289968074439847937"/>
    <x v="2"/>
    <x v="0"/>
    <x v="4"/>
    <x v="2"/>
    <x v="1"/>
    <x v="0"/>
    <n v="1.6031993831011837E-2"/>
    <n v="5.1657780657331953E-2"/>
    <n v="3.3116937044600281E-2"/>
    <n v="8.2195852390436724E-2"/>
    <n v="2.3710571236713111E-2"/>
    <n v="2.2081391919751864E-2"/>
    <n v="4.6311494430889229E-2"/>
    <n v="0.12923412134886347"/>
    <n v="7.6526542430440964E-2"/>
    <n v="1"/>
    <n v="1"/>
  </r>
  <r>
    <d v="2020-11-16T00:00:00"/>
    <s v="🎶 Toss a bitcoin to ur Witcher 🎶"/>
    <n v="56000"/>
    <n v="3000"/>
    <n v="934"/>
    <x v="0"/>
    <n v="59934"/>
    <s v="https://x.com/elonmusk/status/1328458535340949505"/>
    <x v="0"/>
    <x v="0"/>
    <x v="0"/>
    <x v="4"/>
    <x v="0"/>
    <x v="1"/>
    <n v="2.4419509697729103E-2"/>
    <n v="1.1092471439215545E-2"/>
    <n v="0.24801578710546535"/>
    <n v="1.1701322496831796E-2"/>
    <n v="2.0425291554878038E-2"/>
    <n v="7.7747549816436889E-2"/>
    <n v="5.0649780185872663E-2"/>
    <n v="2.9272513846941187E-2"/>
    <n v="2.4097609461621691E-2"/>
    <n v="1"/>
    <n v="1"/>
  </r>
  <r>
    <d v="2020-11-17T00:00:00"/>
    <s v="🏴‍☠️💵"/>
    <n v="826"/>
    <n v="79"/>
    <n v="70"/>
    <x v="1"/>
    <n v="975"/>
    <s v="https://x.com/elonmusk/status/1328592219956252673"/>
    <x v="0"/>
    <x v="1"/>
    <x v="0"/>
    <x v="0"/>
    <x v="0"/>
    <x v="1"/>
    <n v="-1.4085973875789914E-2"/>
    <n v="1.6212496745463101E-2"/>
    <n v="0.40540472913799563"/>
    <n v="1.8197981148737569E-2"/>
    <n v="8.4577857661009948E-2"/>
    <n v="9.406555337811337E-2"/>
    <n v="1.1701322496831796E-2"/>
    <n v="1.9738671731774286E-2"/>
    <n v="1.9886404894157439E-2"/>
    <n v="1"/>
    <n v="1"/>
  </r>
  <r>
    <d v="2020-11-18T00:00:00"/>
    <s v="Wise words from Bogle. The point of companies is products &amp; services. They have no point in &amp; of themselves, nor do these indices. Buy &amp; hold stock in companies where you love the product roadmap, sell where you don’t."/>
    <n v="3000"/>
    <n v="372"/>
    <n v="95"/>
    <x v="1"/>
    <n v="3467"/>
    <s v="https://x.com/elonmusk/status/1329114904817758208"/>
    <x v="1"/>
    <x v="1"/>
    <x v="1"/>
    <x v="1"/>
    <x v="1"/>
    <x v="0"/>
    <n v="1.0919995939298044E-3"/>
    <n v="0.20674837914884381"/>
    <n v="0.28322641980525076"/>
    <n v="2.4916885428284664E-2"/>
    <n v="9.2883575229997642E-2"/>
    <n v="0.11072300395323882"/>
    <n v="1.8197981148737569E-2"/>
    <n v="2.6434806668256174E-2"/>
    <n v="2.1537091868693292E-2"/>
    <n v="1"/>
    <n v="1"/>
  </r>
  <r>
    <d v="2020-12-10T00:00:00"/>
    <s v="Successful ascent, switchover to header tanks &amp; precise flap control to landing point!"/>
    <n v="96000"/>
    <n v="11000"/>
    <n v="4000"/>
    <x v="0"/>
    <n v="111000"/>
    <s v="https://x.com/elonmusk/status/1336808486022258688"/>
    <x v="2"/>
    <x v="1"/>
    <x v="4"/>
    <x v="2"/>
    <x v="1"/>
    <x v="1"/>
    <n v="-8.4757688304011314E-3"/>
    <n v="4.8871653836762619E-2"/>
    <n v="0.19801511315589937"/>
    <n v="3.1470433205355412E-2"/>
    <n v="2.1662148863259584E-2"/>
    <n v="3.7567434517542041E-2"/>
    <n v="1.1040167477046635E-2"/>
    <n v="1.6653824769875893E-2"/>
    <n v="2.3036278743074522E-2"/>
    <n v="1"/>
    <n v="1"/>
  </r>
  <r>
    <d v="2020-12-10T00:00:00"/>
    <s v="Mars, here we come!!"/>
    <n v="576000"/>
    <n v="59000"/>
    <n v="15000"/>
    <x v="2"/>
    <n v="650000"/>
    <s v="https://x.com/elonmusk/status/1336810077555019779"/>
    <x v="2"/>
    <x v="0"/>
    <x v="1"/>
    <x v="4"/>
    <x v="4"/>
    <x v="0"/>
    <n v="-8.4757688304011314E-3"/>
    <n v="4.8871653836762619E-2"/>
    <n v="0.19801511315589937"/>
    <n v="3.1470433205355412E-2"/>
    <n v="2.1662148863259584E-2"/>
    <n v="3.7567434517542041E-2"/>
    <n v="1.1040167477046635E-2"/>
    <n v="1.6653824769875893E-2"/>
    <n v="2.3036278743074522E-2"/>
    <n v="1"/>
    <n v="1"/>
  </r>
  <r>
    <d v="2020-12-20T00:00:00"/>
    <s v="One word: Doge"/>
    <n v="195000"/>
    <n v="29000"/>
    <n v="9000"/>
    <x v="3"/>
    <n v="233000"/>
    <s v="https://x.com/elonmusk/status/1340590280848908288"/>
    <x v="3"/>
    <x v="0"/>
    <x v="0"/>
    <x v="4"/>
    <x v="0"/>
    <x v="0"/>
    <n v="2.9372772259576019E-2"/>
    <n v="-0.18113685699200643"/>
    <n v="-2.1360961717984295E-2"/>
    <n v="0.17695864345188508"/>
    <n v="0.15103501277294179"/>
    <n v="9.9349597159215625E-2"/>
    <n v="1.1044191304456772E-2"/>
    <n v="9.3708608410053573E-2"/>
    <n v="6.9902771762998764E-2"/>
    <n v="1"/>
    <n v="1"/>
  </r>
  <r>
    <d v="2020-12-20T00:00:00"/>
    <s v="Bitcoin is my safe word"/>
    <n v="212000"/>
    <n v="21000"/>
    <n v="6000"/>
    <x v="3"/>
    <n v="239000"/>
    <s v="https://x.com/elonmusk/status/1340573003579617280"/>
    <x v="0"/>
    <x v="0"/>
    <x v="0"/>
    <x v="0"/>
    <x v="0"/>
    <x v="0"/>
    <n v="2.9372772259576019E-2"/>
    <n v="-0.18113685699200643"/>
    <n v="-2.1360961717984295E-2"/>
    <n v="0.17695864345188508"/>
    <n v="0.15103501277294179"/>
    <n v="9.9349597159215625E-2"/>
    <n v="1.1044191304456772E-2"/>
    <n v="9.3708608410053573E-2"/>
    <n v="6.9902771762998764E-2"/>
    <n v="1"/>
    <n v="1"/>
  </r>
  <r>
    <d v="2020-12-20T00:00:00"/>
    <s v="Bitcoin is almost as bs as fiat money"/>
    <n v="120000"/>
    <n v="12000"/>
    <n v="7000"/>
    <x v="3"/>
    <n v="139000"/>
    <s v="https://x.com/elonmusk/status/1340588909974200321"/>
    <x v="0"/>
    <x v="0"/>
    <x v="3"/>
    <x v="3"/>
    <x v="3"/>
    <x v="0"/>
    <n v="2.9372772259576019E-2"/>
    <n v="-0.18113685699200643"/>
    <n v="-2.1360961717984295E-2"/>
    <n v="0.17695864345188508"/>
    <n v="0.15103501277294179"/>
    <n v="9.9349597159215625E-2"/>
    <n v="1.1044191304456772E-2"/>
    <n v="9.3708608410053573E-2"/>
    <n v="6.9902771762998764E-2"/>
    <n v="1"/>
    <n v="1"/>
  </r>
  <r>
    <d v="2020-12-25T00:00:00"/>
    <s v="Merry Christmas &amp; happy holidays! "/>
    <n v="200000"/>
    <n v="12000"/>
    <n v="6000"/>
    <x v="3"/>
    <n v="218000"/>
    <s v="https://x.com/elonmusk/status/1342512194383007745"/>
    <x v="3"/>
    <x v="0"/>
    <x v="0"/>
    <x v="5"/>
    <x v="5"/>
    <x v="1"/>
    <n v="-1.9835506090551958E-2"/>
    <n v="1.7386984060263622E-3"/>
    <n v="0.22400194908091309"/>
    <n v="2.2739584606316591E-2"/>
    <n v="1.9749655316466736E-2"/>
    <n v="0.30375412619442771"/>
    <n v="2.3862363563987086E-3"/>
    <n v="0.1776111744146904"/>
    <n v="0.12686532433089068"/>
    <n v="1"/>
    <n v="1"/>
  </r>
  <r>
    <d v="2021-01-24T00:00:00"/>
    <s v="Under Vegas in @boringcompany tunnel yesterday with my boys"/>
    <n v="178000"/>
    <n v="8000"/>
    <n v="4000"/>
    <x v="3"/>
    <n v="190000"/>
    <s v="https://x.com/elonmusk/status/1353428970121793537"/>
    <x v="2"/>
    <x v="0"/>
    <x v="2"/>
    <x v="4"/>
    <x v="4"/>
    <x v="1"/>
    <n v="-4.0094953084114038E-2"/>
    <n v="-0.14071376576155947"/>
    <n v="3.3659423020539307"/>
    <n v="2.9470275427413248E-2"/>
    <n v="1.7034835318596706"/>
    <n v="1.2084361311733407"/>
    <n v="1.6171788825622722E-2"/>
    <n v="2.0455544017659023E-2"/>
    <n v="4.4070451845548045E-2"/>
    <n v="1"/>
    <n v="1"/>
  </r>
  <r>
    <d v="2021-01-29T00:00:00"/>
    <s v="Buy &amp; hold companies that make goods &amp; produce services you love"/>
    <n v="28000"/>
    <n v="3000"/>
    <n v="961"/>
    <x v="0"/>
    <n v="31961"/>
    <s v="https://x.com/elonmusk/status/1354951380037984256"/>
    <x v="1"/>
    <x v="1"/>
    <x v="1"/>
    <x v="5"/>
    <x v="1"/>
    <x v="0"/>
    <n v="-0.4000919210434104"/>
    <n v="-0.2713416353616851"/>
    <n v="-2.5595835761030528E-2"/>
    <n v="0.18408971573079749"/>
    <n v="0.29375736593927776"/>
    <n v="0.27134769725887103"/>
    <n v="1.2312902888828479"/>
    <n v="1.8498522668559767"/>
    <n v="1.2615673246948276"/>
    <n v="1"/>
    <n v="1"/>
  </r>
  <r>
    <d v="2021-02-04T00:00:00"/>
    <s v="Dogecoin is the people’s crypto"/>
    <n v="473000"/>
    <n v="97000"/>
    <n v="16000"/>
    <x v="2"/>
    <n v="586000"/>
    <s v="https://x.com/elonmusk/status/1357241340313141249"/>
    <x v="3"/>
    <x v="0"/>
    <x v="1"/>
    <x v="4"/>
    <x v="6"/>
    <x v="0"/>
    <n v="-0.11063829819518256"/>
    <n v="0.51868009745837629"/>
    <n v="0.40345215218810782"/>
    <n v="0.12069599678956747"/>
    <n v="0.22517033702213352"/>
    <n v="0.16772143444567142"/>
    <n v="0.40550144688029838"/>
    <n v="0.2508801710762561"/>
    <n v="0.31798520485239967"/>
    <n v="1"/>
    <n v="1"/>
  </r>
  <r>
    <d v="2021-02-07T00:00:00"/>
    <s v="🎶Who let the Doge out 🎶"/>
    <n v="669000"/>
    <n v="103000"/>
    <n v="22000"/>
    <x v="2"/>
    <n v="794000"/>
    <s v="https://x.com/elonmusk/status/1358542364948668418"/>
    <x v="3"/>
    <x v="0"/>
    <x v="0"/>
    <x v="4"/>
    <x v="0"/>
    <x v="0"/>
    <n v="-1.2991079248765636E-2"/>
    <n v="-7.5111533431979072E-2"/>
    <n v="-0.15008149023736983"/>
    <n v="1.6072833986394504E-3"/>
    <n v="4.5226937570671422E-2"/>
    <n v="3.8749950012114467E-2"/>
    <n v="0.34176226282106503"/>
    <n v="0.25227945858984524"/>
    <n v="0.22516201002688871"/>
    <n v="1"/>
    <n v="1"/>
  </r>
  <r>
    <d v="2021-02-07T00:00:00"/>
    <s v="It’s the most fun crypto!"/>
    <n v="19000"/>
    <n v="3000"/>
    <n v="709"/>
    <x v="1"/>
    <n v="22709"/>
    <s v="https://x.com/elonmusk/status/1358300669178826752"/>
    <x v="3"/>
    <x v="0"/>
    <x v="1"/>
    <x v="6"/>
    <x v="4"/>
    <x v="0"/>
    <n v="-1.2991079248765636E-2"/>
    <n v="-7.5111533431979072E-2"/>
    <n v="-0.15008149023736983"/>
    <n v="1.6072833986394504E-3"/>
    <n v="4.5226937570671422E-2"/>
    <n v="3.8749950012114467E-2"/>
    <n v="0.34176226282106503"/>
    <n v="0.25227945858984524"/>
    <n v="0.22516201002688871"/>
    <n v="1"/>
    <n v="1"/>
  </r>
  <r>
    <d v="2021-02-08T00:00:00"/>
    <s v="Doge appears to be inflationary, but is not meaningfully so (...), whereas BTC is arguably deflationary to a fault."/>
    <n v="13000"/>
    <n v="3000"/>
    <n v="1000"/>
    <x v="1"/>
    <n v="17000"/>
    <s v="https://x.com/elonmusk/status/1358648653573992450"/>
    <x v="0"/>
    <x v="1"/>
    <x v="4"/>
    <x v="3"/>
    <x v="1"/>
    <x v="0"/>
    <n v="-8.3014825776119516E-2"/>
    <n v="-6.3710330931775028E-2"/>
    <n v="-0.18574608106575674"/>
    <n v="4.9569176240499844E-3"/>
    <n v="4.6452007682349819E-2"/>
    <n v="6.0221564109995997E-2"/>
    <n v="1.6072833986394504E-3"/>
    <n v="0.19881254444568014"/>
    <n v="0.21635138435692838"/>
    <n v="1"/>
    <n v="1"/>
  </r>
  <r>
    <d v="2021-02-10T00:00:00"/>
    <s v="Any crypto wallet that won’t give you your private keys should be avoided at all costs"/>
    <n v="25000"/>
    <n v="4000"/>
    <n v="1000"/>
    <x v="0"/>
    <n v="30000"/>
    <s v="https://x.com/elonmusk/status/1359400199521783809"/>
    <x v="1"/>
    <x v="0"/>
    <x v="1"/>
    <x v="5"/>
    <x v="1"/>
    <x v="0"/>
    <n v="-8.2411103393920104E-4"/>
    <n v="-7.8246122117374695E-3"/>
    <n v="-0.33852139788838254"/>
    <n v="3.3772240483571157E-2"/>
    <n v="3.5895716193965449E-2"/>
    <n v="0.11309614162490808"/>
    <n v="1.9912151557680075E-2"/>
    <n v="5.3426329657347491E-2"/>
    <n v="0.21734448818010108"/>
    <n v="1"/>
    <n v="1"/>
  </r>
  <r>
    <d v="2021-02-19T00:00:00"/>
    <s v="Tesla’s action is not directly reflective of my opinion. Having some Bitcoin, which is simply a less dumb form of liquidity than cash, is adventurous enough for an S&amp;P500 company."/>
    <n v="23000"/>
    <n v="3000"/>
    <n v="822"/>
    <x v="0"/>
    <n v="26822"/>
    <s v="https://x.com/elonmusk/status/1362598034866118658"/>
    <x v="0"/>
    <x v="1"/>
    <x v="3"/>
    <x v="3"/>
    <x v="3"/>
    <x v="0"/>
    <n v="-5.4114663533627594E-3"/>
    <n v="-2.1931597428909155E-2"/>
    <n v="-8.6822875426013968E-2"/>
    <n v="3.4665180621274286E-2"/>
    <n v="6.5271973779072859E-2"/>
    <n v="0.10336652686269833"/>
    <n v="3.9789109970485965E-2"/>
    <n v="0.18006968150217584"/>
    <n v="0.12298700304608116"/>
    <n v="1"/>
    <n v="1"/>
  </r>
  <r>
    <d v="2021-02-19T00:00:00"/>
    <s v="To be clear, I am *not* an investor, I am an engineer. I don’t even own any publicly traded stock besides Tesla. However, when fiat currency has negative real interest, only a fool wouldn’t look elsewhere. Bitcoin is almost as bs as fiat money. The key word is “almost”."/>
    <n v="30000"/>
    <n v="6000"/>
    <n v="1000"/>
    <x v="0"/>
    <n v="37000"/>
    <s v="https://x.com/elonmusk/status/1362600676174557186"/>
    <x v="0"/>
    <x v="1"/>
    <x v="4"/>
    <x v="3"/>
    <x v="6"/>
    <x v="0"/>
    <n v="-5.4114663533627594E-3"/>
    <n v="-2.1931597428909155E-2"/>
    <n v="-8.6822875426013968E-2"/>
    <n v="3.4665180621274286E-2"/>
    <n v="6.5271973779072859E-2"/>
    <n v="0.10336652686269833"/>
    <n v="3.9789109970485965E-2"/>
    <n v="0.18006968150217584"/>
    <n v="0.12298700304608116"/>
    <n v="1"/>
    <n v="1"/>
  </r>
  <r>
    <d v="2021-02-20T00:00:00"/>
    <s v="Heard a rumor some crypto coin was pegging the dollar 🤣🤣"/>
    <n v="233000"/>
    <n v="19000"/>
    <n v="14000"/>
    <x v="3"/>
    <n v="266000"/>
    <s v="https://x.com/elonmusk/status/1363230177002622976"/>
    <x v="1"/>
    <x v="0"/>
    <x v="0"/>
    <x v="6"/>
    <x v="0"/>
    <x v="0"/>
    <n v="3.2901995796450478E-2"/>
    <n v="-0.13405277567032559"/>
    <n v="-7.8861911980937616E-2"/>
    <n v="5.4755863226899543E-2"/>
    <n v="0.13913455825562707"/>
    <n v="0.10399623302707553"/>
    <n v="3.4665180621274286E-2"/>
    <n v="0.15883598986279523"/>
    <n v="0.12311862095534296"/>
    <n v="1"/>
    <n v="1"/>
  </r>
  <r>
    <d v="2021-02-20T00:00:00"/>
    <s v="An email saying you have gold is not the same as having gold. You might as well have crypto. Money is just data that allows us to avoid the inconvenience of barter. That data, like all data, is subject to latency &amp; error. The system will evolve to that which minimizes both."/>
    <n v="73000"/>
    <n v="9000"/>
    <n v="2000"/>
    <x v="0"/>
    <n v="84000"/>
    <s v="https://x.com/elonmusk/status/1363007438455074825"/>
    <x v="1"/>
    <x v="0"/>
    <x v="1"/>
    <x v="5"/>
    <x v="1"/>
    <x v="0"/>
    <n v="3.2901995796450478E-2"/>
    <n v="-0.13405277567032559"/>
    <n v="-7.8861911980937616E-2"/>
    <n v="5.4755863226899543E-2"/>
    <n v="0.13913455825562707"/>
    <n v="0.10399623302707553"/>
    <n v="3.4665180621274286E-2"/>
    <n v="0.15883598986279523"/>
    <n v="0.12311862095534296"/>
    <n v="1"/>
    <n v="1"/>
  </r>
  <r>
    <d v="2021-02-20T00:00:00"/>
    <s v="That said, BTC &amp; ETH do seem high lol"/>
    <n v="16000"/>
    <n v="2000"/>
    <n v="1000"/>
    <x v="1"/>
    <n v="19000"/>
    <s v="https://x.com/elonmusk/status/1363021091086561285"/>
    <x v="0"/>
    <x v="1"/>
    <x v="1"/>
    <x v="0"/>
    <x v="0"/>
    <x v="0"/>
    <n v="3.2901995796450478E-2"/>
    <n v="-0.13405277567032559"/>
    <n v="-7.8861911980937616E-2"/>
    <n v="5.4755863226899543E-2"/>
    <n v="0.13913455825562707"/>
    <n v="0.10399623302707553"/>
    <n v="3.4665180621274286E-2"/>
    <n v="0.15883598986279523"/>
    <n v="0.12311862095534296"/>
    <n v="1"/>
    <n v="1"/>
  </r>
  <r>
    <d v="2021-02-21T00:00:00"/>
    <s v="Cryptocurrency explained"/>
    <n v="132000"/>
    <n v="21000"/>
    <n v="8000"/>
    <x v="3"/>
    <n v="161000"/>
    <s v="https://x.com/elonmusk/status/1363272961684201472"/>
    <x v="1"/>
    <x v="0"/>
    <x v="1"/>
    <x v="3"/>
    <x v="6"/>
    <x v="0"/>
    <n v="-4.7934858887028198E-2"/>
    <n v="9.446322835803489E-3"/>
    <n v="-0.14286421985092057"/>
    <n v="0.10749923982766776"/>
    <n v="0.15489604293843517"/>
    <n v="0.10507397342975149"/>
    <n v="5.4755863226899543E-2"/>
    <n v="5.7991255088988267E-2"/>
    <n v="0.1241050483530395"/>
    <n v="1"/>
    <n v="1"/>
  </r>
  <r>
    <d v="2021-02-24T00:00:00"/>
    <s v="Literally"/>
    <n v="491000"/>
    <n v="63000"/>
    <n v="18000"/>
    <x v="2"/>
    <n v="572000"/>
    <s v="https://x.com/elonmusk/status/1364560733472579591"/>
    <x v="3"/>
    <x v="0"/>
    <x v="0"/>
    <x v="4"/>
    <x v="0"/>
    <x v="1"/>
    <n v="-0.12547631685253091"/>
    <n v="-0.11654914917144443"/>
    <n v="-0.10852005734538028"/>
    <n v="5.3454756632908891E-2"/>
    <n v="6.1569427113294911E-2"/>
    <n v="5.1132568046266959E-2"/>
    <n v="0.10859236723541724"/>
    <n v="0.16993373320093955"/>
    <n v="0.13535042906694533"/>
    <n v="1"/>
    <n v="1"/>
  </r>
  <r>
    <d v="2021-03-02T00:00:00"/>
    <s v="Scammers &amp; crypto should get a room"/>
    <n v="167000"/>
    <n v="15000"/>
    <n v="7000"/>
    <x v="3"/>
    <n v="189000"/>
    <s v="https://x.com/elonmusk/status/1366808202701012995"/>
    <x v="1"/>
    <x v="0"/>
    <x v="3"/>
    <x v="1"/>
    <x v="0"/>
    <x v="0"/>
    <n v="7.1360035615857242E-3"/>
    <n v="-1.3172516259788547E-2"/>
    <n v="0.14197002022353744"/>
    <n v="5.4663127809549284E-3"/>
    <n v="1.4933897374619681E-2"/>
    <n v="6.9010283495123795E-2"/>
    <n v="1.7832640072971147E-2"/>
    <n v="4.4152436150610999E-2"/>
    <n v="0.10010341398731461"/>
    <n v="1"/>
    <n v="1"/>
  </r>
  <r>
    <d v="2021-03-12T00:00:00"/>
    <s v="BTC (Bitcoin) is an anagram of TBC (The Boring Company) What a coincidence!"/>
    <n v="210000"/>
    <n v="16000"/>
    <n v="9000"/>
    <x v="3"/>
    <n v="235000"/>
    <s v="https://x.com/elonmusk/status/1370449101402353669"/>
    <x v="0"/>
    <x v="0"/>
    <x v="0"/>
    <x v="0"/>
    <x v="0"/>
    <x v="0"/>
    <n v="0.12134197566391514"/>
    <n v="3.5710433903154426E-2"/>
    <n v="5.9388818145628353E-2"/>
    <n v="3.9235963294332453E-2"/>
    <n v="7.57411690537136E-2"/>
    <n v="5.0762756178394673E-2"/>
    <n v="4.7342926650350212E-2"/>
    <n v="1.0129214960995683E-2"/>
    <n v="7.4484965019867247E-2"/>
    <n v="1"/>
    <n v="1"/>
  </r>
  <r>
    <d v="2021-03-14T00:00:00"/>
    <s v="Doge day afternoon"/>
    <n v="149000"/>
    <n v="16000"/>
    <n v="6000"/>
    <x v="3"/>
    <n v="171000"/>
    <s v="https://x.com/elonmusk/status/1370882536101056523"/>
    <x v="3"/>
    <x v="0"/>
    <x v="0"/>
    <x v="3"/>
    <x v="0"/>
    <x v="0"/>
    <n v="-3.4876967617938681E-2"/>
    <n v="-1.6499463750435761E-2"/>
    <n v="-2.984092886080425E-2"/>
    <n v="2.4186266275662109E-2"/>
    <n v="2.3760451355217541E-2"/>
    <n v="2.2431767792795754E-2"/>
    <n v="5.3804795205353598E-2"/>
    <n v="8.8084624774985854E-2"/>
    <n v="8.9029023178176014E-2"/>
    <n v="1"/>
    <n v="1"/>
  </r>
  <r>
    <d v="2021-03-14T00:00:00"/>
    <s v="I’m getting a Shiba Inu #resistanceisfutile"/>
    <n v="215000"/>
    <n v="21000"/>
    <n v="10000"/>
    <x v="3"/>
    <n v="246000"/>
    <s v="https://x.com/elonmusk/status/1370946514974031872"/>
    <x v="1"/>
    <x v="0"/>
    <x v="2"/>
    <x v="4"/>
    <x v="4"/>
    <x v="0"/>
    <n v="-3.4876967617938681E-2"/>
    <n v="-1.6499463750435761E-2"/>
    <n v="-2.984092886080425E-2"/>
    <n v="2.4186266275662109E-2"/>
    <n v="2.3760451355217541E-2"/>
    <n v="2.2431767792795754E-2"/>
    <n v="5.3804795205353598E-2"/>
    <n v="8.8084624774985854E-2"/>
    <n v="8.9029023178176014E-2"/>
    <n v="1"/>
    <n v="1"/>
  </r>
  <r>
    <d v="2021-03-15T00:00:00"/>
    <s v="I'm selling this song about NFTs as an NFT"/>
    <n v="18000"/>
    <n v="32000"/>
    <n v="213000"/>
    <x v="3"/>
    <n v="263000"/>
    <s v="https://x.com/elonmusk/status/1371549960030842893"/>
    <x v="1"/>
    <x v="0"/>
    <x v="2"/>
    <x v="2"/>
    <x v="2"/>
    <x v="1"/>
    <n v="2.2824290187877017E-2"/>
    <n v="7.767284778210426E-3"/>
    <n v="-2.7266337507126037E-2"/>
    <n v="1.3367409672349928E-2"/>
    <n v="1.5797281273746324E-2"/>
    <n v="2.1106765873025034E-2"/>
    <n v="2.4186266275662109E-2"/>
    <n v="9.2623187934066903E-2"/>
    <n v="5.8946825352526072E-2"/>
    <n v="1"/>
    <n v="1"/>
  </r>
  <r>
    <d v="2021-03-24T00:00:00"/>
    <s v="If you’d like to help develop Doge, please submit ideas on GitHub &amp; http://reddit.com/r/dogecoin/ "/>
    <n v="167000"/>
    <n v="30000"/>
    <n v="18000"/>
    <x v="3"/>
    <n v="215000"/>
    <s v="https://x.com/elonmusk/status/1396916392629137409"/>
    <x v="3"/>
    <x v="0"/>
    <x v="4"/>
    <x v="5"/>
    <x v="1"/>
    <x v="0"/>
    <n v="-1.4883350056317357E-2"/>
    <n v="6.3380041867291181E-2"/>
    <n v="5.6651665056216327E-2"/>
    <n v="6.9234879603430735E-2"/>
    <n v="3.1028195233649521E-2"/>
    <n v="5.0254695792858482E-2"/>
    <n v="5.3437684324935703E-2"/>
    <n v="5.398545706647247E-3"/>
    <n v="2.0869934159815608E-2"/>
    <n v="1"/>
    <n v="1"/>
  </r>
  <r>
    <d v="2021-03-24T00:00:00"/>
    <s v="You can now buy a Tesla with Bitcoin"/>
    <n v="772000"/>
    <n v="116000"/>
    <n v="30000"/>
    <x v="2"/>
    <n v="918000"/>
    <s v="https://x.com/elonmusk/status/1374617643446063105"/>
    <x v="0"/>
    <x v="0"/>
    <x v="2"/>
    <x v="2"/>
    <x v="4"/>
    <x v="0"/>
    <n v="-1.4883350056317357E-2"/>
    <n v="6.3380041867291181E-2"/>
    <n v="5.6651665056216327E-2"/>
    <n v="6.9234879603430735E-2"/>
    <n v="3.1028195233649521E-2"/>
    <n v="5.0254695792858482E-2"/>
    <n v="5.3437684324935703E-2"/>
    <n v="5.398545706647247E-3"/>
    <n v="2.0869934159815608E-2"/>
    <n v="1"/>
    <n v="1"/>
  </r>
  <r>
    <d v="2021-03-24T00:00:00"/>
    <s v="Tesla is using only internal &amp; open source software &amp; operates Bitcoin nodes directly. Bitcoin paid to Tesla will be retained as Bitcoin, not converted to fiat currency."/>
    <n v="155000"/>
    <n v="20000"/>
    <n v="3000"/>
    <x v="3"/>
    <n v="178000"/>
    <s v="https://x.com/elonmusk/status/1374619379929772034"/>
    <x v="0"/>
    <x v="1"/>
    <x v="2"/>
    <x v="2"/>
    <x v="1"/>
    <x v="0"/>
    <n v="-1.4883350056317357E-2"/>
    <n v="6.3380041867291181E-2"/>
    <n v="5.6651665056216327E-2"/>
    <n v="6.9234879603430735E-2"/>
    <n v="3.1028195233649521E-2"/>
    <n v="5.0254695792858482E-2"/>
    <n v="5.3437684324935703E-2"/>
    <n v="5.398545706647247E-3"/>
    <n v="2.0869934159815608E-2"/>
    <n v="1"/>
    <n v="1"/>
  </r>
  <r>
    <d v="2021-03-24T00:00:00"/>
    <s v="Pay by Bitcoin capability available outside US later this year"/>
    <n v="121000"/>
    <n v="8000"/>
    <n v="2000"/>
    <x v="3"/>
    <n v="131000"/>
    <s v="https://x.com/elonmusk/status/1374619672973221892"/>
    <x v="0"/>
    <x v="1"/>
    <x v="2"/>
    <x v="2"/>
    <x v="1"/>
    <x v="0"/>
    <n v="-1.4883350056317357E-2"/>
    <n v="6.3380041867291181E-2"/>
    <n v="5.6651665056216327E-2"/>
    <n v="6.9234879603430735E-2"/>
    <n v="3.1028195233649521E-2"/>
    <n v="5.0254695792858482E-2"/>
    <n v="5.3437684324935703E-2"/>
    <n v="5.398545706647247E-3"/>
    <n v="2.0869934159815608E-2"/>
    <n v="1"/>
    <n v="1"/>
  </r>
  <r>
    <d v="2021-04-01T00:00:00"/>
    <s v="SpaceX is going to put a literal Dogecoin on the literal moon_x000a_"/>
    <n v="469000"/>
    <n v="52000"/>
    <n v="21000"/>
    <x v="2"/>
    <n v="542000"/>
    <s v="https://x.com/elonmusk/status/1377567762919292938"/>
    <x v="3"/>
    <x v="0"/>
    <x v="1"/>
    <x v="3"/>
    <x v="0"/>
    <x v="0"/>
    <n v="-6.2785847183341903E-2"/>
    <n v="-6.5182366945620518E-2"/>
    <n v="9.1041658392825298E-3"/>
    <n v="4.1615287331465918E-2"/>
    <n v="5.0136674810994417E-2"/>
    <n v="6.0513607913504609E-2"/>
    <n v="0.26071835390521109"/>
    <n v="7.9820518336668381E-2"/>
    <n v="5.1527546385585002E-2"/>
    <n v="1"/>
    <n v="1"/>
  </r>
  <r>
    <d v="2021-04-01T00:00:00"/>
    <s v="SpaceX is going to put a literal Dogecoin on the literal moon"/>
    <n v="469000"/>
    <n v="52000"/>
    <n v="21000"/>
    <x v="2"/>
    <n v="542000"/>
    <s v="https://x.com/elonmusk/status/1377567762919292938"/>
    <x v="3"/>
    <x v="0"/>
    <x v="2"/>
    <x v="2"/>
    <x v="4"/>
    <x v="0"/>
    <n v="-6.2785847183341903E-2"/>
    <n v="-6.5182366945620518E-2"/>
    <n v="9.1041658392825298E-3"/>
    <n v="4.1615287331465918E-2"/>
    <n v="5.0136674810994417E-2"/>
    <n v="6.0513607913504609E-2"/>
    <n v="0.26071835390521109"/>
    <n v="7.9820518336668381E-2"/>
    <n v="5.1527546385585002E-2"/>
    <n v="1"/>
    <n v="1"/>
  </r>
  <r>
    <d v="2021-04-02T00:00:00"/>
    <s v="2022: Dogecoin is dumb"/>
    <n v="13000"/>
    <n v="2000"/>
    <n v="895"/>
    <x v="1"/>
    <n v="15895"/>
    <s v="https://x.com/elonmusk/status/1366668744748007425"/>
    <x v="3"/>
    <x v="1"/>
    <x v="0"/>
    <x v="4"/>
    <x v="0"/>
    <x v="0"/>
    <n v="-2.6217574886989392E-2"/>
    <n v="4.6147190452596076E-2"/>
    <n v="7.732910356870204E-2"/>
    <n v="1.6387652130282225E-2"/>
    <n v="4.6651005254050797E-2"/>
    <n v="5.469752049871128E-2"/>
    <n v="4.1615287331465918E-2"/>
    <n v="0.10216239210371282"/>
    <n v="6.1167250210278461E-2"/>
    <n v="1"/>
    <n v="1"/>
  </r>
  <r>
    <d v="2021-04-09T00:00:00"/>
    <s v="First @Neuralink product will enable someone with paralysis to use a smartphone with their mind faster than someone using thumbs"/>
    <n v="151000"/>
    <n v="19000"/>
    <n v="5000"/>
    <x v="3"/>
    <n v="175000"/>
    <s v="https://x.com/elonmusk/status/1380315654524301315"/>
    <x v="2"/>
    <x v="0"/>
    <x v="2"/>
    <x v="2"/>
    <x v="1"/>
    <x v="0"/>
    <n v="2.8389950369017702E-2"/>
    <n v="0.1485669099846072"/>
    <n v="5.0357596204285722"/>
    <n v="0.16306614602202985"/>
    <n v="0.17510812690859667"/>
    <n v="0.39647704408359191"/>
    <n v="8.7217510186441711E-3"/>
    <n v="7.1282814410436449E-2"/>
    <n v="5.8755651484647821E-2"/>
    <n v="1"/>
    <n v="1"/>
  </r>
  <r>
    <d v="2021-04-10T00:00:00"/>
    <s v="... going to moon very soon"/>
    <n v="466000"/>
    <n v="44000"/>
    <n v="26000"/>
    <x v="2"/>
    <n v="536000"/>
    <s v="https://x.com/elonmusk/status/1380781539647053826"/>
    <x v="1"/>
    <x v="0"/>
    <x v="1"/>
    <x v="6"/>
    <x v="4"/>
    <x v="0"/>
    <n v="0.19309566327300498"/>
    <n v="0.4863583838383343"/>
    <n v="3.504260918682073"/>
    <n v="0.20796952616180078"/>
    <n v="0.17382812484542645"/>
    <n v="0.38882584548437715"/>
    <n v="0.16306614602202985"/>
    <n v="2.3087231648402384E-2"/>
    <n v="5.6382103646354265E-2"/>
    <n v="1"/>
    <n v="1"/>
  </r>
  <r>
    <d v="2021-04-15T00:00:00"/>
    <s v="Doge Barking at the Moon"/>
    <n v="286000"/>
    <n v="45000"/>
    <n v="19000"/>
    <x v="2"/>
    <n v="350000"/>
    <s v="https://x.com/elonmusk/status/1382552587099062272"/>
    <x v="3"/>
    <x v="0"/>
    <x v="0"/>
    <x v="4"/>
    <x v="0"/>
    <x v="1"/>
    <n v="1.0501600250954626"/>
    <n v="0.79902706945013668"/>
    <n v="0.42349200640428464"/>
    <n v="1.0365858853754621"/>
    <n v="0.53924022518221282"/>
    <n v="0.4226744093824773"/>
    <n v="0.71770909146249307"/>
    <n v="0.12744427053751964"/>
    <n v="0.20750291368708668"/>
    <n v="1"/>
    <n v="1"/>
  </r>
  <r>
    <d v="2021-04-15T00:00:00"/>
    <s v="Doge Barking at the Moon – Miro"/>
    <n v="18000"/>
    <n v="2000"/>
    <n v="792"/>
    <x v="1"/>
    <n v="20792"/>
    <s v="https://x.com/elonmusk/status/1382551451185131522"/>
    <x v="3"/>
    <x v="1"/>
    <x v="0"/>
    <x v="4"/>
    <x v="0"/>
    <x v="1"/>
    <n v="1.0501600250954626"/>
    <n v="0.79902706945013668"/>
    <n v="0.42349200640428464"/>
    <n v="1.0365858853754621"/>
    <n v="0.53924022518221282"/>
    <n v="0.4226744093824773"/>
    <n v="0.71770909146249307"/>
    <n v="0.12744427053751964"/>
    <n v="0.20750291368708668"/>
    <n v="1"/>
    <n v="1"/>
  </r>
  <r>
    <d v="2021-04-27T00:00:00"/>
    <s v="No, you do not. I have not sold any of my Bitcoin. Tesla sold 10% of its holdings essentially to prove liquidity of Bitcoin as an alternative to holding cash on balance sheet."/>
    <n v="85000"/>
    <n v="13000"/>
    <n v="3000"/>
    <x v="0"/>
    <n v="101000"/>
    <s v="https://x.com/elonmusk/status/1386821144037236737"/>
    <x v="0"/>
    <x v="1"/>
    <x v="4"/>
    <x v="2"/>
    <x v="1"/>
    <x v="0"/>
    <n v="0.18126136838883156"/>
    <n v="0.25108255848412386"/>
    <n v="0.96398238220410826"/>
    <n v="0.17520110133886008"/>
    <n v="0.10512973627285903"/>
    <n v="0.1051195434348382"/>
    <n v="0.14142590590478557"/>
    <n v="6.9394532533309738E-2"/>
    <n v="8.8894382282388384E-2"/>
    <n v="1"/>
    <n v="1"/>
  </r>
  <r>
    <d v="2021-05-07T00:00:00"/>
    <s v="I’m looking for a shiba pup!"/>
    <n v="43000"/>
    <n v="10000"/>
    <n v="6000"/>
    <x v="0"/>
    <n v="59000"/>
    <s v="https://x.com/elonmusk/status/1390550521077977089"/>
    <x v="1"/>
    <x v="1"/>
    <x v="2"/>
    <x v="4"/>
    <x v="4"/>
    <x v="0"/>
    <n v="-5.5619958434019345E-2"/>
    <n v="-0.34003047091016858"/>
    <n v="-0.17305173594360101"/>
    <n v="5.1024791847558995E-2"/>
    <n v="0.13144226537197592"/>
    <n v="0.15070859459971628"/>
    <n v="5.7722524332052889E-2"/>
    <n v="0.17195637757842941"/>
    <n v="0.12783582108210625"/>
    <n v="1"/>
    <n v="1"/>
  </r>
  <r>
    <d v="2021-05-07T00:00:00"/>
    <s v="Cryptocurrency is promising, but please invest with caution!"/>
    <n v="193000"/>
    <n v="36000"/>
    <n v="15000"/>
    <x v="3"/>
    <n v="244000"/>
    <s v="https://x.com/elonmusk/status/1390522866979033092"/>
    <x v="1"/>
    <x v="0"/>
    <x v="1"/>
    <x v="4"/>
    <x v="1"/>
    <x v="0"/>
    <n v="-5.5619958434019345E-2"/>
    <n v="-0.34003047091016858"/>
    <n v="-0.17305173594360101"/>
    <n v="5.1024791847558995E-2"/>
    <n v="0.13144226537197592"/>
    <n v="0.15070859459971628"/>
    <n v="5.7722524332052889E-2"/>
    <n v="0.17195637757842941"/>
    <n v="0.12783582108210625"/>
    <n v="1"/>
    <n v="1"/>
  </r>
  <r>
    <d v="2021-05-10T00:00:00"/>
    <s v="SpaceX launching satellite Doge-1 to the moon next year – Mission paid for in Doge – 1st crypto in space – 1st meme in space To the mooooonnn!!"/>
    <n v="471000"/>
    <n v="112000"/>
    <n v="31000"/>
    <x v="2"/>
    <n v="614000"/>
    <s v="https://x.com/elonmusk/status/1391523807148527620"/>
    <x v="3"/>
    <x v="0"/>
    <x v="0"/>
    <x v="4"/>
    <x v="4"/>
    <x v="0"/>
    <n v="0.10402064819273393"/>
    <n v="8.5362158832859691E-2"/>
    <n v="9.0351770519695451E-2"/>
    <n v="1.3569555949867397E-3"/>
    <n v="0.16094222186732046"/>
    <n v="0.12335718834940111"/>
    <n v="9.9295941200086391E-2"/>
    <n v="7.6736852711618911E-2"/>
    <n v="0.17842365619161138"/>
    <n v="1"/>
    <n v="1"/>
  </r>
  <r>
    <d v="2021-05-11T00:00:00"/>
    <s v="Do you want Tesla to accept Doge?"/>
    <n v="350000"/>
    <n v="97000"/>
    <n v="86000"/>
    <x v="2"/>
    <n v="533000"/>
    <s v="https://x.com/elonmusk/status/1392030108274159619"/>
    <x v="3"/>
    <x v="0"/>
    <x v="2"/>
    <x v="5"/>
    <x v="2"/>
    <x v="0"/>
    <n v="-0.16841546445620714"/>
    <n v="0.13495138546565988"/>
    <n v="-4.481021171941324E-2"/>
    <n v="1.7840804308044841E-2"/>
    <n v="0.17409309676623211"/>
    <n v="0.15655938269737632"/>
    <n v="1.3569555949867397E-3"/>
    <n v="0.16059518308769105"/>
    <n v="0.16100989625670253"/>
    <n v="1"/>
    <n v="1"/>
  </r>
  <r>
    <d v="2021-05-13T00:00:00"/>
    <s v="To be clear, I strongly believe in crypto, but it can’t drive a massive increase in fossil fuel use, especially coal"/>
    <n v="319000"/>
    <n v="36000"/>
    <n v="49000"/>
    <x v="2"/>
    <n v="404000"/>
    <s v="https://x.com/elonmusk/status/1392950720979030019"/>
    <x v="1"/>
    <x v="0"/>
    <x v="1"/>
    <x v="3"/>
    <x v="1"/>
    <x v="0"/>
    <n v="0.15446236452214124"/>
    <n v="6.571554984853889E-2"/>
    <n v="-0.18824792252749822"/>
    <n v="0.12870415689755826"/>
    <n v="0.10700970718032855"/>
    <n v="0.14980580915622665"/>
    <n v="0.1153456178813384"/>
    <n v="0.18405838365238225"/>
    <n v="0.16461600477323668"/>
    <n v="1"/>
    <n v="1"/>
  </r>
  <r>
    <d v="2021-05-13T00:00:00"/>
    <s v="Links a artículos críticos sobre el impacto ambiental del Bitcoin."/>
    <n v="6000"/>
    <n v="1000"/>
    <n v="2000"/>
    <x v="1"/>
    <n v="9000"/>
    <s v="https://x.com/elonmusk/status/1392938133163888640"/>
    <x v="0"/>
    <x v="1"/>
    <x v="4"/>
    <x v="2"/>
    <x v="1"/>
    <x v="1"/>
    <n v="0.15446236452214124"/>
    <n v="6.571554984853889E-2"/>
    <n v="-0.18824792252749822"/>
    <n v="0.12870415689755826"/>
    <n v="0.10700970718032855"/>
    <n v="0.14980580915622665"/>
    <n v="0.1153456178813384"/>
    <n v="0.18405838365238225"/>
    <n v="0.16461600477323668"/>
    <n v="1"/>
    <n v="1"/>
  </r>
  <r>
    <d v="2021-05-14T00:00:00"/>
    <s v="Working with Doge devs to improve system transaction efficiency. Potentially promising._x000a_"/>
    <n v="474000"/>
    <n v="90000"/>
    <n v="55000"/>
    <x v="2"/>
    <n v="619000"/>
    <s v="https://x.com/elonmusk/status/1392974251011895300"/>
    <x v="3"/>
    <x v="0"/>
    <x v="4"/>
    <x v="2"/>
    <x v="5"/>
    <x v="0"/>
    <n v="-8.5063277849730001E-2"/>
    <n v="-0.12981382776919448"/>
    <n v="-0.37089122849283906"/>
    <n v="1.0608091182829087E-2"/>
    <n v="3.9872341621006398E-2"/>
    <n v="0.13046487019140998"/>
    <n v="0.12870415689755826"/>
    <n v="0.19491490486465979"/>
    <n v="0.16060581869062091"/>
    <n v="1"/>
    <n v="1"/>
  </r>
  <r>
    <d v="2021-05-16T00:00:00"/>
    <s v="He should wear outfit for Halloween, but with “Bitcoin” tattooed high on thighs"/>
    <n v="13000"/>
    <n v="1000"/>
    <n v="1000"/>
    <x v="1"/>
    <n v="15000"/>
    <s v="https://x.com/elonmusk/status/1393991411524120576"/>
    <x v="0"/>
    <x v="1"/>
    <x v="0"/>
    <x v="0"/>
    <x v="0"/>
    <x v="0"/>
    <n v="-5.7349603174297381E-2"/>
    <n v="-0.35402836090238432"/>
    <n v="-0.4068265610071613"/>
    <n v="1.9260972936717701E-2"/>
    <n v="0.19249298577609864"/>
    <n v="0.15295101426614094"/>
    <n v="2.1366788378250557E-2"/>
    <n v="0.12068186959582718"/>
    <n v="0.15645775133616197"/>
    <n v="1"/>
    <n v="1"/>
  </r>
  <r>
    <d v="2021-05-16T00:00:00"/>
    <s v="Bitcoin is actually highly centralized, with supermajority controlled by handful of big mining (aka hashing) companies..."/>
    <n v="36000"/>
    <n v="9000"/>
    <n v="6000"/>
    <x v="0"/>
    <n v="51000"/>
    <s v="https://x.com/elonmusk/status/1393993975019749382"/>
    <x v="0"/>
    <x v="1"/>
    <x v="3"/>
    <x v="3"/>
    <x v="3"/>
    <x v="1"/>
    <n v="-5.7349603174297381E-2"/>
    <n v="-0.35402836090238432"/>
    <n v="-0.4068265610071613"/>
    <n v="1.9260972936717701E-2"/>
    <n v="0.19249298577609864"/>
    <n v="0.15295101426614094"/>
    <n v="2.1366788378250557E-2"/>
    <n v="0.12068186959582718"/>
    <n v="0.15645775133616197"/>
    <n v="1"/>
    <n v="1"/>
  </r>
  <r>
    <d v="2021-05-17T00:00:00"/>
    <s v="To clarify speculation, Tesla has not sold any Bitcoin"/>
    <n v="87000"/>
    <n v="21000"/>
    <n v="15000"/>
    <x v="3"/>
    <n v="123000"/>
    <s v="https://x.com/elonmusk/status/1394170030741413888"/>
    <x v="0"/>
    <x v="1"/>
    <x v="4"/>
    <x v="2"/>
    <x v="1"/>
    <x v="0"/>
    <n v="-3.2835752903869864E-2"/>
    <n v="-0.19196262062959724"/>
    <n v="-0.26292137565889306"/>
    <n v="2.6890426656070037E-2"/>
    <n v="0.19453291615618071"/>
    <n v="0.15282846088378882"/>
    <n v="1.9260972936717701E-2"/>
    <n v="4.8309405624650241E-2"/>
    <n v="0.13171436324689045"/>
    <n v="1"/>
    <n v="1"/>
  </r>
  <r>
    <d v="2021-05-20T00:00:00"/>
    <s v="Bitcoin hashing (aka mining) energy usage is starting to exceed that of medium-sized countries..."/>
    <n v="4000"/>
    <n v="971"/>
    <n v="1000"/>
    <x v="1"/>
    <n v="5971"/>
    <s v="https://x.com/elonmusk/status/1395472799020421120"/>
    <x v="0"/>
    <x v="1"/>
    <x v="4"/>
    <x v="2"/>
    <x v="1"/>
    <x v="0"/>
    <n v="-0.10529037122128049"/>
    <n v="-0.2212472561079265"/>
    <n v="-0.15937672337305497"/>
    <n v="4.9230723440297407E-2"/>
    <n v="0.12948512918733227"/>
    <n v="8.977686312753741E-2"/>
    <n v="2.4690275050693138E-2"/>
    <n v="0.23569084867152287"/>
    <n v="0.15831658030201493"/>
    <n v="1"/>
    <n v="1"/>
  </r>
  <r>
    <d v="2021-05-22T00:00:00"/>
    <s v="The true battle is between fiat &amp; crypto. On balance, I support the latter."/>
    <n v="57000"/>
    <n v="12000"/>
    <n v="4000"/>
    <x v="0"/>
    <n v="73000"/>
    <s v="https://x.com/elonmusk/status/1396049547680391168"/>
    <x v="1"/>
    <x v="0"/>
    <x v="1"/>
    <x v="3"/>
    <x v="1"/>
    <x v="0"/>
    <n v="-9.9161990311041559E-2"/>
    <n v="1.2840948710948208E-3"/>
    <n v="-0.12631981316620156"/>
    <n v="5.9842773245226986E-2"/>
    <n v="0.11816828410720967"/>
    <n v="8.4270900215600977E-2"/>
    <n v="6.9941348151751764E-2"/>
    <n v="0.14796478388421105"/>
    <n v="0.14018687989245987"/>
    <n v="1"/>
    <n v="1"/>
  </r>
  <r>
    <d v="2021-05-24T00:00:00"/>
    <s v="Spoke with North American Bitcoin miners. They committed to publish current &amp; planned renewable usage &amp; to ask miners WW to do so. Potentially promising."/>
    <n v="285000"/>
    <n v="41000"/>
    <n v="22000"/>
    <x v="2"/>
    <n v="348000"/>
    <s v="https://x.com/elonmusk/status/1396914548167233537"/>
    <x v="0"/>
    <x v="0"/>
    <x v="4"/>
    <x v="2"/>
    <x v="1"/>
    <x v="0"/>
    <n v="-5.1083846119534426E-2"/>
    <n v="-7.8449697153270659E-2"/>
    <n v="-0.10312464197521976"/>
    <n v="5.6080906121549631E-2"/>
    <n v="4.2042532166949871E-2"/>
    <n v="7.1131444839279828E-2"/>
    <n v="1.8340378698083536E-2"/>
    <n v="0.14114005915054414"/>
    <n v="0.16488256416982011"/>
    <n v="1"/>
    <n v="1"/>
  </r>
  <r>
    <d v="2021-05-26T00:00:00"/>
    <s v="🤣🤣"/>
    <n v="7000"/>
    <n v="276"/>
    <n v="713"/>
    <x v="1"/>
    <n v="7989"/>
    <s v="https://x.com/elonmusk/status/1397626694609956864"/>
    <x v="0"/>
    <x v="1"/>
    <x v="0"/>
    <x v="0"/>
    <x v="0"/>
    <x v="0"/>
    <n v="-5.244043978651014E-2"/>
    <n v="-0.14864541195015768"/>
    <n v="0.20605964714549097"/>
    <n v="8.6015937649677465E-3"/>
    <n v="3.0672631777843719E-2"/>
    <n v="9.0068513058112573E-2"/>
    <n v="9.5122538109919698E-3"/>
    <n v="0.11305539013043246"/>
    <n v="0.11950194255980537"/>
    <n v="1"/>
    <n v="1"/>
  </r>
  <r>
    <d v="2021-06-04T00:00:00"/>
    <s v="#Bitcoin 💔 acompañado de un meme sobre ruptura y la frase 'So in the end it didn't even matter'"/>
    <n v="186000"/>
    <n v="27000"/>
    <n v="48000"/>
    <x v="3"/>
    <n v="261000"/>
    <s v="https://x.com/elonmusk/status/1400620080090730501"/>
    <x v="0"/>
    <x v="0"/>
    <x v="0"/>
    <x v="0"/>
    <x v="0"/>
    <x v="1"/>
    <n v="-8.5471349517813877E-3"/>
    <n v="-0.12721584611423187"/>
    <n v="-0.17013028072031955"/>
    <n v="2.6030912928702042E-2"/>
    <n v="3.2032163374626825E-2"/>
    <n v="3.9584014468086133E-2"/>
    <n v="5.9496679959277501E-2"/>
    <n v="0.11998689964955285"/>
    <n v="8.8293041111911011E-2"/>
    <n v="1"/>
    <n v="1"/>
  </r>
  <r>
    <d v="2021-06-05T00:00:00"/>
    <s v="I pretty much agree with Vitalik"/>
    <n v="185000"/>
    <n v="29000"/>
    <n v="40000"/>
    <x v="3"/>
    <n v="254000"/>
    <s v="https://x.com/elonmusk/status/1401091921746006017"/>
    <x v="0"/>
    <x v="1"/>
    <x v="1"/>
    <x v="5"/>
    <x v="6"/>
    <x v="0"/>
    <n v="-4.3956258973466777E-2"/>
    <n v="-0.13384155052126634"/>
    <n v="-0.17634146517700577"/>
    <n v="2.7993260664685485E-3"/>
    <n v="5.6977530385547252E-2"/>
    <n v="4.5074589979696045E-2"/>
    <n v="2.6030912928702042E-2"/>
    <n v="2.4889190635004985E-2"/>
    <n v="8.5427399450405159E-2"/>
    <n v="1"/>
    <n v="1"/>
  </r>
  <r>
    <d v="2021-06-13T00:00:00"/>
    <s v="This is inaccurate. Tesla only sold ~10% of holdings to confirm BTC could be liquidated easily without moving market. When there’s confirmation of reasonable (~50%) clean energy usage by miners with positive future trend, Tesla will resume allowing Bitcoin transactions."/>
    <n v="48000"/>
    <n v="11000"/>
    <n v="8000"/>
    <x v="0"/>
    <n v="67000"/>
    <s v="https://x.com/elonmusk/status/1404132183254523905"/>
    <x v="0"/>
    <x v="1"/>
    <x v="1"/>
    <x v="6"/>
    <x v="6"/>
    <x v="0"/>
    <n v="1.0025491012774612E-2"/>
    <n v="-5.1604652558018715E-2"/>
    <n v="-0.13727945606394187"/>
    <n v="2.4724357306111146E-2"/>
    <n v="2.2571243290932637E-2"/>
    <n v="0.12359648523006714"/>
    <n v="1.0678597323635986E-2"/>
    <n v="3.677986754510551E-2"/>
    <n v="4.741365290000963E-2"/>
    <n v="1"/>
    <n v="1"/>
  </r>
  <r>
    <d v="2021-06-25T00:00:00"/>
    <s v="My Shiba Inu will be named Floki"/>
    <n v="264000"/>
    <n v="38000"/>
    <n v="33000"/>
    <x v="2"/>
    <n v="335000"/>
    <s v="https://x.com/elonmusk/status/1408380216653844480"/>
    <x v="1"/>
    <x v="0"/>
    <x v="2"/>
    <x v="4"/>
    <x v="4"/>
    <x v="0"/>
    <n v="9.1933595776771959E-4"/>
    <n v="6.7774446558510393E-2"/>
    <n v="1.8869416103828307E-2"/>
    <n v="0.10542037726445429"/>
    <n v="5.50386856689693E-2"/>
    <n v="4.3936344271401785E-2"/>
    <n v="0.12846789852892759"/>
    <n v="0.16522048687487689"/>
    <n v="0.19073919277414447"/>
    <n v="1"/>
    <n v="1"/>
  </r>
  <r>
    <d v="2021-06-25T00:00:00"/>
    <s v="Oh right ... Bitcoin haha"/>
    <n v="6000"/>
    <n v="762"/>
    <n v="737"/>
    <x v="1"/>
    <n v="7499"/>
    <s v="https://x.com/elonmusk/status/1408244494567456769"/>
    <x v="0"/>
    <x v="1"/>
    <x v="0"/>
    <x v="0"/>
    <x v="0"/>
    <x v="0"/>
    <n v="9.1933595776771959E-4"/>
    <n v="6.7774446558510393E-2"/>
    <n v="1.8869416103828307E-2"/>
    <n v="0.10542037726445429"/>
    <n v="5.50386856689693E-2"/>
    <n v="4.3936344271401785E-2"/>
    <n v="0.12846789852892759"/>
    <n v="0.16522048687487689"/>
    <n v="0.19073919277414447"/>
    <n v="1"/>
    <n v="1"/>
  </r>
  <r>
    <d v="2021-06-25T00:00:00"/>
    <s v="“That’s not funny!” – Bitcoin maxis"/>
    <n v="52000"/>
    <n v="2000"/>
    <n v="2000"/>
    <x v="0"/>
    <n v="56000"/>
    <s v="https://x.com/elonmusk/status/1408246534093918210"/>
    <x v="0"/>
    <x v="1"/>
    <x v="0"/>
    <x v="0"/>
    <x v="0"/>
    <x v="0"/>
    <n v="9.1933595776771959E-4"/>
    <n v="6.7774446558510393E-2"/>
    <n v="1.8869416103828307E-2"/>
    <n v="0.10542037726445429"/>
    <n v="5.50386856689693E-2"/>
    <n v="4.3936344271401785E-2"/>
    <n v="0.12846789852892759"/>
    <n v="0.16522048687487689"/>
    <n v="0.19073919277414447"/>
    <n v="1"/>
    <n v="1"/>
  </r>
  <r>
    <d v="2021-07-01T00:00:00"/>
    <s v="Release the Doge!"/>
    <n v="113000"/>
    <n v="15000"/>
    <n v="9000"/>
    <x v="3"/>
    <n v="137000"/>
    <s v="https://x.com/elonmusk/status/1410519466518233089"/>
    <x v="3"/>
    <x v="0"/>
    <x v="0"/>
    <x v="3"/>
    <x v="0"/>
    <x v="1"/>
    <n v="1.8914147224373679E-3"/>
    <n v="6.3844162525219517E-3"/>
    <n v="-0.15911416993479099"/>
    <n v="3.3698649300952822E-2"/>
    <n v="3.2688583291065179E-2"/>
    <n v="4.6231256433835841E-2"/>
    <n v="2.2395130333199981E-3"/>
    <n v="3.2439839894639097E-2"/>
    <n v="5.808844241146411E-2"/>
    <n v="1"/>
    <n v="1"/>
  </r>
  <r>
    <d v="2021-07-09T00:00:00"/>
    <s v="BTC &amp; ETH are pursuing a multilayer transaction system, but base layer transaction rate is slow &amp; transaction cost is high..."/>
    <n v="23000"/>
    <n v="6000"/>
    <n v="5000"/>
    <x v="0"/>
    <n v="34000"/>
    <s v="https://x.com/elonmusk/status/1413396249546563586"/>
    <x v="0"/>
    <x v="1"/>
    <x v="4"/>
    <x v="5"/>
    <x v="6"/>
    <x v="0"/>
    <n v="-3.3410931484846751E-2"/>
    <n v="-5.3381348333313761E-2"/>
    <n v="-0.2004050405177692"/>
    <n v="1.5422757475062238E-2"/>
    <n v="2.5246597618596208E-2"/>
    <n v="4.5403099062864688E-2"/>
    <n v="1.1458936375678097E-2"/>
    <n v="7.4237002202454924E-2"/>
    <n v="4.9502382197196819E-2"/>
    <n v="1"/>
    <n v="1"/>
  </r>
  <r>
    <d v="2021-07-13T00:00:00"/>
    <s v="Maybe if it sees a Shiba Inu, the car renders a Dogecoin ..."/>
    <n v="19000"/>
    <n v="3000"/>
    <n v="1000"/>
    <x v="1"/>
    <n v="23000"/>
    <s v="https://x.com/elonmusk/status/1414774945335361548"/>
    <x v="3"/>
    <x v="1"/>
    <x v="0"/>
    <x v="4"/>
    <x v="0"/>
    <x v="0"/>
    <n v="-1.5631444307967479E-3"/>
    <n v="-0.11171632466816062"/>
    <n v="-0.13033326129437994"/>
    <n v="2.4225651571548806E-2"/>
    <n v="6.3321300871141156E-2"/>
    <n v="6.5694247535048059E-2"/>
    <n v="2.9415485358666931E-2"/>
    <n v="3.0274770604652147E-2"/>
    <n v="4.6534943956117736E-2"/>
    <n v="1"/>
    <n v="1"/>
  </r>
  <r>
    <d v="2021-07-25T00:00:00"/>
    <s v="Or does he?"/>
    <n v="14000"/>
    <n v="2000"/>
    <n v="4000"/>
    <x v="1"/>
    <n v="20000"/>
    <s v="https://x.com/elonmusk/status/1419147417233018880"/>
    <x v="1"/>
    <x v="0"/>
    <x v="0"/>
    <x v="3"/>
    <x v="0"/>
    <x v="1"/>
    <n v="2.9312212492449419E-2"/>
    <n v="3.9848643926997385E-2"/>
    <n v="3.2044976581183882E-2"/>
    <n v="0.19049413980778893"/>
    <n v="1.6694662270463578E-2"/>
    <n v="2.4768909319259857E-2"/>
    <n v="0.12139239128581178"/>
    <n v="8.6202589250334565E-3"/>
    <n v="5.2502896108430855E-2"/>
    <n v="1"/>
    <n v="1"/>
  </r>
  <r>
    <d v="2021-07-25T00:00:00"/>
    <s v="And finally"/>
    <n v="235000"/>
    <n v="29000"/>
    <n v="21000"/>
    <x v="3"/>
    <n v="285000"/>
    <s v="https://x.com/elonmusk/status/1419151233739378689"/>
    <x v="3"/>
    <x v="0"/>
    <x v="0"/>
    <x v="4"/>
    <x v="0"/>
    <x v="1"/>
    <n v="2.9312212492449419E-2"/>
    <n v="3.9848643926997385E-2"/>
    <n v="3.2044976581183882E-2"/>
    <n v="0.19049413980778893"/>
    <n v="1.6694662270463578E-2"/>
    <n v="2.4768909319259857E-2"/>
    <n v="0.12139239128581178"/>
    <n v="8.6202589250334565E-3"/>
    <n v="5.2502896108430855E-2"/>
    <n v="1"/>
    <n v="1"/>
  </r>
  <r>
    <d v="2021-07-29T00:00:00"/>
    <s v="We don’t have that many Bitcoin, but it’s close"/>
    <n v="22000"/>
    <n v="1000"/>
    <n v="2000"/>
    <x v="0"/>
    <n v="25000"/>
    <s v="https://x.com/elonmusk/status/1420529868404518913"/>
    <x v="0"/>
    <x v="1"/>
    <x v="4"/>
    <x v="6"/>
    <x v="2"/>
    <x v="0"/>
    <n v="-1.5273634973575922E-2"/>
    <n v="-1.0224205195186298E-2"/>
    <n v="-3.8570037720931594E-2"/>
    <n v="1.310112667854766E-2"/>
    <n v="3.1091844116659006E-2"/>
    <n v="2.6835210842087138E-2"/>
    <n v="2.2249276554808652E-2"/>
    <n v="1.3600075796697404E-2"/>
    <n v="1.3154668527402623E-2"/>
    <n v="1"/>
    <n v="1"/>
  </r>
  <r>
    <d v="2021-09-13T00:00:00"/>
    <s v="Floki has arrived"/>
    <n v="289000"/>
    <n v="23000"/>
    <n v="17000"/>
    <x v="2"/>
    <n v="329000"/>
    <s v="https://x.com/elonmusk/status/1437179881260032016"/>
    <x v="1"/>
    <x v="0"/>
    <x v="2"/>
    <x v="4"/>
    <x v="6"/>
    <x v="1"/>
    <n v="1.6095715838237767E-2"/>
    <n v="2.8581337412444396E-2"/>
    <n v="-0.12056005423989846"/>
    <n v="4.9666775969318989E-2"/>
    <n v="2.1393013337504905E-2"/>
    <n v="4.2799719559946103E-2"/>
    <n v="2.2098577864532461E-2"/>
    <n v="5.0368513620091322E-2"/>
    <n v="6.9142676264442801E-2"/>
    <n v="1"/>
    <n v="1"/>
  </r>
  <r>
    <d v="2021-10-04T00:00:00"/>
    <s v="Floki Frunkpuppy"/>
    <n v="358000"/>
    <n v="34000"/>
    <n v="31000"/>
    <x v="2"/>
    <n v="423000"/>
    <s v="https://x.com/elonmusk/status/1444840184500129797"/>
    <x v="1"/>
    <x v="0"/>
    <x v="0"/>
    <x v="4"/>
    <x v="0"/>
    <x v="1"/>
    <n v="3.812156247602938E-2"/>
    <n v="4.9959604525646739E-3"/>
    <n v="-4.3569468359234698E-2"/>
    <n v="3.9954667883896844E-2"/>
    <n v="3.6158026917952939E-2"/>
    <n v="3.6612225903124213E-2"/>
    <n v="2.1728984341511191E-2"/>
    <n v="5.5132948611037971E-2"/>
    <n v="4.5724442665428369E-2"/>
    <n v="1"/>
    <n v="1"/>
  </r>
  <r>
    <d v="2021-10-21T00:00:00"/>
    <s v="Imagen ranking BTC/ETH"/>
    <n v="663000"/>
    <n v="80000"/>
    <n v="27000"/>
    <x v="2"/>
    <n v="770000"/>
    <s v="https://x.com/elonmusk/status/1451015695106560000"/>
    <x v="1"/>
    <x v="0"/>
    <x v="0"/>
    <x v="6"/>
    <x v="6"/>
    <x v="1"/>
    <n v="7.1527573352332396E-3"/>
    <n v="0.13703973159604455"/>
    <n v="0.22739705367441876"/>
    <n v="1.6387130967273945E-2"/>
    <n v="6.4120217462679735E-2"/>
    <n v="0.10636768459128455"/>
    <n v="8.0422808635147291E-3"/>
    <n v="3.7368339105575687E-2"/>
    <n v="2.5534354006540166E-2"/>
    <n v="1"/>
    <n v="1"/>
  </r>
  <r>
    <d v="2021-10-22T00:00:00"/>
    <s v="*In Dogecoin"/>
    <n v="51000"/>
    <n v="10000"/>
    <n v="5000"/>
    <x v="0"/>
    <n v="66000"/>
    <s v="https://x.com/elonmusk/status/1451623475978833927"/>
    <x v="3"/>
    <x v="1"/>
    <x v="1"/>
    <x v="3"/>
    <x v="6"/>
    <x v="0"/>
    <n v="1.900608463208453E-2"/>
    <n v="7.6199820021542131E-2"/>
    <n v="0.17515945434301039"/>
    <n v="8.2219897038113721E-2"/>
    <n v="6.9299542300830949E-2"/>
    <n v="0.11158965971082158"/>
    <n v="1.6387130967273945E-2"/>
    <n v="3.7846843433387713E-2"/>
    <n v="2.5530072526468113E-2"/>
    <n v="1"/>
    <n v="1"/>
  </r>
  <r>
    <d v="2021-10-24T00:00:00"/>
    <s v="Plus crypto scams haha"/>
    <n v="14000"/>
    <n v="1000"/>
    <n v="1000"/>
    <x v="1"/>
    <n v="16000"/>
    <s v="https://x.com/elonmusk/status/1452185979431833601"/>
    <x v="1"/>
    <x v="0"/>
    <x v="3"/>
    <x v="1"/>
    <x v="0"/>
    <x v="0"/>
    <n v="-4.6737254592741362E-2"/>
    <n v="-0.13778066153506119"/>
    <n v="1.108351369690963E-2"/>
    <n v="6.6412421699038812E-3"/>
    <n v="0.1508579176912786"/>
    <n v="0.10673302084112817"/>
    <n v="9.0346132001729182E-2"/>
    <n v="5.5068889533965035E-2"/>
    <n v="4.539857546280688E-2"/>
    <n v="1"/>
    <n v="1"/>
  </r>
  <r>
    <d v="2021-10-24T00:00:00"/>
    <s v="Possibly. Bitcoin was conceived at a time of relatively low bandwidth &amp; high latency..."/>
    <n v="4000"/>
    <n v="845"/>
    <n v="659"/>
    <x v="1"/>
    <n v="5504"/>
    <s v="https://x.com/elonmusk/status/1452332044743323654"/>
    <x v="0"/>
    <x v="1"/>
    <x v="4"/>
    <x v="6"/>
    <x v="2"/>
    <x v="0"/>
    <n v="-4.6737254592741362E-2"/>
    <n v="-0.13778066153506119"/>
    <n v="1.108351369690963E-2"/>
    <n v="6.6412421699038812E-3"/>
    <n v="0.1508579176912786"/>
    <n v="0.10673302084112817"/>
    <n v="9.0346132001729182E-2"/>
    <n v="5.5068889533965035E-2"/>
    <n v="4.539857546280688E-2"/>
    <n v="1"/>
    <n v="1"/>
  </r>
  <r>
    <d v="2021-10-24T00:00:00"/>
    <s v="Out of curiosity, I acquired some ascii hash strings called “Bitcoin, Ethereum &amp; Doge”. That’s it..."/>
    <n v="32000"/>
    <n v="6000"/>
    <n v="4000"/>
    <x v="0"/>
    <n v="42000"/>
    <s v="https://x.com/elonmusk/status/1452334458066149377"/>
    <x v="0"/>
    <x v="1"/>
    <x v="4"/>
    <x v="6"/>
    <x v="1"/>
    <x v="0"/>
    <n v="-4.6737254592741362E-2"/>
    <n v="-0.13778066153506119"/>
    <n v="1.108351369690963E-2"/>
    <n v="6.6412421699038812E-3"/>
    <n v="0.1508579176912786"/>
    <n v="0.10673302084112817"/>
    <n v="9.0346132001729182E-2"/>
    <n v="5.5068889533965035E-2"/>
    <n v="4.539857546280688E-2"/>
    <n v="1"/>
    <n v="1"/>
  </r>
  <r>
    <d v="2021-10-25T00:00:00"/>
    <s v="Wild $T1mes!"/>
    <n v="227000"/>
    <n v="21000"/>
    <n v="24000"/>
    <x v="3"/>
    <n v="272000"/>
    <s v="https://x.com/elonmusk/status/1452726479649914889"/>
    <x v="2"/>
    <x v="0"/>
    <x v="0"/>
    <x v="0"/>
    <x v="0"/>
    <x v="0"/>
    <n v="-2.9374344687011611E-2"/>
    <n v="0.1323920593182899"/>
    <n v="3.4034586787116794E-2"/>
    <n v="1.2283448944640264E-2"/>
    <n v="0.1491543096842724"/>
    <n v="0.1048884550783175"/>
    <n v="6.6412421699038812E-3"/>
    <n v="7.7610852859737081E-2"/>
    <n v="5.1900029662055473E-2"/>
    <n v="1"/>
    <n v="1"/>
  </r>
  <r>
    <d v="2021-11-01T00:00:00"/>
    <s v="- Everything on the Internet is true! - Externalize responsibility! - If you are able to do this, buy crypto!"/>
    <n v="17000"/>
    <n v="2000"/>
    <n v="1000"/>
    <x v="1"/>
    <n v="20000"/>
    <s v="https://x.com/elonmusk/status/1455244610310131718"/>
    <x v="1"/>
    <x v="0"/>
    <x v="0"/>
    <x v="5"/>
    <x v="0"/>
    <x v="0"/>
    <n v="1.7028755849000099E-3"/>
    <n v="-3.6517873916462884E-2"/>
    <n v="3.5775505444400668E-2"/>
    <n v="4.9494497937646363E-3"/>
    <n v="1.0872217297738608E-2"/>
    <n v="2.9222902963102069E-2"/>
    <n v="9.6352519748102543E-3"/>
    <n v="5.6973409208979982E-2"/>
    <n v="0.11325114176167719"/>
    <n v="1"/>
    <n v="1"/>
  </r>
  <r>
    <d v="2021-11-06T00:00:00"/>
    <s v="Much is made lately of unrealized gains being a means of tax avoidance, so I propose selling 10% of my Tesla stock. Do you support this?"/>
    <n v="131000"/>
    <n v="35000"/>
    <n v="47000"/>
    <x v="3"/>
    <n v="213000"/>
    <s v="https://x.com/elonmusk/status/1457064697782489088"/>
    <x v="1"/>
    <x v="0"/>
    <x v="2"/>
    <x v="5"/>
    <x v="2"/>
    <x v="0"/>
    <n v="1.4969513880239704E-2"/>
    <n v="4.5151336388089103E-2"/>
    <n v="-3.7313590096543781E-4"/>
    <n v="5.8608307770128779E-2"/>
    <n v="5.65510580362594E-2"/>
    <n v="3.8514742592814573E-2"/>
    <n v="1.4287582515803301E-2"/>
    <n v="1.2698483898746296E-2"/>
    <n v="2.3368864610295925E-2"/>
    <n v="1"/>
    <n v="1"/>
  </r>
  <r>
    <d v="2021-11-20T00:00:00"/>
    <s v="Bitcoin cures cancer"/>
    <n v="37000"/>
    <n v="6000"/>
    <n v="4000"/>
    <x v="0"/>
    <n v="47000"/>
    <s v="https://x.com/elonmusk/status/1461942451053252612"/>
    <x v="0"/>
    <x v="1"/>
    <x v="0"/>
    <x v="4"/>
    <x v="0"/>
    <x v="0"/>
    <n v="-3.2447903667541578E-2"/>
    <n v="-3.0099098670813507E-2"/>
    <n v="-0.12757773910356696"/>
    <n v="1.3503159678645625E-2"/>
    <n v="3.3313385715890521E-2"/>
    <n v="4.1054619128726176E-2"/>
    <n v="4.0028630756001821E-3"/>
    <n v="6.4141640878006223E-2"/>
    <n v="4.6280059881691565E-2"/>
    <n v="1"/>
    <n v="1"/>
  </r>
  <r>
    <d v="2021-12-14T00:00:00"/>
    <s v="Tesla will make some merch buyable with Doge &amp; see how it goes"/>
    <n v="321000"/>
    <n v="57000"/>
    <n v="47000"/>
    <x v="2"/>
    <n v="425000"/>
    <s v="https://x.com/elonmusk/status/1470703708677840896"/>
    <x v="3"/>
    <x v="0"/>
    <x v="4"/>
    <x v="3"/>
    <x v="5"/>
    <x v="0"/>
    <n v="-4.8388425225519671E-2"/>
    <n v="-0.10966311799436002"/>
    <n v="-0.10269801590047067"/>
    <n v="6.0982435137379755E-2"/>
    <n v="2.8163340918656896E-2"/>
    <n v="2.6572122942157939E-2"/>
    <n v="0.28266101491873424"/>
    <n v="0.14373272404605245"/>
    <n v="9.2234810901766523E-2"/>
    <n v="1"/>
    <n v="1"/>
  </r>
  <r>
    <d v="2021-12-16T00:00:00"/>
    <s v="these 'NFTs' - are they in the room with us right now?"/>
    <n v="343000"/>
    <n v="35000"/>
    <n v="15000"/>
    <x v="2"/>
    <n v="393000"/>
    <s v="https://x.com/elonmusk/status/1471338213549744130"/>
    <x v="1"/>
    <x v="0"/>
    <x v="0"/>
    <x v="1"/>
    <x v="0"/>
    <x v="1"/>
    <n v="-2.4852444618680858E-2"/>
    <n v="-2.4890773917488618E-2"/>
    <n v="5.7947356174580467E-2"/>
    <n v="2.2862874815706768E-2"/>
    <n v="1.7207540241833633E-2"/>
    <n v="2.7749643693428656E-2"/>
    <n v="5.2704863492141285E-3"/>
    <n v="0.14537019470014403"/>
    <n v="9.4580566315511955E-2"/>
    <n v="1"/>
    <n v="1"/>
  </r>
  <r>
    <d v="2021-12-16T00:00:00"/>
    <s v="Is there anything more tragic than unrequited love?"/>
    <n v="8000"/>
    <n v="487"/>
    <n v="720"/>
    <x v="1"/>
    <n v="9207"/>
    <s v="https://x.com/elonmusk/status/1471583489824808972"/>
    <x v="0"/>
    <x v="1"/>
    <x v="0"/>
    <x v="4"/>
    <x v="0"/>
    <x v="0"/>
    <n v="-2.4852444618680858E-2"/>
    <n v="-2.4890773917488618E-2"/>
    <n v="5.7947356174580467E-2"/>
    <n v="2.2862874815706768E-2"/>
    <n v="1.7207540241833633E-2"/>
    <n v="2.7749643693428656E-2"/>
    <n v="5.2704863492141285E-3"/>
    <n v="0.14537019470014403"/>
    <n v="9.4580566315511955E-2"/>
    <n v="1"/>
    <n v="1"/>
  </r>
  <r>
    <d v="2021-12-21T00:00:00"/>
    <s v="100th SpaceX rocket landing was today"/>
    <n v="79000"/>
    <n v="5000"/>
    <n v="6000"/>
    <x v="0"/>
    <n v="90000"/>
    <s v="https://x.com/elonmusk/status/1473328171726651397"/>
    <x v="2"/>
    <x v="1"/>
    <x v="2"/>
    <x v="2"/>
    <x v="4"/>
    <x v="1"/>
    <n v="1.3551310288054452E-2"/>
    <n v="9.1157438273886005E-2"/>
    <n v="2.004007473060776E-2"/>
    <n v="5.2302133273020961E-3"/>
    <n v="2.2934931559955924E-2"/>
    <n v="4.0672973900938741E-2"/>
    <n v="2.4041544459907561E-2"/>
    <n v="2.2073437747306766E-2"/>
    <n v="2.6540735878096272E-2"/>
    <n v="1"/>
    <n v="1"/>
  </r>
  <r>
    <d v="2021-12-21T00:00:00"/>
    <s v="With Starlink, you could stream video &amp; play online games"/>
    <n v="11000"/>
    <n v="818"/>
    <n v="1000"/>
    <x v="1"/>
    <n v="12818"/>
    <s v="https://x.com/elonmusk/status/1473083407160782848"/>
    <x v="2"/>
    <x v="1"/>
    <x v="2"/>
    <x v="4"/>
    <x v="1"/>
    <x v="0"/>
    <n v="1.3551310288054452E-2"/>
    <n v="9.1157438273886005E-2"/>
    <n v="2.004007473060776E-2"/>
    <n v="5.2302133273020961E-3"/>
    <n v="2.2934931559955924E-2"/>
    <n v="4.0672973900938741E-2"/>
    <n v="2.4041544459907561E-2"/>
    <n v="2.2073437747306766E-2"/>
    <n v="2.6540735878096272E-2"/>
    <n v="1"/>
    <n v="1"/>
  </r>
  <r>
    <d v="2021-12-25T00:00:00"/>
    <s v="Floki Santa"/>
    <n v="289000"/>
    <n v="25000"/>
    <n v="21000"/>
    <x v="2"/>
    <n v="335000"/>
    <s v="https://x.com/elonmusk/status/1474860884359094275"/>
    <x v="1"/>
    <x v="0"/>
    <x v="0"/>
    <x v="4"/>
    <x v="0"/>
    <x v="1"/>
    <n v="-6.3934085908858851E-3"/>
    <n v="-8.9056484892013676E-2"/>
    <n v="-9.6219187836708575E-2"/>
    <n v="7.5833611014865824E-3"/>
    <n v="2.9580621961425354E-2"/>
    <n v="3.0334580799261438E-2"/>
    <n v="4.5837416337089494E-5"/>
    <n v="2.5150162153746294E-2"/>
    <n v="2.6469665545855371E-2"/>
    <n v="1"/>
    <n v="1"/>
  </r>
  <r>
    <d v="2021-12-30T00:00:00"/>
    <s v="NO WAY - NFTs MADE AN ALBUM???"/>
    <n v="271000"/>
    <n v="25000"/>
    <n v="15000"/>
    <x v="2"/>
    <n v="311000"/>
    <s v="https://x.com/elonmusk/status/1476439722046238725"/>
    <x v="1"/>
    <x v="0"/>
    <x v="0"/>
    <x v="1"/>
    <x v="0"/>
    <x v="1"/>
    <n v="-5.6718994544798784E-3"/>
    <n v="1.6394265861076285E-2"/>
    <n v="-6.7235869328223341E-2"/>
    <n v="6.3712386677729996E-3"/>
    <n v="1.7022723979411836E-2"/>
    <n v="2.3152794634142968E-2"/>
    <n v="5.8284974543897118E-3"/>
    <n v="4.7026524400503998E-2"/>
    <n v="3.510666138430317E-2"/>
    <n v="1"/>
    <n v="1"/>
  </r>
  <r>
    <d v="2022-01-14T00:00:00"/>
    <s v="Tesla merch buyable with Dogecoin"/>
    <n v="291000"/>
    <n v="50000"/>
    <n v="31000"/>
    <x v="2"/>
    <n v="372000"/>
    <s v="https://x.com/elonmusk/status/1481873421390680065"/>
    <x v="3"/>
    <x v="0"/>
    <x v="2"/>
    <x v="2"/>
    <x v="1"/>
    <x v="0"/>
    <n v="6.6912369127842819E-3"/>
    <n v="-6.724150017334396E-2"/>
    <n v="-0.22918019741012008"/>
    <n v="5.679258825751524E-3"/>
    <n v="2.2072699112819786E-2"/>
    <n v="2.735662422256542E-2"/>
    <n v="0.15747459941286321"/>
    <n v="1.3269308724803417E-2"/>
    <n v="5.0445239421578504E-2"/>
    <n v="1"/>
    <n v="1"/>
  </r>
  <r>
    <d v="2022-01-21T00:00:00"/>
    <s v="Twitter is spending engineering resources on this bs while crypto scammers are throwing a spambot block party in every thread!?"/>
    <n v="130000"/>
    <n v="9000"/>
    <n v="6000"/>
    <x v="3"/>
    <n v="145000"/>
    <s v="https://x.com/elonmusk/status/1484456594775678976"/>
    <x v="1"/>
    <x v="0"/>
    <x v="2"/>
    <x v="1"/>
    <x v="3"/>
    <x v="0"/>
    <n v="-6.2281726667858583E-2"/>
    <n v="-2.8496185808024821E-2"/>
    <n v="1.9297606706183412E-3"/>
    <n v="4.6614547203577439E-2"/>
    <n v="6.144273820829782E-2"/>
    <n v="4.0869449892228037E-2"/>
    <n v="7.104938425645484E-3"/>
    <n v="3.3299911169956384E-2"/>
    <n v="2.7813321800529173E-2"/>
    <n v="1"/>
    <n v="1"/>
  </r>
  <r>
    <d v="2022-01-25T00:00:00"/>
    <s v="I will eat a happy meal on tv if @McDonalds accepts Dogecoin"/>
    <n v="371000"/>
    <n v="57000"/>
    <n v="26000"/>
    <x v="2"/>
    <n v="454000"/>
    <s v="https://x.com/elonmusk/status/1485953263040188416"/>
    <x v="3"/>
    <x v="0"/>
    <x v="0"/>
    <x v="4"/>
    <x v="5"/>
    <x v="0"/>
    <n v="-4.5218398300379548E-3"/>
    <n v="-1.4971522382004943E-2"/>
    <n v="-7.9138354674592737E-3"/>
    <n v="6.3372822380771895E-2"/>
    <n v="9.373722001144124E-3"/>
    <n v="1.9483091048096556E-2"/>
    <n v="1.9257154776246431E-3"/>
    <n v="5.083305239906713E-2"/>
    <n v="5.5974768533741753E-2"/>
    <n v="1"/>
    <n v="1"/>
  </r>
  <r>
    <d v="2022-03-05T00:00:00"/>
    <s v=" Hold Strong Ukraine "/>
    <n v="491000"/>
    <n v="48000"/>
    <n v="12000"/>
    <x v="2"/>
    <n v="551000"/>
    <s v="https://x.com/elonmusk/status/1499917894767063043"/>
    <x v="1"/>
    <x v="0"/>
    <x v="1"/>
    <x v="5"/>
    <x v="4"/>
    <x v="0"/>
    <n v="-3.6328996429697114E-2"/>
    <n v="-6.5876182735570388E-2"/>
    <n v="-7.9349356328765386E-2"/>
    <n v="1.8098904145723595E-2"/>
    <n v="3.4402970987150595E-2"/>
    <n v="2.6166984119084542E-2"/>
    <n v="2.4720364369610379E-2"/>
    <n v="4.0550409405174626E-2"/>
    <n v="4.5077354679787719E-2"/>
    <n v="1"/>
    <n v="1"/>
  </r>
  <r>
    <d v="2022-03-14T00:00:00"/>
    <s v="I still own &amp; won’t sell my Bitcoin, Ethereum or Doge fwiw"/>
    <n v="52000"/>
    <n v="13000"/>
    <n v="3000"/>
    <x v="0"/>
    <n v="68000"/>
    <s v="https://x.com/elonmusk/status/1503222294277197829"/>
    <x v="0"/>
    <x v="1"/>
    <x v="1"/>
    <x v="6"/>
    <x v="1"/>
    <x v="0"/>
    <n v="-1.1425374012571821E-2"/>
    <n v="2.1705416611111916E-2"/>
    <n v="4.5964778157432384E-2"/>
    <n v="4.6857922241622441E-2"/>
    <n v="2.3922872220479046E-2"/>
    <n v="2.595162674312267E-2"/>
    <n v="4.426819771787039E-2"/>
    <n v="2.6661037369855423E-2"/>
    <n v="2.737805091109519E-2"/>
    <n v="1"/>
    <n v="1"/>
  </r>
  <r>
    <d v="2022-03-14T00:00:00"/>
    <s v="🤣"/>
    <n v="23000"/>
    <n v="323"/>
    <n v="287"/>
    <x v="0"/>
    <n v="23610"/>
    <s v="https://x.com/elonmusk/status/1503290199744430080"/>
    <x v="0"/>
    <x v="1"/>
    <x v="0"/>
    <x v="3"/>
    <x v="0"/>
    <x v="0"/>
    <n v="-1.1425374012571821E-2"/>
    <n v="2.1705416611111916E-2"/>
    <n v="4.5964778157432384E-2"/>
    <n v="4.6857922241622441E-2"/>
    <n v="2.3922872220479046E-2"/>
    <n v="2.595162674312267E-2"/>
    <n v="4.426819771787039E-2"/>
    <n v="2.6661037369855423E-2"/>
    <n v="2.737805091109519E-2"/>
    <n v="1"/>
    <n v="1"/>
  </r>
  <r>
    <d v="2022-03-25T00:00:00"/>
    <s v="🤣🤣 especially crypto spam!!"/>
    <n v="11000"/>
    <n v="319"/>
    <n v="568"/>
    <x v="1"/>
    <n v="11887"/>
    <s v="https://x.com/elonmusk/status/1507484098822131717"/>
    <x v="1"/>
    <x v="0"/>
    <x v="1"/>
    <x v="1"/>
    <x v="0"/>
    <x v="0"/>
    <n v="3.9035574455176691E-2"/>
    <n v="8.2737682384519839E-2"/>
    <n v="7.6859705501672648E-2"/>
    <n v="4.8459415276969967E-2"/>
    <n v="3.5488662730728003E-2"/>
    <n v="3.4349202768632271E-2"/>
    <n v="1.27892649861588E-2"/>
    <n v="5.4307794565806228E-2"/>
    <n v="3.9495684125246372E-2"/>
    <n v="1"/>
    <n v="1"/>
  </r>
  <r>
    <d v="2022-04-09T00:00:00"/>
    <s v="Now subtract crypto scam accounts that twitter constantly shows as “real” people in everyone’s feed"/>
    <n v="24000"/>
    <n v="2000"/>
    <n v="2000"/>
    <x v="0"/>
    <n v="28000"/>
    <s v="https://x.com/elonmusk/status/1512802419301826575"/>
    <x v="1"/>
    <x v="0"/>
    <x v="1"/>
    <x v="1"/>
    <x v="3"/>
    <x v="0"/>
    <n v="-4.7322655935211344E-5"/>
    <n v="-4.1670507839584037E-2"/>
    <n v="-3.4612538663065795E-3"/>
    <n v="3.5467230933775316E-2"/>
    <n v="4.4188919682324308E-2"/>
    <n v="3.4081576851784458E-2"/>
    <n v="3.6616814107774183E-2"/>
    <n v="2.5335954394827755E-2"/>
    <n v="9.7801741484667915E-2"/>
    <n v="1"/>
    <n v="1"/>
  </r>
  <r>
    <d v="2022-04-23T00:00:00"/>
    <s v="So many “verified” scam crypto bots!"/>
    <n v="12000"/>
    <n v="998"/>
    <n v="1000"/>
    <x v="1"/>
    <n v="13998"/>
    <s v="https://x.com/elonmusk/status/1517681356125392897"/>
    <x v="1"/>
    <x v="0"/>
    <x v="1"/>
    <x v="1"/>
    <x v="3"/>
    <x v="0"/>
    <n v="-1.6245360761481753E-2"/>
    <n v="2.5611561623261281E-2"/>
    <n v="-4.8611801981752745E-2"/>
    <n v="0.18077118805273715"/>
    <n v="0.13246534986390721"/>
    <n v="9.1730125042747704E-2"/>
    <n v="2.8116081024074212E-3"/>
    <n v="1.6770702654089972E-2"/>
    <n v="1.9501841661557395E-2"/>
    <n v="1"/>
    <n v="1"/>
  </r>
  <r>
    <d v="2022-05-01T00:00:00"/>
    <s v="Since I’ve been asked a lot:_x000a__x000a_Buy stock in several companies that make products &amp; services that *you* believe in._x000a__x000a_Only sell if you think their products &amp; services are trending worse. Don’t panic when the market does._x000a__x000a_This will serve you well in the long-term."/>
    <n v="1000000"/>
    <n v="106000"/>
    <n v="38000"/>
    <x v="2"/>
    <n v="1144000"/>
    <s v="https://x.com/elonmusk/status/1520650036865949696"/>
    <x v="1"/>
    <x v="0"/>
    <x v="1"/>
    <x v="5"/>
    <x v="1"/>
    <x v="0"/>
    <n v="-1.4626342897898326E-2"/>
    <n v="2.2937214306228304E-2"/>
    <n v="-6.7126829837957702E-2"/>
    <n v="7.4195365245399922E-3"/>
    <n v="4.2835151760873331E-2"/>
    <n v="5.7428664260292098E-2"/>
    <n v="8.1741305444144735E-3"/>
    <n v="4.8029917834986585E-2"/>
    <n v="9.8745315305667269E-2"/>
    <n v="1"/>
    <n v="1"/>
  </r>
  <r>
    <d v="2022-05-01T00:00:00"/>
    <s v="Haha he says “Bitcoin” so many times"/>
    <n v="26000"/>
    <n v="1000"/>
    <n v="1000"/>
    <x v="0"/>
    <n v="28000"/>
    <s v="https://x.com/elonmusk/status/1520657179908448258"/>
    <x v="0"/>
    <x v="1"/>
    <x v="0"/>
    <x v="3"/>
    <x v="0"/>
    <x v="0"/>
    <n v="-1.4626342897898326E-2"/>
    <n v="2.2937214306228304E-2"/>
    <n v="-6.7126829837957702E-2"/>
    <n v="7.4195365245399922E-3"/>
    <n v="4.2835151760873331E-2"/>
    <n v="5.7428664260292098E-2"/>
    <n v="8.1741305444144735E-3"/>
    <n v="4.8029917834986585E-2"/>
    <n v="9.8745315305667269E-2"/>
    <n v="1"/>
    <n v="1"/>
  </r>
  <r>
    <d v="2022-05-03T00:00:00"/>
    <s v="I was going full Looney Tunes haha"/>
    <n v="93000"/>
    <n v="2000"/>
    <n v="3000"/>
    <x v="0"/>
    <n v="98000"/>
    <s v="https://x.com/elonmusk/status/1521536750161567745"/>
    <x v="3"/>
    <x v="1"/>
    <x v="0"/>
    <x v="3"/>
    <x v="4"/>
    <x v="0"/>
    <n v="4.9378458718846829E-2"/>
    <n v="-1.1390485922088467E-2"/>
    <n v="-0.16451172307228568"/>
    <n v="1.2834611311652885E-2"/>
    <n v="4.2413231399575785E-2"/>
    <n v="9.2312448566213137E-2"/>
    <n v="3.1546120147853685E-2"/>
    <n v="3.1448867009362003E-2"/>
    <n v="2.9769426378494206E-2"/>
    <n v="1"/>
    <n v="1"/>
  </r>
  <r>
    <d v="2022-05-27T00:00:00"/>
    <s v="Tesla merch can be bought with Doge, soon SpaceX merch too"/>
    <n v="179000"/>
    <n v="18000"/>
    <n v="11000"/>
    <x v="3"/>
    <n v="208000"/>
    <s v="https://x.com/elonmusk/status/1530209049261658112"/>
    <x v="3"/>
    <x v="0"/>
    <x v="2"/>
    <x v="4"/>
    <x v="1"/>
    <x v="0"/>
    <n v="8.0812583808353988E-3"/>
    <n v="8.0602399227053034E-2"/>
    <n v="-1.040017236611368E-2"/>
    <n v="1.8892125020316609E-2"/>
    <n v="3.4248009421162275E-2"/>
    <n v="3.6729085992142863E-2"/>
    <n v="3.7647093720064764E-2"/>
    <n v="4.4941331155767247E-2"/>
    <n v="3.0970967880663999E-2"/>
    <n v="1"/>
    <n v="1"/>
  </r>
  <r>
    <d v="2022-05-27T00:00:00"/>
    <s v="Dogecoin Trillionaire, the Movie 🍿"/>
    <n v="15000"/>
    <n v="2000"/>
    <n v="1000"/>
    <x v="1"/>
    <n v="18000"/>
    <s v="https://x.com/elonmusk/status/1529963471248449556"/>
    <x v="3"/>
    <x v="1"/>
    <x v="1"/>
    <x v="3"/>
    <x v="6"/>
    <x v="0"/>
    <n v="8.0812583808353988E-3"/>
    <n v="8.0602399227053034E-2"/>
    <n v="-1.040017236611368E-2"/>
    <n v="1.8892125020316609E-2"/>
    <n v="3.4248009421162275E-2"/>
    <n v="3.6729085992142863E-2"/>
    <n v="3.7647093720064764E-2"/>
    <n v="4.4941331155767247E-2"/>
    <n v="3.0970967880663999E-2"/>
    <n v="1"/>
    <n v="1"/>
  </r>
  <r>
    <d v="2022-05-31T00:00:00"/>
    <s v="You’re humble bro. Billy’s sense of humor &amp; irreverence is a big part of why people love Dogecoin."/>
    <n v="10000"/>
    <n v="1000"/>
    <n v="793"/>
    <x v="1"/>
    <n v="11793"/>
    <s v="https://x.com/elonmusk/status/1531699416490557440"/>
    <x v="3"/>
    <x v="1"/>
    <x v="1"/>
    <x v="3"/>
    <x v="6"/>
    <x v="0"/>
    <n v="-5.8689164965021856E-2"/>
    <n v="-6.6456607810657431E-2"/>
    <n v="-6.555184077540932E-2"/>
    <n v="4.1519683453466349E-2"/>
    <n v="3.8368879817275194E-2"/>
    <n v="2.7852919835353339E-2"/>
    <n v="1.1822304775617333E-3"/>
    <n v="4.1550252538044771E-2"/>
    <n v="3.7715574728186679E-2"/>
    <n v="1"/>
    <n v="1"/>
  </r>
  <r>
    <d v="2022-05-31T00:00:00"/>
    <s v="And Palmer always forgets to mention that he never wrote a single line of Dogecoin code …"/>
    <n v="3000"/>
    <n v="292"/>
    <n v="182"/>
    <x v="1"/>
    <n v="3474"/>
    <s v="https://x.com/elonmusk/status/1531696049064116225"/>
    <x v="3"/>
    <x v="1"/>
    <x v="1"/>
    <x v="3"/>
    <x v="6"/>
    <x v="0"/>
    <n v="-5.8689164965021856E-2"/>
    <n v="-6.6456607810657431E-2"/>
    <n v="-6.555184077540932E-2"/>
    <n v="4.1519683453466349E-2"/>
    <n v="3.8368879817275194E-2"/>
    <n v="2.7852919835353339E-2"/>
    <n v="1.1822304775617333E-3"/>
    <n v="4.1550252538044771E-2"/>
    <n v="3.7715574728186679E-2"/>
    <n v="1"/>
    <n v="1"/>
  </r>
  <r>
    <d v="2022-06-19T00:00:00"/>
    <s v="I will keep supporting Dogecoin"/>
    <n v="349000"/>
    <n v="37000"/>
    <n v="32000"/>
    <x v="2"/>
    <n v="418000"/>
    <s v="https://x.com/elonmusk/status/1538406040374595585"/>
    <x v="3"/>
    <x v="0"/>
    <x v="2"/>
    <x v="4"/>
    <x v="4"/>
    <x v="0"/>
    <n v="-1.5251710467004687E-3"/>
    <n v="2.2032508477511925E-2"/>
    <n v="0.21722548425156329"/>
    <n v="0.11200165076291953"/>
    <n v="6.5434879544582825E-2"/>
    <n v="5.0708311338380746E-2"/>
    <n v="7.2283507883235981E-2"/>
    <n v="0.10370777468476625"/>
    <n v="0.12013263347904433"/>
    <n v="1"/>
    <n v="1"/>
  </r>
  <r>
    <d v="2022-07-21T00:00:00"/>
    <s v="Upgrades!"/>
    <n v="21000"/>
    <n v="1000"/>
    <n v="1000"/>
    <x v="1"/>
    <n v="23000"/>
    <s v="https://x.com/elonmusk/status/1549963955719704577"/>
    <x v="3"/>
    <x v="1"/>
    <x v="1"/>
    <x v="3"/>
    <x v="5"/>
    <x v="0"/>
    <n v="-3.5738255348729209E-2"/>
    <n v="-3.4564642460655604E-2"/>
    <n v="-1.4437432190678168E-2"/>
    <n v="2.8496116474737328E-2"/>
    <n v="3.9500675382584463E-2"/>
    <n v="4.5001080092197041E-2"/>
    <n v="6.385955292063078E-2"/>
    <n v="1.09807260432155E-2"/>
    <n v="2.7615415277045002E-2"/>
    <n v="1"/>
    <n v="1"/>
  </r>
  <r>
    <d v="2022-10-09T00:00:00"/>
    <s v="Coming soon from The @BoringCompany"/>
    <n v="57000"/>
    <n v="3000"/>
    <n v="6000"/>
    <x v="0"/>
    <n v="66000"/>
    <s v="https://x.com/elonmusk/status/1579114131155623936"/>
    <x v="2"/>
    <x v="0"/>
    <x v="2"/>
    <x v="4"/>
    <x v="1"/>
    <x v="1"/>
    <n v="-4.4520829489984703E-2"/>
    <n v="-3.6923876891721386E-2"/>
    <n v="-5.3395743395905693E-2"/>
    <n v="2.2486353611872265E-2"/>
    <n v="2.4811742335381741E-2"/>
    <n v="1.9965871972485852E-2"/>
    <n v="4.3326697298369009E-3"/>
    <n v="1.3011625162483513E-2"/>
    <n v="4.0703814410674451E-2"/>
    <n v="1"/>
    <n v="1"/>
  </r>
  <r>
    <d v="2022-10-20T00:00:00"/>
    <s v="Congrats to @SpaceX team on 48th launch this year! Falcon 9 now holds record for most launches of a single vehicle type in a year."/>
    <n v="69000"/>
    <n v="4000"/>
    <n v="4000"/>
    <x v="0"/>
    <n v="77000"/>
    <s v="https://x.com/elonmusk/status/1583133885696987136"/>
    <x v="2"/>
    <x v="0"/>
    <x v="2"/>
    <x v="2"/>
    <x v="4"/>
    <x v="0"/>
    <n v="-2.4821449172817145E-3"/>
    <n v="1.4022408613582948E-2"/>
    <n v="0.29750840501854525"/>
    <n v="1.3971443426999911E-2"/>
    <n v="1.0621927744859452E-2"/>
    <n v="5.8597862858244622E-2"/>
    <n v="4.6578550287395947E-3"/>
    <n v="1.7811409279485439E-2"/>
    <n v="1.4988105225554535E-2"/>
    <n v="1"/>
    <n v="1"/>
  </r>
  <r>
    <d v="2022-10-25T00:00:00"/>
    <s v="Had to do a double-take. This is the first non-fake Vitalik tweet I’ve seen in a while."/>
    <n v="10000"/>
    <n v="503"/>
    <n v="797"/>
    <x v="1"/>
    <n v="11300"/>
    <s v="https://x.com/elonmusk/status/1584898685736869888"/>
    <x v="1"/>
    <x v="1"/>
    <x v="1"/>
    <x v="1"/>
    <x v="1"/>
    <x v="0"/>
    <n v="0.15909921394475202"/>
    <n v="0.34300833778137063"/>
    <n v="1.2677560704859414"/>
    <n v="1.1501866840600918E-2"/>
    <n v="0.17740634866696703"/>
    <n v="0.16331878392037455"/>
    <n v="6.309328416552519E-2"/>
    <n v="3.4996641437019589E-2"/>
    <n v="2.4928994871371322E-2"/>
    <n v="1"/>
    <n v="1"/>
  </r>
  <r>
    <d v="2022-10-26T00:00:00"/>
    <s v="Entering Twitter HQ – let that sink in!"/>
    <n v="1000000"/>
    <n v="202000"/>
    <n v="59000"/>
    <x v="2"/>
    <n v="1261000"/>
    <s v="https://x.com/elonmusk/status/1585341984679469056"/>
    <x v="2"/>
    <x v="0"/>
    <x v="0"/>
    <x v="4"/>
    <x v="0"/>
    <x v="1"/>
    <n v="6.0243551016420982E-2"/>
    <n v="0.67914079329825983"/>
    <n v="0.75850263799408069"/>
    <n v="8.3789550394626419E-2"/>
    <n v="0.2121560248665437"/>
    <n v="0.16884305183180726"/>
    <n v="1.1501866840600918E-2"/>
    <n v="8.688902640138893E-2"/>
    <n v="5.975284736308005E-2"/>
    <n v="1"/>
    <n v="1"/>
  </r>
  <r>
    <d v="2022-11-01T00:00:00"/>
    <s v="😉 (perro con camiseta de Twitter y calabaza con logo)"/>
    <n v="906000"/>
    <n v="69000"/>
    <n v="30000"/>
    <x v="2"/>
    <n v="1005000"/>
    <s v="https://x.com/elonmusk/status/1587297730631696384"/>
    <x v="1"/>
    <x v="0"/>
    <x v="0"/>
    <x v="4"/>
    <x v="0"/>
    <x v="1"/>
    <n v="-0.10119123835839028"/>
    <n v="-0.11274585904072643"/>
    <n v="-0.38131172402754576"/>
    <n v="1.2006970560826316E-2"/>
    <n v="5.5178133810069308E-2"/>
    <n v="8.0243359879174581E-2"/>
    <n v="0.1872213713257147"/>
    <n v="8.0590813538514106E-2"/>
    <n v="0.152261222513597"/>
    <n v="1"/>
    <n v="1"/>
  </r>
  <r>
    <d v="2022-11-11T00:00:00"/>
    <s v="Needs some tweaks, but overall proceeding well"/>
    <n v="20000"/>
    <n v="1000"/>
    <n v="1000"/>
    <x v="1"/>
    <n v="22000"/>
    <s v="https://x.com/elonmusk/status/1591091017213939714"/>
    <x v="0"/>
    <x v="1"/>
    <x v="0"/>
    <x v="0"/>
    <x v="0"/>
    <x v="0"/>
    <n v="3.572475346746451E-2"/>
    <n v="9.4102889142888557E-3"/>
    <n v="-3.6578286097085355E-3"/>
    <n v="2.9491161765363108E-2"/>
    <n v="3.089265146786566E-2"/>
    <n v="2.1967983830056038E-2"/>
    <n v="1.4435832348549995E-2"/>
    <n v="0.19994091679450529"/>
    <n v="0.1387793808558819"/>
    <n v="1"/>
    <n v="1"/>
  </r>
  <r>
    <d v="2022-11-14T00:00:00"/>
    <s v="BTC will make it, but might be a long winter"/>
    <n v="25000"/>
    <n v="1500"/>
    <n v="2000"/>
    <x v="0"/>
    <n v="28500"/>
    <s v="https://x.com/elonmusk/status/1592043719645356034"/>
    <x v="0"/>
    <x v="1"/>
    <x v="0"/>
    <x v="6"/>
    <x v="0"/>
    <x v="0"/>
    <n v="1.3359059211915714E-2"/>
    <n v="-1.3528990930315343E-2"/>
    <n v="-0.13083751358184492"/>
    <n v="3.0936002832642698E-2"/>
    <n v="1.3008960260996199E-2"/>
    <n v="3.9781644072867335E-2"/>
    <n v="1.3082671504368348E-2"/>
    <n v="3.736013912556034E-2"/>
    <n v="0.1418632154651599"/>
    <n v="1"/>
    <n v="1"/>
  </r>
  <r>
    <d v="2022-11-30T00:00:00"/>
    <s v="Update from @Neuralink at 6pm PT"/>
    <n v="98000"/>
    <n v="8000"/>
    <n v="6000"/>
    <x v="3"/>
    <n v="112000"/>
    <s v="https://x.com/elonmusk/status/1597982424629383168"/>
    <x v="2"/>
    <x v="0"/>
    <x v="2"/>
    <x v="2"/>
    <x v="1"/>
    <x v="0"/>
    <n v="-4.9246723196704534E-2"/>
    <n v="-6.450039054422807E-2"/>
    <n v="-0.1011758777402173"/>
    <n v="1.6330786034882045E-2"/>
    <n v="4.0437208911160434E-2"/>
    <n v="3.3669131526203225E-2"/>
    <n v="3.9551529284164111E-2"/>
    <n v="5.5457542148525781E-2"/>
    <n v="5.4093394065020312E-2"/>
    <n v="1"/>
    <n v="1"/>
  </r>
  <r>
    <d v="2022-12-25T00:00:00"/>
    <s v="Merry Christmas &amp; Good Cheer to All!"/>
    <n v="450000"/>
    <n v="25000"/>
    <n v="32000"/>
    <x v="2"/>
    <n v="507000"/>
    <s v="https://x.com/elonmusk/status/1607096125567414272"/>
    <x v="1"/>
    <x v="0"/>
    <x v="0"/>
    <x v="3"/>
    <x v="4"/>
    <x v="1"/>
    <n v="-3.1769120760775094E-3"/>
    <n v="-7.288504832326681E-2"/>
    <n v="-7.655678003031563E-2"/>
    <n v="7.8062646506045939E-3"/>
    <n v="2.3528459751824448E-2"/>
    <n v="2.6400889366032253E-2"/>
    <n v="7.902352289629164E-3"/>
    <n v="1.4575595638658252E-2"/>
    <n v="4.8797666811450445E-2"/>
    <n v="1"/>
    <n v="1"/>
  </r>
  <r>
    <d v="2022-12-30T00:00:00"/>
    <s v="New Twitter will strive to optimize unregretted user-minutes"/>
    <n v="190000"/>
    <n v="13000"/>
    <n v="13000"/>
    <x v="3"/>
    <n v="216000"/>
    <s v="https://x.com/elonmusk/status/1608663342956302337"/>
    <x v="2"/>
    <x v="0"/>
    <x v="1"/>
    <x v="4"/>
    <x v="1"/>
    <x v="0"/>
    <n v="2.8183141324986893E-2"/>
    <n v="4.5277554567366263E-2"/>
    <n v="6.1625149156222747E-2"/>
    <n v="1.5599012381900717E-3"/>
    <n v="1.7834353440668332E-2"/>
    <n v="2.0735459607829559E-2"/>
    <n v="1.1800561946193075E-3"/>
    <n v="2.869815036969901E-2"/>
    <n v="2.1071140387666172E-2"/>
    <n v="1"/>
    <n v="1"/>
  </r>
  <r>
    <d v="2023-01-12T00:00:00"/>
    <s v="CYBERTRUCK OMFG DECAL $55"/>
    <n v="182000"/>
    <n v="10000"/>
    <n v="9000"/>
    <x v="3"/>
    <n v="201000"/>
    <s v="https://x.com/elonmusk/status/1730483553677332944"/>
    <x v="2"/>
    <x v="0"/>
    <x v="0"/>
    <x v="4"/>
    <x v="2"/>
    <x v="1"/>
    <n v="5.06066738319082E-2"/>
    <n v="7.2472173645072635E-2"/>
    <n v="1.6782677026698778E-2"/>
    <n v="2.4462600291343051E-2"/>
    <n v="3.8471998671247974E-2"/>
    <n v="3.574588656229908E-2"/>
    <n v="1.2686552649152022E-2"/>
    <n v="1.2122531609881101E-2"/>
    <n v="1.3080538408876151E-2"/>
    <n v="1"/>
    <n v="1"/>
  </r>
  <r>
    <d v="2023-02-13T00:00:00"/>
    <s v="Dogecoin"/>
    <n v="170000"/>
    <n v="7000"/>
    <n v="7000"/>
    <x v="3"/>
    <n v="184000"/>
    <s v="https://x.com/elonmusk/status/1624986889391407106"/>
    <x v="3"/>
    <x v="1"/>
    <x v="1"/>
    <x v="3"/>
    <x v="6"/>
    <x v="0"/>
    <n v="1.5708459973200917E-2"/>
    <n v="3.224044534651882E-2"/>
    <n v="7.2171103802027847E-2"/>
    <n v="6.4098023548221958E-2"/>
    <n v="4.9591024835560812E-2"/>
    <n v="3.8126323266776806E-2"/>
    <n v="1.8514596428538761E-2"/>
    <n v="9.9039927686068573E-3"/>
    <n v="4.2557984525965979E-2"/>
    <n v="1"/>
    <n v="1"/>
  </r>
  <r>
    <d v="2023-03-03T00:00:00"/>
    <s v="“I used to be in crypto, but now I got interested in AI”"/>
    <n v="246000"/>
    <n v="29000"/>
    <n v="29000"/>
    <x v="2"/>
    <n v="304000"/>
    <s v="https://x.com/elonmusk/status/1631720134636367872"/>
    <x v="1"/>
    <x v="0"/>
    <x v="1"/>
    <x v="6"/>
    <x v="0"/>
    <x v="0"/>
    <n v="-2.9823225194213543E-2"/>
    <n v="-2.5720621798334675E-2"/>
    <n v="-0.1423034773979811"/>
    <n v="2.0155174385243464E-2"/>
    <n v="1.5221119567231932E-2"/>
    <n v="2.7965367017721607E-2"/>
    <n v="1.7067599022965004E-2"/>
    <n v="3.1063143599115068E-2"/>
    <n v="2.1558238696157764E-2"/>
    <n v="1"/>
    <n v="1"/>
  </r>
  <r>
    <d v="2023-04-10T00:00:00"/>
    <s v="What does a dyslexic, agnostic amnesiac who believes in crypto do? Lies up all night thinking about Doge."/>
    <n v="16000"/>
    <n v="1000"/>
    <n v="1000"/>
    <x v="1"/>
    <n v="18000"/>
    <s v="https://x.com/elonmusk/status/1645271510561562625"/>
    <x v="3"/>
    <x v="0"/>
    <x v="0"/>
    <x v="4"/>
    <x v="0"/>
    <x v="0"/>
    <n v="-6.9567448770799789E-3"/>
    <n v="3.1690453774256166E-2"/>
    <n v="7.9522043313708712E-2"/>
    <n v="1.0906881527303451E-2"/>
    <n v="2.673532614429612E-2"/>
    <n v="1.8885931673084215E-2"/>
    <n v="1.0788210092787711E-2"/>
    <n v="1.9998742444431117E-2"/>
    <n v="3.4792569040093181E-2"/>
    <n v="1"/>
    <n v="1"/>
  </r>
  <r>
    <d v="2023-04-13T00:00:00"/>
    <s v="I will pay a million Dogecoin for proof of this mine’s existence!"/>
    <n v="47000"/>
    <n v="4000"/>
    <n v="3000"/>
    <x v="0"/>
    <n v="54000"/>
    <s v="https://x.com/elonmusk/status/1646272562488569857"/>
    <x v="3"/>
    <x v="0"/>
    <x v="1"/>
    <x v="4"/>
    <x v="0"/>
    <x v="0"/>
    <n v="1.5811212497947924E-2"/>
    <n v="3.4659804794959337E-2"/>
    <n v="-3.9218094253912872E-2"/>
    <n v="2.9317718413741114E-2"/>
    <n v="6.9661234399113888E-3"/>
    <n v="3.9202541121002993E-2"/>
    <n v="7.9512325206306401E-3"/>
    <n v="3.2599841766169077E-2"/>
    <n v="2.7932427059790075E-2"/>
    <n v="1"/>
    <n v="1"/>
  </r>
  <r>
    <d v="2023-05-27T00:00:00"/>
    <s v="Hold on to your horse as the carousel of destiny spins ever faster"/>
    <n v="101000"/>
    <n v="13000"/>
    <n v="9000"/>
    <x v="3"/>
    <n v="123000"/>
    <s v="https://x.com/elonmusk/status/1662293507925590016"/>
    <x v="1"/>
    <x v="0"/>
    <x v="1"/>
    <x v="5"/>
    <x v="1"/>
    <x v="0"/>
    <n v="1.2557314108905926E-2"/>
    <n v="-5.474983447254167E-3"/>
    <n v="-5.8588959346184133E-5"/>
    <n v="4.8424241853181798E-3"/>
    <n v="1.1104547056399598E-2"/>
    <n v="9.9494098064609199E-3"/>
    <n v="1.3639603322917849E-2"/>
    <n v="1.2614908735451257E-2"/>
    <n v="1.825675798820324E-2"/>
    <n v="1"/>
    <n v="1"/>
  </r>
  <r>
    <d v="2023-06-18T00:00:00"/>
    <s v="This sure looks like a scam crypto account. If so, it will be suspended."/>
    <n v="3000"/>
    <n v="708"/>
    <n v="1000"/>
    <x v="1"/>
    <n v="4708"/>
    <s v="https://x.com/elonmusk/status/1670234733949624320"/>
    <x v="1"/>
    <x v="0"/>
    <x v="1"/>
    <x v="1"/>
    <x v="3"/>
    <x v="0"/>
    <n v="8.9428773765565239E-4"/>
    <n v="5.3609519763754498E-2"/>
    <n v="7.1093976899670341E-2"/>
    <n v="1.5615790028992505E-2"/>
    <n v="1.9055753930167361E-2"/>
    <n v="2.5014995034894957E-2"/>
    <n v="2.1885429879433742E-2"/>
    <n v="5.8448585645856045E-3"/>
    <n v="1.2666857637962261E-2"/>
    <n v="1"/>
    <n v="1"/>
  </r>
  <r>
    <d v="2023-07-15T00:00:00"/>
    <s v="Congrats Tesla Team!"/>
    <n v="345000"/>
    <n v="22000"/>
    <n v="9000"/>
    <x v="2"/>
    <n v="376000"/>
    <s v="https://x.com/elonmusk/status/1680140839107051520"/>
    <x v="2"/>
    <x v="1"/>
    <x v="1"/>
    <x v="2"/>
    <x v="4"/>
    <x v="1"/>
    <n v="-3.2306736878172426E-2"/>
    <n v="-4.5055491551600158E-2"/>
    <n v="-2.0608695351289952E-2"/>
    <n v="3.2005005287981378E-2"/>
    <n v="2.4912677204678265E-2"/>
    <n v="2.81615915546168E-2"/>
    <n v="4.3370545214045791E-2"/>
    <n v="5.8835155781149742E-2"/>
    <n v="3.9545318874609277E-2"/>
    <n v="1"/>
    <n v="1"/>
  </r>
  <r>
    <d v="2023-07-16T00:00:00"/>
    <s v="23 cents/day via web signup at T.co/blue"/>
    <n v="103000"/>
    <n v="10000"/>
    <n v="14000"/>
    <x v="3"/>
    <n v="127000"/>
    <s v="https://x.com/elonmusk/status/1680391106037534721"/>
    <x v="2"/>
    <x v="1"/>
    <x v="2"/>
    <x v="4"/>
    <x v="6"/>
    <x v="1"/>
    <n v="6.9346069509779174E-3"/>
    <n v="8.9501678448460353E-3"/>
    <n v="3.2720534786169431E-2"/>
    <n v="3.0139743301809935E-2"/>
    <n v="1.7541025457302132E-2"/>
    <n v="2.7050392808711354E-2"/>
    <n v="3.2005005287981378E-2"/>
    <n v="4.6773396446196561E-2"/>
    <n v="4.2795350347978746E-2"/>
    <n v="1"/>
    <n v="1"/>
  </r>
  <r>
    <d v="2023-07-23T00:00:00"/>
    <s v="X.com now points to x.com._x000a__x000a_Interim X logo goes live later today."/>
    <n v="132000"/>
    <n v="36000"/>
    <n v="22000"/>
    <x v="3"/>
    <n v="190000"/>
    <s v="https://x.com/elonmusk/status/1683171310388535296"/>
    <x v="2"/>
    <x v="0"/>
    <x v="2"/>
    <x v="2"/>
    <x v="1"/>
    <x v="0"/>
    <n v="3.4839644300561634E-2"/>
    <n v="8.4715809448939972E-2"/>
    <n v="8.6326259280701922E-2"/>
    <n v="1.538671827611717E-2"/>
    <n v="6.4010246613325314E-2"/>
    <n v="4.6748220136395395E-2"/>
    <n v="4.5789282101325247E-2"/>
    <n v="4.1230289443855317E-2"/>
    <n v="2.6891276227906671E-2"/>
    <n v="1"/>
    <n v="1"/>
  </r>
  <r>
    <d v="2023-07-23T00:00:00"/>
    <s v="Video presentación del logo de X"/>
    <n v="318000"/>
    <n v="79000"/>
    <n v="45000"/>
    <x v="2"/>
    <n v="442000"/>
    <s v="https://x.com/elonmusk/status/1682978324375543808"/>
    <x v="2"/>
    <x v="0"/>
    <x v="2"/>
    <x v="4"/>
    <x v="4"/>
    <x v="1"/>
    <n v="3.4839644300561634E-2"/>
    <n v="8.4715809448939972E-2"/>
    <n v="8.6326259280701922E-2"/>
    <n v="1.538671827611717E-2"/>
    <n v="6.4010246613325314E-2"/>
    <n v="4.6748220136395395E-2"/>
    <n v="4.5789282101325247E-2"/>
    <n v="4.1230289443855317E-2"/>
    <n v="2.6891276227906671E-2"/>
    <n v="1"/>
    <n v="1"/>
  </r>
  <r>
    <d v="2023-07-23T00:00:00"/>
    <s v="Not sure what subtle clues gave it way, but I like the letter X"/>
    <n v="419000"/>
    <n v="38000"/>
    <n v="30000"/>
    <x v="2"/>
    <n v="487000"/>
    <s v="https://x.com/elonmusk/status/1683053326097588224"/>
    <x v="2"/>
    <x v="0"/>
    <x v="0"/>
    <x v="4"/>
    <x v="0"/>
    <x v="1"/>
    <n v="3.4839644300561634E-2"/>
    <n v="8.4715809448939972E-2"/>
    <n v="8.6326259280701922E-2"/>
    <n v="1.538671827611717E-2"/>
    <n v="6.4010246613325314E-2"/>
    <n v="4.6748220136395395E-2"/>
    <n v="4.5789282101325247E-2"/>
    <n v="4.1230289443855317E-2"/>
    <n v="2.6891276227906671E-2"/>
    <n v="1"/>
    <n v="1"/>
  </r>
  <r>
    <d v="2023-07-25T00:00:00"/>
    <s v="We rebranded to a Shiba Inu dog for a while. No impact."/>
    <n v="4000"/>
    <n v="880"/>
    <n v="710"/>
    <x v="1"/>
    <n v="5590"/>
    <s v="https://x.com/elonmusk/status/1683662738269016064"/>
    <x v="1"/>
    <x v="1"/>
    <x v="1"/>
    <x v="2"/>
    <x v="6"/>
    <x v="0"/>
    <n v="-4.8917798423426251E-2"/>
    <n v="-5.5842983240442012E-2"/>
    <n v="-4.7773728925909142E-2"/>
    <n v="1.1427957656898007E-2"/>
    <n v="3.5393654584871447E-2"/>
    <n v="2.9275587751699451E-2"/>
    <n v="6.5913088995671554E-2"/>
    <n v="4.361392885484533E-2"/>
    <n v="4.250932928913323E-2"/>
    <n v="1"/>
    <n v="1"/>
  </r>
  <r>
    <d v="2023-11-04T00:00:00"/>
    <s v="To be super clear, none of my companies will ever create a crypto token"/>
    <n v="4000"/>
    <n v="806"/>
    <n v="562"/>
    <x v="1"/>
    <n v="5368"/>
    <s v="https://x.com/elonmusk/status/1720646104956481739"/>
    <x v="1"/>
    <x v="0"/>
    <x v="2"/>
    <x v="2"/>
    <x v="1"/>
    <x v="0"/>
    <n v="3.3625449897804138E-2"/>
    <n v="6.4572599062781677E-2"/>
    <n v="0.13468531004221385"/>
    <n v="2.2935687488281554E-2"/>
    <n v="4.5116213490328627E-2"/>
    <n v="3.6363786743114961E-2"/>
    <n v="1.3684811250596476E-2"/>
    <n v="1.3238495118366543E-2"/>
    <n v="1.211950124356454E-2"/>
    <n v="1"/>
    <n v="1"/>
  </r>
  <r>
    <d v="2023-11-06T00:00:00"/>
    <s v="Hurricane Boulder Poison Tornado with Cronestaff, but credit to my Barbarian friend for doing most of the damage"/>
    <n v="20000"/>
    <n v="3000"/>
    <n v="2000"/>
    <x v="0"/>
    <n v="25000"/>
    <s v="https://x.com/elonmusk/status/1721626244058394681"/>
    <x v="0"/>
    <x v="1"/>
    <x v="1"/>
    <x v="3"/>
    <x v="0"/>
    <x v="0"/>
    <n v="-3.7904777067859108E-2"/>
    <n v="-3.7906786285804017E-2"/>
    <n v="-2.0575922933332214E-2"/>
    <n v="2.6127430678367859E-3"/>
    <n v="3.4817857972683081E-2"/>
    <n v="3.2778751340623531E-2"/>
    <n v="4.9828161171968546E-2"/>
    <n v="2.9590896043035917E-2"/>
    <n v="3.0667477508769681E-2"/>
    <n v="1"/>
    <n v="1"/>
  </r>
  <r>
    <d v="2023-11-13T00:00:00"/>
    <s v="I think the flat inflation of Dogecoin, which means decreasing percentage inflation, is a feature, not a bug"/>
    <n v="6000"/>
    <n v="1000"/>
    <n v="668"/>
    <x v="1"/>
    <n v="7668"/>
    <s v="https://x.com/elonmusk/status/1856735349952688323"/>
    <x v="3"/>
    <x v="1"/>
    <x v="4"/>
    <x v="3"/>
    <x v="1"/>
    <x v="0"/>
    <n v="-3.061140630437853E-2"/>
    <n v="5.8325251799858258E-2"/>
    <n v="3.9124423351708959E-2"/>
    <n v="4.3522522039222446E-2"/>
    <n v="5.0106447470451676E-2"/>
    <n v="5.8613210588390176E-2"/>
    <n v="2.9864149030015715E-2"/>
    <n v="3.9942475309594314E-2"/>
    <n v="3.3735524375480018E-2"/>
    <n v="1"/>
    <n v="1"/>
  </r>
  <r>
    <d v="2023-11-19T00:00:00"/>
    <s v="X Corp investors will own 25% of xAI"/>
    <n v="95000"/>
    <n v="7000"/>
    <n v="7000"/>
    <x v="0"/>
    <n v="109000"/>
    <s v="https://x.com/elonmusk/status/1726177644671091192"/>
    <x v="1"/>
    <x v="0"/>
    <x v="2"/>
    <x v="2"/>
    <x v="1"/>
    <x v="0"/>
    <n v="-3.5602649885749016E-2"/>
    <n v="-5.9900397015406281E-2"/>
    <n v="-2.4790447397499138E-2"/>
    <n v="4.3707238998304435E-2"/>
    <n v="5.1740207325407586E-2"/>
    <n v="3.6800873716491482E-2"/>
    <n v="6.1291919389807846E-2"/>
    <n v="7.9287064321437811E-2"/>
    <n v="5.6653142946011474E-2"/>
    <n v="1"/>
    <n v="1"/>
  </r>
  <r>
    <d v="2023-12-02T00:00:00"/>
    <s v="Congrats to the @SpaceX team on the 250th landing of a Falcon rocket"/>
    <n v="100000"/>
    <n v="11000"/>
    <n v="5000"/>
    <x v="3"/>
    <n v="116000"/>
    <s v="https://x.com/elonmusk/status/1730784086392803656"/>
    <x v="2"/>
    <x v="0"/>
    <x v="2"/>
    <x v="5"/>
    <x v="4"/>
    <x v="1"/>
    <n v="-1.0519239052614981E-2"/>
    <n v="9.2119605303964569E-2"/>
    <n v="0.14133852539496017"/>
    <n v="3.3020450141669655E-2"/>
    <n v="3.6987807005217213E-2"/>
    <n v="3.4374624873731087E-2"/>
    <n v="9.0447750816747465E-3"/>
    <n v="1.6749528365325402E-2"/>
    <n v="1.718135531709291E-2"/>
    <n v="1"/>
    <n v="1"/>
  </r>
  <r>
    <d v="2023-12-02T00:00:00"/>
    <s v="Tesla has by far the best real-world AI"/>
    <n v="27000"/>
    <n v="3000"/>
    <n v="2000"/>
    <x v="0"/>
    <n v="32000"/>
    <s v="https://x.com/elonmusk/status/1730765244899774921"/>
    <x v="2"/>
    <x v="1"/>
    <x v="1"/>
    <x v="4"/>
    <x v="4"/>
    <x v="0"/>
    <n v="-1.0519239052614981E-2"/>
    <n v="9.2119605303964569E-2"/>
    <n v="0.14133852539496017"/>
    <n v="3.3020450141669655E-2"/>
    <n v="3.6987807005217213E-2"/>
    <n v="3.4374624873731087E-2"/>
    <n v="9.0447750816747465E-3"/>
    <n v="1.6749528365325402E-2"/>
    <n v="1.718135531709291E-2"/>
    <n v="1"/>
    <n v="1"/>
  </r>
  <r>
    <d v="2023-12-29T00:00:00"/>
    <s v="Next week, I will do a company talk for SpaceX, followed later by a company talk for Tesla after the 10K. I will recap the talented team’s amazing accomplishments of 2023 and describe exciting plans for 2024 and beyond! These will be posted publicly to @SpaceX and @Tesla."/>
    <n v="56000"/>
    <n v="5000"/>
    <n v="3000"/>
    <x v="0"/>
    <n v="64000"/>
    <s v="https://x.com/elonmusk/status/1740775393580245232"/>
    <x v="2"/>
    <x v="0"/>
    <x v="2"/>
    <x v="2"/>
    <x v="1"/>
    <x v="0"/>
    <n v="-1.0293874109279733E-2"/>
    <n v="1.0561872403706651E-2"/>
    <n v="-9.1489735222975432E-2"/>
    <n v="7.1237789210132829E-3"/>
    <n v="1.835599856261964E-2"/>
    <n v="4.002467377324255E-2"/>
    <n v="2.4972445127074199E-3"/>
    <n v="2.2321492785261389E-2"/>
    <n v="2.2945055052844436E-2"/>
    <n v="1"/>
    <n v="1"/>
  </r>
  <r>
    <d v="2023-12-29T00:00:00"/>
    <s v="Congrats to the SpaceX team on achieving 96 launches in 2023!"/>
    <n v="65000"/>
    <n v="7000"/>
    <n v="5000"/>
    <x v="0"/>
    <n v="77000"/>
    <s v="https://x.com/elonmusk/status/1740628828135756267"/>
    <x v="2"/>
    <x v="1"/>
    <x v="2"/>
    <x v="5"/>
    <x v="4"/>
    <x v="0"/>
    <n v="-1.0293874109279733E-2"/>
    <n v="1.0561872403706651E-2"/>
    <n v="-9.1489735222975432E-2"/>
    <n v="7.1237789210132829E-3"/>
    <n v="1.835599856261964E-2"/>
    <n v="4.002467377324255E-2"/>
    <n v="2.4972445127074199E-3"/>
    <n v="2.2321492785261389E-2"/>
    <n v="2.2945055052844436E-2"/>
    <n v="1"/>
    <n v="1"/>
  </r>
  <r>
    <d v="2024-01-09T00:00:00"/>
    <s v="It was a great year for @SpaceX!"/>
    <n v="43000"/>
    <n v="4000"/>
    <n v="2000"/>
    <x v="0"/>
    <n v="49000"/>
    <s v="https://x.com/elonmusk/status/1744812135937396788"/>
    <x v="2"/>
    <x v="0"/>
    <x v="1"/>
    <x v="2"/>
    <x v="4"/>
    <x v="0"/>
    <n v="4.6320572909009705E-2"/>
    <n v="1.0285987824387277E-2"/>
    <n v="2.6348574545941084E-2"/>
    <n v="1.2960458348017269E-3"/>
    <n v="4.20718341471783E-2"/>
    <n v="2.9237147982577528E-2"/>
    <n v="2.9304775402668119E-2"/>
    <n v="3.7736935138617082E-2"/>
    <n v="4.523177111819391E-2"/>
    <n v="1"/>
    <n v="1"/>
  </r>
  <r>
    <d v="2024-01-29T00:00:00"/>
    <s v="The first human received an implant from @Neuralink yesterday and is recovering well. Initial results show promising neuron spike detection."/>
    <n v="224000"/>
    <n v="44000"/>
    <n v="23000"/>
    <x v="2"/>
    <n v="291000"/>
    <s v="https://x.com/elonmusk/status/1752098683024220632"/>
    <x v="2"/>
    <x v="0"/>
    <x v="2"/>
    <x v="2"/>
    <x v="1"/>
    <x v="0"/>
    <n v="-2.0264926460525801E-2"/>
    <n v="-2.4975854068114756E-2"/>
    <n v="-3.7857177585426616E-2"/>
    <n v="1.0624044299715831E-2"/>
    <n v="1.1644253398709016E-2"/>
    <n v="8.5119166805403546E-3"/>
    <n v="1.7739220966992528E-2"/>
    <n v="2.4632667872930305E-2"/>
    <n v="2.207209008685106E-2"/>
    <n v="1"/>
    <n v="1"/>
  </r>
  <r>
    <d v="2024-01-30T00:00:00"/>
    <s v="Congrats to the @SpaceX team for the first time completing 10 rocket launches &amp; landings in a single month!"/>
    <n v="83000"/>
    <n v="10000"/>
    <n v="4000"/>
    <x v="0"/>
    <n v="97000"/>
    <s v="https://x.com/elonmusk/status/1752398611453796794"/>
    <x v="2"/>
    <x v="1"/>
    <x v="2"/>
    <x v="5"/>
    <x v="4"/>
    <x v="0"/>
    <n v="-1.1092254710896254E-2"/>
    <n v="-5.7387997093764076E-3"/>
    <n v="-1.4854507587763077E-2"/>
    <n v="1.187621135430534E-2"/>
    <n v="7.6177547187413052E-3"/>
    <n v="9.7468891870494921E-3"/>
    <n v="1.0624044299715831E-2"/>
    <n v="2.9392957770396071E-2"/>
    <n v="2.0638291661421261E-2"/>
    <n v="1"/>
    <n v="1"/>
  </r>
  <r>
    <d v="2024-02-09T00:00:00"/>
    <s v="This year, the @SpaceX Dragon spaceship will take astronauts the furthest they’ve been from Earth in over half a century"/>
    <n v="83000"/>
    <n v="7000"/>
    <n v="5000"/>
    <x v="0"/>
    <n v="95000"/>
    <s v="https://x.com/elonmusk/status/1756009604822020521"/>
    <x v="2"/>
    <x v="0"/>
    <x v="2"/>
    <x v="2"/>
    <x v="1"/>
    <x v="0"/>
    <n v="-1.425633436011764E-3"/>
    <n v="9.250756399125315E-3"/>
    <n v="5.2505781064903445E-2"/>
    <n v="1.0458597860147986E-2"/>
    <n v="1.1778169664035325E-2"/>
    <n v="2.3564758063553366E-2"/>
    <n v="1.2367968065769881E-2"/>
    <n v="1.3866955836741711E-2"/>
    <n v="1.1915617982818091E-2"/>
    <n v="1"/>
    <n v="1"/>
  </r>
  <r>
    <d v="2024-02-16T00:00:00"/>
    <s v="Congrats @SpaceX team!"/>
    <n v="43000"/>
    <n v="4000"/>
    <n v="2000"/>
    <x v="0"/>
    <n v="49000"/>
    <s v="https://x.com/elonmusk/status/1758345416016367909"/>
    <x v="2"/>
    <x v="1"/>
    <x v="2"/>
    <x v="2"/>
    <x v="4"/>
    <x v="0"/>
    <n v="-2.5767767408858222E-2"/>
    <n v="4.1466507523613583E-2"/>
    <n v="-1.5474073717514192E-2"/>
    <n v="1.3669644249034343E-2"/>
    <n v="4.0334662937665654E-2"/>
    <n v="2.8360412098830352E-2"/>
    <n v="1.695803343593158E-2"/>
    <n v="2.9714151521805517E-2"/>
    <n v="2.2046674481205435E-2"/>
    <n v="1"/>
    <n v="1"/>
  </r>
  <r>
    <d v="2024-03-14T00:00:00"/>
    <s v="Stopping crypto/porn spam bots is not easy, but we’re working on it"/>
    <n v="1000"/>
    <n v="282"/>
    <n v="318"/>
    <x v="1"/>
    <n v="1600"/>
    <s v="https://x.com/elonmusk/status/1768361843842482601"/>
    <x v="1"/>
    <x v="0"/>
    <x v="2"/>
    <x v="2"/>
    <x v="1"/>
    <x v="0"/>
    <n v="-7.7910830665662623E-2"/>
    <n v="-0.12886844814376031"/>
    <n v="-0.1248990828037958"/>
    <n v="3.0038120678242835E-2"/>
    <n v="9.4958801003209831E-2"/>
    <n v="0.10554750621345675"/>
    <n v="0.10118710780043819"/>
    <n v="6.1438976753633572E-2"/>
    <n v="6.0804832038088147E-2"/>
    <n v="1"/>
    <n v="1"/>
  </r>
  <r>
    <d v="2024-03-14T00:00:00"/>
    <s v="Starship reached orbital velocity! Congratulations @SpaceX team!!"/>
    <n v="195000"/>
    <n v="14000"/>
    <n v="6000"/>
    <x v="3"/>
    <n v="215000"/>
    <s v="https://x.com/elonmusk/status/1768271078999167379"/>
    <x v="2"/>
    <x v="0"/>
    <x v="2"/>
    <x v="2"/>
    <x v="4"/>
    <x v="0"/>
    <n v="-7.7910830665662623E-2"/>
    <n v="-0.12886844814376031"/>
    <n v="-0.1248990828037958"/>
    <n v="3.0038120678242835E-2"/>
    <n v="9.4958801003209831E-2"/>
    <n v="0.10554750621345675"/>
    <n v="0.10118710780043819"/>
    <n v="6.1438976753633572E-2"/>
    <n v="6.0804832038088147E-2"/>
    <n v="1"/>
    <n v="1"/>
  </r>
  <r>
    <d v="2024-05-30T00:00:00"/>
    <s v="Pretty sure I’ve never discussed crypto with Trump, although I am generally in favor of things that shift power from government to the people, which crypto can do"/>
    <n v="8000"/>
    <n v="1000"/>
    <n v="798"/>
    <x v="1"/>
    <n v="9798"/>
    <s v="https://x.com/elonmusk/status/1796211398088810731"/>
    <x v="1"/>
    <x v="0"/>
    <x v="1"/>
    <x v="6"/>
    <x v="1"/>
    <x v="0"/>
    <n v="1.0143876944908037E-3"/>
    <n v="-1.2994341711446755E-2"/>
    <n v="4.0851680419657921E-3"/>
    <n v="1.3965353963884262E-2"/>
    <n v="1.2218227396909965E-2"/>
    <n v="2.9625581217390461E-2"/>
    <n v="5.4901484686643437E-3"/>
    <n v="1.242199402871684E-2"/>
    <n v="3.2942131381519843E-2"/>
    <n v="1"/>
    <n v="1"/>
  </r>
  <r>
    <d v="2024-07-16T00:00:00"/>
    <s v="Both @Tesla and @xAI are looking to hire networking engineers &amp; technicians"/>
    <n v="162000"/>
    <n v="14000"/>
    <n v="7000"/>
    <x v="3"/>
    <n v="183000"/>
    <s v="https://x.com/elonmusk/status/1813006521497776496"/>
    <x v="2"/>
    <x v="0"/>
    <x v="2"/>
    <x v="2"/>
    <x v="1"/>
    <x v="1"/>
    <n v="-2.5629336452177909E-2"/>
    <n v="2.2606206683681851E-3"/>
    <n v="4.4054769040922981E-2"/>
    <n v="1.4307962192267997E-2"/>
    <n v="4.8413621388609059E-2"/>
    <n v="4.4219094993237965E-2"/>
    <n v="1.48602284308911E-2"/>
    <n v="4.0856419360222593E-2"/>
    <n v="3.2146141512420699E-2"/>
    <n v="1"/>
    <n v="1"/>
  </r>
  <r>
    <d v="2024-07-24T00:00:00"/>
    <s v="Should Tesla invest $5B into @xAI, assuming the valuation is set by several credible outside investors? (Board approval &amp; shareholder vote are needed, so this is just to test the waters)"/>
    <n v="44000"/>
    <n v="10000"/>
    <n v="18000"/>
    <x v="0"/>
    <n v="72000"/>
    <s v="https://x.com/elonmusk/status/1815907844434112999"/>
    <x v="1"/>
    <x v="0"/>
    <x v="1"/>
    <x v="4"/>
    <x v="1"/>
    <x v="0"/>
    <n v="-2.5519203459949291E-2"/>
    <n v="2.9589062353314377E-2"/>
    <n v="-4.6702519544873922E-2"/>
    <n v="6.9154411686909459E-2"/>
    <n v="4.8546900000257021E-2"/>
    <n v="3.4515235056578893E-2"/>
    <n v="1.2081847049327367E-2"/>
    <n v="2.0773706931530259E-2"/>
    <n v="4.5980605041082742E-2"/>
    <n v="1"/>
    <n v="1"/>
  </r>
  <r>
    <d v="2024-09-22T00:00:00"/>
    <s v="The preservation of life and consciousness by being on multiple planets and the expansion of consciousness to the stars are the goals of @SpaceX"/>
    <n v="115000"/>
    <n v="11000"/>
    <n v="4000"/>
    <x v="3"/>
    <n v="130000"/>
    <s v="https://x.com/elonmusk/status/1837899994973540495"/>
    <x v="2"/>
    <x v="0"/>
    <x v="1"/>
    <x v="4"/>
    <x v="5"/>
    <x v="1"/>
    <n v="1.9943101699473997E-2"/>
    <n v="2.31222122045871E-2"/>
    <n v="0.1752063451704664"/>
    <n v="1.6726540292181923E-2"/>
    <n v="4.3921890809608483E-2"/>
    <n v="5.3717328055682405E-2"/>
    <n v="2.6363548950879626E-3"/>
    <n v="3.9826598504932136E-2"/>
    <n v="2.836226929592604E-2"/>
    <n v="1"/>
    <n v="1"/>
  </r>
  <r>
    <d v="2024-10-16T00:00:00"/>
    <s v="Great energy from @SpaceX fans in Mexico"/>
    <n v="717000"/>
    <n v="66000"/>
    <n v="16000"/>
    <x v="2"/>
    <n v="799000"/>
    <s v="https://x.com/elonmusk/status/1846421607394271441"/>
    <x v="2"/>
    <x v="0"/>
    <x v="1"/>
    <x v="4"/>
    <x v="4"/>
    <x v="1"/>
    <n v="2.6488975417101157E-2"/>
    <n v="0.15247826150831334"/>
    <n v="0.11355877229189204"/>
    <n v="5.1095866616890459E-2"/>
    <n v="3.7778756499257576E-2"/>
    <n v="3.2692470181139688E-2"/>
    <n v="5.7925679709015909E-2"/>
    <n v="3.7881703527109088E-2"/>
    <n v="3.448641190563756E-2"/>
    <n v="1"/>
    <n v="1"/>
  </r>
  <r>
    <d v="2024-11-05T00:00:00"/>
    <s v="Congrats @SpaceX on the 400th launch!"/>
    <n v="156000"/>
    <n v="13000"/>
    <n v="4000"/>
    <x v="3"/>
    <n v="173000"/>
    <s v="https://x.com/elonmusk/status/1853729528717132114"/>
    <x v="2"/>
    <x v="1"/>
    <x v="2"/>
    <x v="5"/>
    <x v="4"/>
    <x v="1"/>
    <n v="0.15276611479149316"/>
    <n v="0.18718210403627333"/>
    <n v="1.2619473788465472"/>
    <n v="0.16879160126787734"/>
    <n v="7.0005087870298174E-2"/>
    <n v="0.10511868049228973"/>
    <n v="6.0157052829364802E-2"/>
    <n v="6.2623144630616565E-2"/>
    <n v="4.663918117116693E-2"/>
    <n v="1"/>
    <n v="1"/>
  </r>
  <r>
    <d v="2024-11-14T00:00:00"/>
    <s v="Looks like a lot of opportunity for @DOGE"/>
    <n v="83000"/>
    <n v="14000"/>
    <n v="3000"/>
    <x v="0"/>
    <n v="100000"/>
    <s v="https://x.com/elonmusk/status/1857050774288670736"/>
    <x v="3"/>
    <x v="1"/>
    <x v="0"/>
    <x v="4"/>
    <x v="4"/>
    <x v="0"/>
    <n v="4.0115365248783785E-2"/>
    <n v="1.1182182875047131E-2"/>
    <n v="6.7925045082502633E-2"/>
    <n v="5.7359429208098833E-2"/>
    <n v="3.1067895052251944E-2"/>
    <n v="3.6247641256372844E-2"/>
    <n v="2.2153163181772663E-2"/>
    <n v="9.6628152845149792E-2"/>
    <n v="0.12843841342455201"/>
    <n v="1"/>
    <n v="1"/>
  </r>
  <r>
    <d v="2024-11-15T00:00:00"/>
    <s v="Last night with @realDonaldTrump &amp; @JMilei"/>
    <n v="917000"/>
    <n v="75000"/>
    <n v="18000"/>
    <x v="2"/>
    <n v="1010000"/>
    <s v="https://x.com/elonmusk/status/1857456159759687980"/>
    <x v="2"/>
    <x v="0"/>
    <x v="1"/>
    <x v="4"/>
    <x v="4"/>
    <x v="1"/>
    <n v="-3.4833118258530971E-2"/>
    <n v="-1.4176570130337907E-2"/>
    <n v="8.9834350491717618E-2"/>
    <n v="3.6163678826736032E-2"/>
    <n v="3.5305737254370369E-2"/>
    <n v="3.6526214128950296E-2"/>
    <n v="5.7359429208098833E-2"/>
    <n v="7.2720064438826795E-2"/>
    <n v="0.12886528530424926"/>
    <n v="1"/>
    <n v="1"/>
  </r>
  <r>
    <d v="2024-11-16T00:00:00"/>
    <s v="Starting to feel like The @DOGE has real potential"/>
    <n v="345000"/>
    <n v="28000"/>
    <n v="16000"/>
    <x v="2"/>
    <n v="389000"/>
    <s v="https://x.com/elonmusk/status/1857667225852826080"/>
    <x v="3"/>
    <x v="0"/>
    <x v="1"/>
    <x v="5"/>
    <x v="5"/>
    <x v="0"/>
    <n v="7.2690396273378255E-3"/>
    <n v="7.381615107665862E-2"/>
    <n v="0.17766930398660152"/>
    <n v="3.6929290395874434E-2"/>
    <n v="3.512495425162683E-2"/>
    <n v="3.1165571815567249E-2"/>
    <n v="3.6163678826736032E-2"/>
    <n v="6.4661535804948045E-2"/>
    <n v="0.13873306329932211"/>
    <n v="1"/>
    <n v="1"/>
  </r>
  <r>
    <d v="2024-11-22T00:00:00"/>
    <s v="Over 10,000% … @DOGE is rorely needed!"/>
    <n v="105000"/>
    <n v="21000"/>
    <n v="4000"/>
    <x v="3"/>
    <n v="130000"/>
    <s v="https://x.com/elonmusk/status/1860005811998847032"/>
    <x v="3"/>
    <x v="1"/>
    <x v="1"/>
    <x v="0"/>
    <x v="4"/>
    <x v="0"/>
    <n v="4.2954288730719048E-2"/>
    <n v="-4.403250687630833E-2"/>
    <n v="3.4346149062518982E-2"/>
    <n v="0.13240084545715974"/>
    <n v="5.2586418653094609E-2"/>
    <n v="4.4341867400121096E-2"/>
    <n v="5.3514466975002221E-2"/>
    <n v="4.8461598530808135E-2"/>
    <n v="3.7754719620353386E-2"/>
    <n v="1"/>
    <n v="1"/>
  </r>
  <r>
    <d v="2024-11-25T00:00:00"/>
    <s v="I still can’t believe @DOGE is real"/>
    <n v="287000"/>
    <n v="19000"/>
    <n v="13000"/>
    <x v="2"/>
    <n v="319000"/>
    <s v="https://x.com/elonmusk/status/1860937593967583405"/>
    <x v="3"/>
    <x v="0"/>
    <x v="1"/>
    <x v="3"/>
    <x v="5"/>
    <x v="0"/>
    <n v="-1.4948238699648675E-2"/>
    <n v="2.2844393723761236E-2"/>
    <n v="7.8963640615060449E-2"/>
    <n v="4.304828497420525E-2"/>
    <n v="3.3393140983391474E-2"/>
    <n v="3.6297268792503508E-2"/>
    <n v="1.9759923630686609E-2"/>
    <n v="6.4398639756130777E-2"/>
    <n v="5.247706427011338E-2"/>
    <n v="1"/>
    <n v="1"/>
  </r>
  <r>
    <d v="2024-11-26T00:00:00"/>
    <s v="What did you get done this week?"/>
    <n v="81000"/>
    <n v="14000"/>
    <n v="4000"/>
    <x v="0"/>
    <n v="99000"/>
    <s v="https://x.com/elonmusk/status/1861492962154467831"/>
    <x v="3"/>
    <x v="0"/>
    <x v="1"/>
    <x v="0"/>
    <x v="5"/>
    <x v="1"/>
    <n v="3.7777621083291191E-2"/>
    <n v="9.840809605333467E-2"/>
    <n v="5.4637706229235583E-2"/>
    <n v="3.2059297326675638E-2"/>
    <n v="3.1047952337875263E-2"/>
    <n v="3.8999683004859335E-2"/>
    <n v="4.304828497420525E-2"/>
    <n v="4.4690842240070951E-2"/>
    <n v="4.9490208571788069E-2"/>
    <n v="1"/>
    <n v="1"/>
  </r>
  <r>
    <d v="2024-12-02T00:00:00"/>
    <s v="The final step of @DOGE is to delete itself"/>
    <n v="323000"/>
    <n v="31000"/>
    <n v="10000"/>
    <x v="2"/>
    <n v="364000"/>
    <s v="https://x.com/elonmusk/status/1863666221301764462"/>
    <x v="3"/>
    <x v="1"/>
    <x v="1"/>
    <x v="0"/>
    <x v="5"/>
    <x v="0"/>
    <n v="-3.7156868916672248E-2"/>
    <n v="9.6413117830791428E-3"/>
    <n v="-2.397979531653105E-2"/>
    <n v="6.3518987613830111E-2"/>
    <n v="3.8574260001137922E-2"/>
    <n v="5.6059638286735013E-2"/>
    <n v="6.8119611549346065E-2"/>
    <n v="3.9215400404517445E-2"/>
    <n v="3.4538816545922252E-2"/>
    <n v="1"/>
    <n v="1"/>
  </r>
  <r>
    <d v="2024-12-10T00:00:00"/>
    <s v="The current administration is doing everything possible to prevent government efficiency, but @DOGE is inevitable"/>
    <n v="109000"/>
    <n v="20000"/>
    <n v="4000"/>
    <x v="3"/>
    <n v="133000"/>
    <s v="https://x.com/elonmusk/status/1866272797841867162"/>
    <x v="3"/>
    <x v="1"/>
    <x v="1"/>
    <x v="0"/>
    <x v="5"/>
    <x v="0"/>
    <n v="5.1715767781838506E-2"/>
    <n v="3.5391370503365716E-2"/>
    <n v="2.4472431342918988E-3"/>
    <n v="1.1646415594059515E-2"/>
    <n v="3.458410318549382E-2"/>
    <n v="4.170966812647043E-2"/>
    <n v="6.2279332793578446E-2"/>
    <n v="7.1703145021878273E-2"/>
    <n v="5.9192597946821308E-2"/>
    <n v="1"/>
    <n v="1"/>
  </r>
  <r>
    <d v="2024-12-17T00:00:00"/>
    <s v="DOGE"/>
    <n v="96000"/>
    <n v="13000"/>
    <n v="4000"/>
    <x v="3"/>
    <n v="113000"/>
    <s v="https://x.com/elonmusk/status/1868854088307540142"/>
    <x v="3"/>
    <x v="0"/>
    <x v="4"/>
    <x v="4"/>
    <x v="1"/>
    <x v="1"/>
    <n v="-9.1702448741452613E-2"/>
    <n v="-0.19249906221715007"/>
    <n v="-0.14401251756347422"/>
    <n v="2.7227815539647558E-2"/>
    <n v="6.5534373654097478E-2"/>
    <n v="5.7512905835252211E-2"/>
    <n v="1.7152957975597492E-2"/>
    <n v="2.3176410007796053E-2"/>
    <n v="2.8018242773437483E-2"/>
    <n v="1"/>
    <n v="1"/>
  </r>
  <r>
    <d v="2024-12-18T00:00:00"/>
    <s v="Unless @DOGE ends the careers of deceitful, pork-barrel politicians, the waste and corruption will never stop. "/>
    <n v="351000"/>
    <n v="61000"/>
    <n v="26000"/>
    <x v="2"/>
    <n v="438000"/>
    <s v="https://x.com/elonmusk/status/1869481504575012962"/>
    <x v="3"/>
    <x v="0"/>
    <x v="1"/>
    <x v="0"/>
    <x v="1"/>
    <x v="0"/>
    <n v="-0.11542503554887662"/>
    <n v="-0.10018057128572588"/>
    <n v="-6.6006228509474685E-2"/>
    <n v="2.3960021744377235E-2"/>
    <n v="5.8544442231941989E-2"/>
    <n v="5.308891362685262E-2"/>
    <n v="2.7227815539647558E-2"/>
    <n v="4.4005417469861099E-2"/>
    <n v="3.582753575686793E-2"/>
    <n v="1"/>
    <n v="1"/>
  </r>
  <r>
    <d v="2024-12-25T00:00:00"/>
    <s v="🎶Who let the DOGE out? 🎶"/>
    <n v="448000"/>
    <n v="33000"/>
    <n v="16000"/>
    <x v="2"/>
    <n v="497000"/>
    <s v="https://x.com/elonmusk/status/1871980130303918426"/>
    <x v="3"/>
    <x v="0"/>
    <x v="0"/>
    <x v="3"/>
    <x v="5"/>
    <x v="1"/>
    <n v="-6.3386949722843866E-2"/>
    <n v="-3.0841654391290274E-2"/>
    <n v="-2.9319293816473913E-2"/>
    <n v="1.8406462812342435E-2"/>
    <n v="4.3276215524854063E-2"/>
    <n v="3.6099145717572424E-2"/>
    <n v="1.2266861133369828E-2"/>
    <n v="2.7893201401336137E-2"/>
    <n v="5.3362992353601361E-2"/>
    <n v="1"/>
    <n v="1"/>
  </r>
  <r>
    <d v="2025-01-07T00:00:00"/>
    <s v="If dollar inflation is solved, the price in dollars to buy cryptocurrency will actually drop, other things being equal. What matters is the ratio of dollars to crypto."/>
    <n v="1000"/>
    <n v="199"/>
    <n v="175"/>
    <x v="1"/>
    <n v="1374"/>
    <s v="https://x.com/elonmusk/status/1876567714594169283"/>
    <x v="1"/>
    <x v="0"/>
    <x v="1"/>
    <x v="1"/>
    <x v="1"/>
    <x v="0"/>
    <n v="-1.7201624382983782E-2"/>
    <n v="-4.2856547009342272E-2"/>
    <n v="2.1817686169203876E-2"/>
    <n v="5.8126462677375375E-2"/>
    <n v="4.5030346855521812E-2"/>
    <n v="4.5605362386610324E-2"/>
    <n v="8.0241884066978256E-2"/>
    <n v="5.7215761219766549E-2"/>
    <n v="6.774144758120168E-2"/>
    <n v="1"/>
    <n v="1"/>
  </r>
  <r>
    <d v="2025-01-17T00:00:00"/>
    <s v="Maybe she clicked on the “send me 1 btc, I send you 2btc” email 😂"/>
    <n v="24000"/>
    <n v="3000"/>
    <n v="1500"/>
    <x v="0"/>
    <n v="28500"/>
    <s v="https://x.com/elonmusk/status/1880063488489668867"/>
    <x v="0"/>
    <x v="1"/>
    <x v="0"/>
    <x v="6"/>
    <x v="0"/>
    <x v="0"/>
    <n v="-4.3864149153161058E-2"/>
    <n v="-0.14720599152279645"/>
    <n v="-0.15302544394844708"/>
    <n v="6.2195444490471916E-2"/>
    <n v="6.1193845444721603E-2"/>
    <n v="4.2479068790681619E-2"/>
    <n v="3.1676151899163868E-2"/>
    <n v="6.7304246819665459E-2"/>
    <n v="4.8193258891810517E-2"/>
    <n v="1"/>
    <n v="1"/>
  </r>
  <r>
    <d v="2025-01-28T00:00:00"/>
    <s v="The @POTUS has asked @SpaceX to bring home the 2 astronauts stranded on the @Space_Station as soon as possible. We will do so. Terrible that the Biden administration left them there so long."/>
    <n v="421000"/>
    <n v="55000"/>
    <n v="18000"/>
    <x v="2"/>
    <n v="494000"/>
    <s v="https://x.com/elonmusk/status/1884365928038563880"/>
    <x v="2"/>
    <x v="0"/>
    <x v="3"/>
    <x v="0"/>
    <x v="1"/>
    <x v="0"/>
    <n v="1.4191259206334461E-2"/>
    <n v="3.0281360624724973E-2"/>
    <n v="-0.17052647673730581"/>
    <n v="2.1839075227451793E-2"/>
    <n v="3.8402913825415358E-2"/>
    <n v="6.4166208667303978E-2"/>
    <n v="1.5669025268012719E-2"/>
    <n v="2.1734889228703379E-2"/>
    <n v="2.1649664686409005E-2"/>
    <n v="1"/>
    <n v="1"/>
  </r>
  <r>
    <d v="2025-02-07T00:00:00"/>
    <s v="I love @realDonaldTrump as much as a straight man can love another man"/>
    <n v="756000"/>
    <n v="89000"/>
    <n v="54000"/>
    <x v="2"/>
    <n v="899000"/>
    <s v="https://x.com/elonmusk/status/1887889037354008729"/>
    <x v="2"/>
    <x v="0"/>
    <x v="1"/>
    <x v="0"/>
    <x v="0"/>
    <x v="0"/>
    <n v="2.5899673729792294E-2"/>
    <n v="3.2840822005216319E-2"/>
    <n v="0.1017981503099743"/>
    <n v="3.5353690245380064E-2"/>
    <n v="2.0285750747541176E-2"/>
    <n v="2.1688863786076748E-2"/>
    <n v="7.6686614324209439E-3"/>
    <n v="1.6231345098654228E-2"/>
    <n v="6.3023206983014543E-2"/>
    <n v="1"/>
    <n v="1"/>
  </r>
  <r>
    <d v="2025-02-19T00:00:00"/>
    <s v="Congratulations @SpaceX team!"/>
    <n v="221000"/>
    <n v="19000"/>
    <n v="6000"/>
    <x v="3"/>
    <n v="246000"/>
    <s v="https://x.com/elonmusk/status/1892003547262111822"/>
    <x v="2"/>
    <x v="0"/>
    <x v="2"/>
    <x v="5"/>
    <x v="4"/>
    <x v="1"/>
    <n v="1.4249917774413756E-3"/>
    <n v="-3.1297576880620515E-2"/>
    <n v="-0.20476761516723563"/>
    <n v="6.7573296912803223E-3"/>
    <n v="3.7832782902354645E-2"/>
    <n v="5.2981032576041635E-2"/>
    <n v="1.5658445572826675E-2"/>
    <n v="2.4112732347624514E-2"/>
    <n v="2.4229389379189777E-2"/>
    <n v="1"/>
    <n v="1"/>
  </r>
  <r>
    <d v="2025-03-02T00:00:00"/>
    <s v="This is a real video of a past @SpaceX Starship water landing. Trying again tomorrow. We need to perfect ship reentry at extreme temperatures before attempting to catch the ship with the tower arms, like the booster."/>
    <n v="223000"/>
    <n v="23000"/>
    <n v="10000"/>
    <x v="3"/>
    <n v="256000"/>
    <s v="https://x.com/elonmusk/status/1896239972195438598"/>
    <x v="2"/>
    <x v="0"/>
    <x v="4"/>
    <x v="2"/>
    <x v="1"/>
    <x v="1"/>
    <n v="-0.16570221462967105"/>
    <n v="-0.14728535346954008"/>
    <n v="-0.30093735191002491"/>
    <n v="9.4487143628097084E-2"/>
    <n v="8.6159700421545554E-2"/>
    <n v="6.6187111899754153E-2"/>
    <n v="0.12089218495615971"/>
    <n v="9.7583479792228423E-2"/>
    <n v="8.9081591851993241E-2"/>
    <n v="1"/>
    <n v="1"/>
  </r>
  <r>
    <d v="2025-03-09T00:00:00"/>
    <s v="Heartfelt thanks to everyone supporting @Tesla, despite many attacks against our stores and offices ❤️❤️❤️"/>
    <n v="283000"/>
    <n v="29000"/>
    <n v="18000"/>
    <x v="2"/>
    <n v="330000"/>
    <s v="https://x.com/elonmusk/status/1898783119039213930"/>
    <x v="2"/>
    <x v="1"/>
    <x v="1"/>
    <x v="4"/>
    <x v="4"/>
    <x v="1"/>
    <n v="-7.9603987500886375E-2"/>
    <n v="2.6600065270416806E-2"/>
    <n v="1.212165635951834E-3"/>
    <n v="1.0655027976690067E-2"/>
    <n v="6.9823791693731346E-2"/>
    <n v="5.2800789366067025E-2"/>
    <n v="3.1157351124415606E-2"/>
    <n v="5.8590523275591042E-2"/>
    <n v="7.0433557308358721E-2"/>
    <n v="1"/>
    <n v="1"/>
  </r>
  <r>
    <d v="2025-03-11T00:00:00"/>
    <s v="In support of the policies of President @realDonaldTrump and to demonstrate our confidence in the future of the United States, @Tesla commits to doubling vehicle production in the US within 2 years! 🇺🇸🇺🇸🇺🇸"/>
    <n v="205000"/>
    <n v="25000"/>
    <n v="20000"/>
    <x v="3"/>
    <n v="250000"/>
    <s v="https://x.com/elonmusk/status/1899583456050598202"/>
    <x v="2"/>
    <x v="0"/>
    <x v="2"/>
    <x v="4"/>
    <x v="1"/>
    <x v="0"/>
    <n v="4.9236764929267762E-2"/>
    <n v="4.4655811515068589E-2"/>
    <n v="2.1975879410754295E-2"/>
    <n v="1.7399856890330884E-2"/>
    <n v="4.2320655892714339E-2"/>
    <n v="4.3103660494750867E-2"/>
    <n v="6.1663901111397329E-2"/>
    <n v="9.8419027648786517E-2"/>
    <n v="6.3088448343844791E-2"/>
    <n v="1"/>
    <n v="1"/>
  </r>
  <r>
    <d v="2025-03-15T00:00:00"/>
    <s v="Congratulations @SpaceX team on 400 landings of Falcon 9!!"/>
    <n v="139000"/>
    <n v="14000"/>
    <n v="4000"/>
    <x v="3"/>
    <n v="157000"/>
    <s v="https://x.com/elonmusk/status/1900851975824019595"/>
    <x v="2"/>
    <x v="1"/>
    <x v="2"/>
    <x v="2"/>
    <x v="4"/>
    <x v="1"/>
    <n v="-4.3215880212832847E-2"/>
    <n v="-4.4443713502860804E-2"/>
    <n v="-4.9502730470057377E-2"/>
    <n v="9.2003650901966967E-4"/>
    <n v="4.920890453982539E-2"/>
    <n v="3.918568394530926E-2"/>
    <n v="1.1851584956947379E-2"/>
    <n v="4.4944873310729522E-2"/>
    <n v="7.3028946969383793E-2"/>
    <n v="1"/>
    <n v="1"/>
  </r>
  <r>
    <d v="2025-03-20T00:00:00"/>
    <s v="&quot;Imagen de DOGE&quot;"/>
    <n v="701000"/>
    <n v="56000"/>
    <n v="26000"/>
    <x v="2"/>
    <n v="783000"/>
    <s v="https://x.com/elonmusk/status/1902642215928656206"/>
    <x v="3"/>
    <x v="0"/>
    <x v="1"/>
    <x v="3"/>
    <x v="6"/>
    <x v="1"/>
    <n v="-1.4257932894811587E-2"/>
    <n v="1.5710088758580376E-2"/>
    <n v="0.12466302879841917"/>
    <n v="2.1870869472976444E-2"/>
    <n v="3.3581804364791551E-2"/>
    <n v="3.8034066079341233E-2"/>
    <n v="3.0620882624445348E-2"/>
    <n v="5.8269680293139656E-2"/>
    <n v="4.4435048084981409E-2"/>
    <n v="1"/>
    <n v="1"/>
  </r>
  <r>
    <d v="2025-03-21T00:00:00"/>
    <s v="Reservoir "/>
    <n v="245000"/>
    <n v="23000"/>
    <n v="17000"/>
    <x v="3"/>
    <n v="285000"/>
    <s v="https://x.com/elonmusk/status/1902598145357308372"/>
    <x v="3"/>
    <x v="0"/>
    <x v="0"/>
    <x v="5"/>
    <x v="5"/>
    <x v="1"/>
    <n v="1.1840864026197995E-3"/>
    <n v="9.438500242014336E-2"/>
    <n v="7.9465948801491715E-2"/>
    <n v="1.8941181890129083E-2"/>
    <n v="2.5833673016109088E-2"/>
    <n v="4.4378273058892068E-2"/>
    <n v="2.1870869472976444E-2"/>
    <n v="5.5540335976383103E-2"/>
    <n v="4.1671814399726843E-2"/>
    <n v="1"/>
    <n v="1"/>
  </r>
  <r>
    <d v="2025-04-12T00:00:00"/>
    <s v="Some progress"/>
    <n v="76000"/>
    <n v="12000"/>
    <n v="4000"/>
    <x v="0"/>
    <n v="92000"/>
    <s v="https://x.com/elonmusk/status/1910838330083664126"/>
    <x v="3"/>
    <x v="1"/>
    <x v="4"/>
    <x v="3"/>
    <x v="4"/>
    <x v="1"/>
    <n v="-2.8390359447419522E-2"/>
    <n v="-8.4232699409594658E-2"/>
    <n v="-6.1144895728619031E-2"/>
    <n v="6.6025493226164952E-3"/>
    <n v="1.9015930487606952E-2"/>
    <n v="1.801755065320219E-2"/>
    <n v="3.6062163765739667E-2"/>
    <n v="4.9219794107705987E-2"/>
    <n v="8.1059827500330792E-2"/>
    <n v="1"/>
    <n v="1"/>
  </r>
  <r>
    <d v="2025-04-15T00:00:00"/>
    <s v="Not bad, @Tesla!"/>
    <n v="179000"/>
    <n v="23000"/>
    <n v="7000"/>
    <x v="3"/>
    <n v="209000"/>
    <s v="https://x.com/elonmusk/status/1912046162347012155"/>
    <x v="2"/>
    <x v="1"/>
    <x v="1"/>
    <x v="4"/>
    <x v="0"/>
    <x v="1"/>
    <n v="8.790783591264173E-3"/>
    <n v="2.6937299805422033E-2"/>
    <n v="0.16446421575168646"/>
    <n v="2.9186726397327292E-2"/>
    <n v="5.8164732303951144E-3"/>
    <n v="4.3402868541228455E-2"/>
    <n v="1.4473758197025129E-2"/>
    <n v="3.1043489981843232E-3"/>
    <n v="6.3198141972507588E-2"/>
    <n v="1"/>
    <n v="1"/>
  </r>
  <r>
    <d v="2025-04-29T00:00:00"/>
    <s v="Knock, knock … it’s @DOGE"/>
    <n v="501000"/>
    <n v="54000"/>
    <n v="30000"/>
    <x v="2"/>
    <n v="585000"/>
    <s v="https://x.com/elonmusk/status/1917048786633036129"/>
    <x v="3"/>
    <x v="0"/>
    <x v="0"/>
    <x v="3"/>
    <x v="4"/>
    <x v="1"/>
    <n v="-1.28911661913933E-2"/>
    <n v="3.8729712788354576E-2"/>
    <n v="-1.3970643646491809E-2"/>
    <n v="4.0622178840566799E-2"/>
    <n v="3.3030994608951376E-2"/>
    <n v="2.444473516993665E-2"/>
    <n v="5.8652274082406312E-3"/>
    <n v="1.0013846032367447E-2"/>
    <n v="1.4250979099138984E-2"/>
    <n v="1"/>
    <n v="1"/>
  </r>
  <r>
    <d v="2025-04-29T00:00:00"/>
    <s v="No high, no lows, only @DOGE"/>
    <n v="76000"/>
    <n v="13000"/>
    <n v="2000"/>
    <x v="0"/>
    <n v="91000"/>
    <s v="https://x.com/elonmusk/status/1917005499209551977"/>
    <x v="3"/>
    <x v="0"/>
    <x v="4"/>
    <x v="2"/>
    <x v="5"/>
    <x v="1"/>
    <n v="-1.28911661913933E-2"/>
    <n v="3.8729712788354576E-2"/>
    <n v="-1.3970643646491809E-2"/>
    <n v="4.0622178840566799E-2"/>
    <n v="3.3030994608951376E-2"/>
    <n v="2.444473516993665E-2"/>
    <n v="5.8652274082406312E-3"/>
    <n v="1.0013846032367447E-2"/>
    <n v="1.4250979099138984E-2"/>
    <n v="1"/>
    <n v="1"/>
  </r>
  <r>
    <d v="2025-05-02T00:00:00"/>
    <s v=",,,@DOGE"/>
    <n v="90000"/>
    <n v="16000"/>
    <n v="2000"/>
    <x v="0"/>
    <n v="108000"/>
    <s v="https://x.com/elonmusk/status/1918334607742910612"/>
    <x v="3"/>
    <x v="0"/>
    <x v="1"/>
    <x v="3"/>
    <x v="4"/>
    <x v="0"/>
    <n v="-3.0210308930445962E-2"/>
    <n v="-5.8674712417443819E-2"/>
    <n v="0.12847870076588941"/>
    <n v="1.0812787190896799E-2"/>
    <n v="1.9739915363295082E-2"/>
    <n v="8.769765178792284E-2"/>
    <n v="1.092853560104412E-2"/>
    <n v="3.0572928218580996E-2"/>
    <n v="2.2698716820561477E-2"/>
    <n v="1"/>
    <n v="1"/>
  </r>
  <r>
    <d v="2025-05-05T00:00:00"/>
    <s v="Any battery or generator will work. If you have solar and a Tesla Powerwall..."/>
    <n v="5000"/>
    <n v="500"/>
    <n v="300"/>
    <x v="1"/>
    <n v="5800"/>
    <s v="https://x.com/elonmusk/status/1919365055386108364"/>
    <x v="0"/>
    <x v="1"/>
    <x v="1"/>
    <x v="3"/>
    <x v="1"/>
    <x v="0"/>
    <n v="8.4341971325645471E-3"/>
    <n v="0.15246556009330514"/>
    <n v="0.35322216033616738"/>
    <n v="1.7034492775954625E-2"/>
    <n v="6.6797356304770891E-2"/>
    <n v="8.9006129787912197E-2"/>
    <n v="1.492322736431377E-3"/>
    <n v="1.6862243215456336E-2"/>
    <n v="2.7119190873782954E-2"/>
    <n v="1"/>
    <n v="1"/>
  </r>
  <r>
    <d v="2025-05-05T00:00:00"/>
    <s v="🎯"/>
    <n v="4000"/>
    <n v="300"/>
    <n v="200"/>
    <x v="1"/>
    <n v="4500"/>
    <s v="https://x.com/elonmusk/status/1919365133593096605"/>
    <x v="0"/>
    <x v="1"/>
    <x v="0"/>
    <x v="0"/>
    <x v="0"/>
    <x v="0"/>
    <n v="8.4341971325645471E-3"/>
    <n v="0.15246556009330514"/>
    <n v="0.35322216033616738"/>
    <n v="1.7034492775954625E-2"/>
    <n v="6.6797356304770891E-2"/>
    <n v="8.9006129787912197E-2"/>
    <n v="1.492322736431377E-3"/>
    <n v="1.6862243215456336E-2"/>
    <n v="2.7119190873782954E-2"/>
    <n v="1"/>
    <n v="1"/>
  </r>
  <r>
    <d v="2025-05-24T00:00:00"/>
    <s v="Much appreciated on behalf of the @DOGE team"/>
    <n v="113000"/>
    <n v="19000"/>
    <n v="5000"/>
    <x v="3"/>
    <n v="137000"/>
    <s v="https://x.com/elonmusk/status/1926063893723369833"/>
    <x v="3"/>
    <x v="1"/>
    <x v="1"/>
    <x v="3"/>
    <x v="4"/>
    <x v="0"/>
    <n v="-2.0504999631981713E-3"/>
    <n v="3.3745822291486594E-3"/>
    <n v="-0.14479620875726984"/>
    <n v="2.2956779078407118E-2"/>
    <n v="1.2680795802955128E-2"/>
    <n v="3.4559111396905658E-2"/>
    <n v="5.2011063876439133E-2"/>
    <n v="6.215580058746533E-2"/>
    <n v="5.4982102042521908E-2"/>
    <n v="1"/>
    <n v="1"/>
  </r>
  <r>
    <d v="2025-06-01T00:00:00"/>
    <s v="All new XChat is rolling out with encryption, vanishing messages and the ability to send any kind of file. Also, audio/video calling._x000a__x000a_This is built on Rust with (Bitcoin style) encryption, whole new architecture."/>
    <n v="30000"/>
    <n v="5000"/>
    <n v="4000"/>
    <x v="0"/>
    <n v="39000"/>
    <s v="https://x.com/elonmusk/status/1929238157872312773"/>
    <x v="0"/>
    <x v="0"/>
    <x v="2"/>
    <x v="6"/>
    <x v="4"/>
    <x v="0"/>
    <n v="9.0243200587658556E-3"/>
    <n v="-2.836156080580976E-2"/>
    <n v="-4.8687245967964699E-2"/>
    <n v="1.2116547796622815E-2"/>
    <n v="4.108397887712107E-2"/>
    <n v="4.5548423719581066E-2"/>
    <n v="6.4861353539172962E-3"/>
    <n v="5.6889098551788427E-2"/>
    <n v="3.6664096374025713E-2"/>
    <n v="1"/>
    <n v="1"/>
  </r>
  <r>
    <d v="2025-06-11T00:00:00"/>
    <s v="I regret some of my posts about President @realDonaldTrump last week. They went too far."/>
    <n v="1000000"/>
    <n v="137000"/>
    <n v="152000"/>
    <x v="2"/>
    <n v="1289000"/>
    <s v="https://x.com/elonmusk/status/1932695486684950962"/>
    <x v="2"/>
    <x v="0"/>
    <x v="1"/>
    <x v="0"/>
    <x v="1"/>
    <x v="0"/>
    <n v="-5.9030531991844604E-2"/>
    <n v="-7.5476756760909369E-2"/>
    <n v="-0.11613738928323714"/>
    <n v="1.3276962108989687E-2"/>
    <n v="2.4157763066838794E-2"/>
    <n v="1.9833686501934039E-2"/>
    <n v="5.7084226585424488E-2"/>
    <n v="4.0916483305302696E-2"/>
    <n v="4.8874619612684959E-2"/>
    <n v="1"/>
    <n v="1"/>
  </r>
  <r>
    <d v="2024-12-15T00:00:00"/>
    <s v="Thanks!"/>
    <n v="7000"/>
    <n v="276"/>
    <n v="346"/>
    <x v="1"/>
    <n v="7622"/>
    <s v="https://x.com/elonmusk/status/1868098924726386771"/>
    <x v="2"/>
    <x v="1"/>
    <x v="2"/>
    <x v="3"/>
    <x v="4"/>
    <x v="0"/>
    <n v="-1.2946707853271344E-2"/>
    <n v="-0.1198697665638474"/>
    <n v="-0.23202551634748037"/>
    <n v="1.5979287917999095E-2"/>
    <n v="5.1733644936681963E-2"/>
    <n v="5.205411300628434E-2"/>
    <n v="1.5561952399203735E-2"/>
    <n v="2.4434376833961588E-2"/>
    <n v="5.3408682317941221E-2"/>
    <n v="1"/>
    <n v="1"/>
  </r>
  <r>
    <d v="2023-02-26T00:00:00"/>
    <s v="Not bad, SaylorGPT!"/>
    <n v="6000"/>
    <n v="225"/>
    <n v="273"/>
    <x v="1"/>
    <n v="6498"/>
    <s v="https://x.com/elonmusk/status/1629962353872715778"/>
    <x v="2"/>
    <x v="1"/>
    <x v="4"/>
    <x v="5"/>
    <x v="6"/>
    <x v="0"/>
    <n v="-9.9410090777628524E-3"/>
    <n v="-1.1979341634092977E-3"/>
    <n v="-8.9032554858375468E-2"/>
    <n v="5.9100267081356739E-3"/>
    <n v="1.4651360453812674E-2"/>
    <n v="1.9792887270401609E-2"/>
    <n v="7.4717385166020479E-3"/>
    <n v="2.8950156254807104E-2"/>
    <n v="2.1530130460410461E-2"/>
    <n v="1"/>
    <n v="1"/>
  </r>
  <r>
    <d v="2023-01-21T00:00:00"/>
    <s v="More than triple that when you add social security, Medicare &amp; govt pension obligations"/>
    <n v="33000"/>
    <n v="2000"/>
    <n v="3000"/>
    <x v="0"/>
    <n v="38000"/>
    <s v="https://x.com/elonmusk/status/1616593003191181314"/>
    <x v="1"/>
    <x v="1"/>
    <x v="4"/>
    <x v="5"/>
    <x v="1"/>
    <x v="0"/>
    <n v="4.562172932596642E-2"/>
    <n v="-8.6003415444038112E-3"/>
    <n v="3.8185027365848612E-2"/>
    <n v="4.6071309260812029E-2"/>
    <n v="4.5199000092626687E-2"/>
    <n v="3.105421367857536E-2"/>
    <n v="1.6059401124231036E-2"/>
    <n v="3.9110102677785336E-2"/>
    <n v="3.1865084973368013E-2"/>
    <n v="1"/>
    <n v="1"/>
  </r>
  <r>
    <d v="2024-11-16T00:00:00"/>
    <s v="Interesting"/>
    <n v="2000"/>
    <n v="107"/>
    <n v="131"/>
    <x v="1"/>
    <n v="2238"/>
    <s v="https://x.com/elonmusk/status/1857853681745445018"/>
    <x v="1"/>
    <x v="1"/>
    <x v="3"/>
    <x v="3"/>
    <x v="6"/>
    <x v="0"/>
    <n v="7.2690396273378255E-3"/>
    <n v="7.381615107665862E-2"/>
    <n v="0.17766930398660152"/>
    <n v="3.6929290395874434E-2"/>
    <n v="3.512495425162683E-2"/>
    <n v="3.1165571815567249E-2"/>
    <n v="3.6163678826736032E-2"/>
    <n v="6.4661535804948045E-2"/>
    <n v="0.13873306329932211"/>
    <n v="1"/>
    <n v="1"/>
  </r>
  <r>
    <d v="2024-05-13T00:00:00"/>
    <s v="Hmm"/>
    <n v="957"/>
    <n v="87"/>
    <n v="136"/>
    <x v="1"/>
    <n v="1180"/>
    <s v="https://x.com/elonmusk/status/1789803913069134097"/>
    <x v="0"/>
    <x v="1"/>
    <x v="3"/>
    <x v="3"/>
    <x v="6"/>
    <x v="0"/>
    <n v="-2.0928368067510306E-2"/>
    <n v="1.0673125574378162E-2"/>
    <n v="0.11583221375386077"/>
    <n v="1.7386756731606483E-2"/>
    <n v="5.0463422292456962E-2"/>
    <n v="5.2862525554580882E-2"/>
    <n v="6.8712291296291583E-2"/>
    <n v="3.6570451692033455E-2"/>
    <n v="4.3694116133874861E-2"/>
    <n v="1"/>
    <n v="1"/>
  </r>
  <r>
    <d v="2023-10-02T00:00:00"/>
    <s v="Fiat currency"/>
    <n v="15000"/>
    <n v="3000"/>
    <n v="1000"/>
    <x v="1"/>
    <n v="19000"/>
    <s v="https://x.com/elonmusk/status/1708627980476399698"/>
    <x v="0"/>
    <x v="1"/>
    <x v="3"/>
    <x v="0"/>
    <x v="1"/>
    <x v="0"/>
    <n v="-1.211972500374292E-2"/>
    <n v="-1.9595580777979515E-2"/>
    <n v="-5.3994409088990891E-2"/>
    <n v="1.0214345477785533E-2"/>
    <n v="9.7463454418800343E-3"/>
    <n v="1.436693750286974E-2"/>
    <n v="2.3400544529033087E-2"/>
    <n v="1.8024892896937015E-2"/>
    <n v="1.3027495031598505E-2"/>
    <n v="1"/>
    <n v="1"/>
  </r>
  <r>
    <d v="2023-02-16T00:00:00"/>
    <s v="Tesla vision AI could really crush these Google “not a bot” tests lol"/>
    <n v="14000"/>
    <n v="615"/>
    <n v="700"/>
    <x v="1"/>
    <n v="15315"/>
    <s v="https://x.com/elonmusk/status/1626084108094050307"/>
    <x v="2"/>
    <x v="1"/>
    <x v="3"/>
    <x v="0"/>
    <x v="0"/>
    <x v="0"/>
    <n v="3.4570770850439247E-2"/>
    <n v="2.4617805436280449E-2"/>
    <n v="-6.9910379142648083E-3"/>
    <n v="3.3353971303686794E-2"/>
    <n v="2.352021508535259E-2"/>
    <n v="2.546098951692876E-2"/>
    <n v="3.930293685888181E-2"/>
    <n v="5.9112591114564753E-2"/>
    <n v="3.5090013216079893E-2"/>
    <n v="1"/>
    <n v="1"/>
  </r>
  <r>
    <d v="2024-07-02T00:00:00"/>
    <s v="Yeah"/>
    <n v="1000"/>
    <n v="88"/>
    <n v="149"/>
    <x v="1"/>
    <n v="1237"/>
    <s v="https://x.com/elonmusk/status/1808169246783840507"/>
    <x v="0"/>
    <x v="1"/>
    <x v="4"/>
    <x v="6"/>
    <x v="6"/>
    <x v="0"/>
    <n v="-5.8184123667441745E-2"/>
    <n v="-0.15935544733236484"/>
    <n v="-0.14043697164970692"/>
    <n v="3.6443144206262955E-2"/>
    <n v="8.2808401633723439E-2"/>
    <n v="6.2579349033827322E-2"/>
    <n v="1.2076906460132075E-2"/>
    <n v="1.850084347911336E-2"/>
    <n v="2.8104596023092163E-2"/>
    <n v="1"/>
    <n v="1"/>
  </r>
  <r>
    <d v="2023-03-27T00:00:00"/>
    <s v="True"/>
    <n v="15000"/>
    <n v="808"/>
    <n v="812"/>
    <x v="1"/>
    <n v="16620"/>
    <s v="https://x.com/elonmusk/status/1640318465696313344"/>
    <x v="0"/>
    <x v="1"/>
    <x v="4"/>
    <x v="6"/>
    <x v="1"/>
    <x v="0"/>
    <n v="1.2255592538674476E-2"/>
    <n v="1.7745272047310134E-2"/>
    <n v="0.3142527836063771"/>
    <n v="4.2723211583514185E-2"/>
    <n v="2.3842029023839924E-2"/>
    <n v="7.7986042688457061E-2"/>
    <n v="1.9599448960232215E-2"/>
    <n v="1.2380629613535107E-2"/>
    <n v="4.3199585546481234E-2"/>
    <n v="1"/>
    <n v="1"/>
  </r>
  <r>
    <m/>
    <m/>
    <m/>
    <m/>
    <m/>
    <x v="4"/>
    <m/>
    <m/>
    <x v="4"/>
    <x v="2"/>
    <x v="5"/>
    <x v="7"/>
    <x v="7"/>
    <x v="2"/>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E07765-58F2-42B4-8B98-89A86640B72F}" name="TablaDinámica18" cacheId="3"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8">
  <location ref="G1:J2"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6">
        <item h="1" x="0"/>
        <item x="3"/>
        <item h="1" x="2"/>
        <item h="1" x="1"/>
        <item h="1" x="4"/>
        <item t="default"/>
      </items>
    </pivotField>
    <pivotField showAll="0"/>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8"/>
  </rowFields>
  <rowItems count="1">
    <i>
      <x v="1"/>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4">
    <format dxfId="499">
      <pivotArea outline="0" collapsedLevelsAreSubtotals="1" fieldPosition="0"/>
    </format>
    <format dxfId="498">
      <pivotArea type="all" dataOnly="0" outline="0" fieldPosition="0"/>
    </format>
    <format dxfId="497">
      <pivotArea outline="0" collapsedLevelsAreSubtotals="1" fieldPosition="0"/>
    </format>
    <format dxfId="496">
      <pivotArea field="8" type="button" dataOnly="0" labelOnly="1" outline="0" axis="axisRow" fieldPosition="0"/>
    </format>
    <format dxfId="495">
      <pivotArea dataOnly="0" labelOnly="1" fieldPosition="0">
        <references count="1">
          <reference field="8" count="0"/>
        </references>
      </pivotArea>
    </format>
    <format dxfId="494">
      <pivotArea dataOnly="0" labelOnly="1" grandRow="1" outline="0" fieldPosition="0"/>
    </format>
    <format dxfId="493">
      <pivotArea dataOnly="0" labelOnly="1" outline="0" fieldPosition="0">
        <references count="1">
          <reference field="4294967294" count="3">
            <x v="0"/>
            <x v="1"/>
            <x v="2"/>
          </reference>
        </references>
      </pivotArea>
    </format>
    <format dxfId="492">
      <pivotArea type="all" dataOnly="0" outline="0" fieldPosition="0"/>
    </format>
    <format dxfId="491">
      <pivotArea outline="0" collapsedLevelsAreSubtotals="1" fieldPosition="0"/>
    </format>
    <format dxfId="490">
      <pivotArea field="8" type="button" dataOnly="0" labelOnly="1" outline="0" axis="axisRow" fieldPosition="0"/>
    </format>
    <format dxfId="489">
      <pivotArea dataOnly="0" labelOnly="1" fieldPosition="0">
        <references count="1">
          <reference field="8" count="0"/>
        </references>
      </pivotArea>
    </format>
    <format dxfId="488">
      <pivotArea dataOnly="0" labelOnly="1" grandRow="1" outline="0" fieldPosition="0"/>
    </format>
    <format dxfId="487">
      <pivotArea dataOnly="0" labelOnly="1" outline="0" fieldPosition="0">
        <references count="1">
          <reference field="4294967294" count="3">
            <x v="0"/>
            <x v="1"/>
            <x v="2"/>
          </reference>
        </references>
      </pivotArea>
    </format>
    <format dxfId="48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4EA564-E7A2-4C5A-B1D8-F72B7D59CC55}" name="TablaDinámica20" cacheId="3"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13">
  <location ref="G5:J6"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items count="7">
        <item h="1" x="2"/>
        <item h="1" x="0"/>
        <item x="3"/>
        <item h="1" x="4"/>
        <item h="1" x="1"/>
        <item h="1" x="5"/>
        <item t="default"/>
      </items>
    </pivotField>
    <pivotField showAll="0"/>
    <pivotField axis="axisRow" showAll="0">
      <items count="9">
        <item x="3"/>
        <item h="1" x="6"/>
        <item h="1" x="4"/>
        <item h="1" x="5"/>
        <item h="1" x="0"/>
        <item h="1" x="2"/>
        <item h="1" x="1"/>
        <item h="1" x="7"/>
        <item t="default"/>
      </items>
    </pivotField>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2"/>
  </rowFields>
  <rowItems count="1">
    <i>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1">
    <format dxfId="472">
      <pivotArea outline="0" collapsedLevelsAreSubtotals="1" fieldPosition="0"/>
    </format>
    <format dxfId="471">
      <pivotArea type="all" dataOnly="0" outline="0" fieldPosition="0"/>
    </format>
    <format dxfId="470">
      <pivotArea outline="0" collapsedLevelsAreSubtotals="1" fieldPosition="0"/>
    </format>
    <format dxfId="469">
      <pivotArea field="10" type="button" dataOnly="0" labelOnly="1" outline="0"/>
    </format>
    <format dxfId="468">
      <pivotArea dataOnly="0" labelOnly="1" grandRow="1" outline="0" fieldPosition="0"/>
    </format>
    <format dxfId="467">
      <pivotArea dataOnly="0" labelOnly="1" outline="0" fieldPosition="0">
        <references count="1">
          <reference field="4294967294" count="3">
            <x v="0"/>
            <x v="1"/>
            <x v="2"/>
          </reference>
        </references>
      </pivotArea>
    </format>
    <format dxfId="466">
      <pivotArea type="all" dataOnly="0" outline="0" fieldPosition="0"/>
    </format>
    <format dxfId="465">
      <pivotArea outline="0" collapsedLevelsAreSubtotals="1" fieldPosition="0"/>
    </format>
    <format dxfId="464">
      <pivotArea field="10" type="button" dataOnly="0" labelOnly="1" outline="0"/>
    </format>
    <format dxfId="463">
      <pivotArea dataOnly="0" labelOnly="1" grandRow="1" outline="0" fieldPosition="0"/>
    </format>
    <format dxfId="462">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ABEE19-A804-4016-838C-EE17C6B3BDE5}" name="TablaDinámica19" cacheId="2"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3">
  <location ref="G3:J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5">
        <item h="1" x="0"/>
        <item x="3"/>
        <item h="1" x="2"/>
        <item h="1" x="1"/>
        <item t="default"/>
      </items>
    </pivotField>
    <pivotField showAll="0"/>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8"/>
  </rowFields>
  <rowItems count="1">
    <i>
      <x v="1"/>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485">
      <pivotArea outline="0" collapsedLevelsAreSubtotals="1" fieldPosition="0"/>
    </format>
    <format dxfId="484">
      <pivotArea type="all" dataOnly="0" outline="0" fieldPosition="0"/>
    </format>
    <format dxfId="483">
      <pivotArea outline="0" collapsedLevelsAreSubtotals="1" fieldPosition="0"/>
    </format>
    <format dxfId="482">
      <pivotArea field="8" type="button" dataOnly="0" labelOnly="1" outline="0" axis="axisRow" fieldPosition="0"/>
    </format>
    <format dxfId="481">
      <pivotArea dataOnly="0" labelOnly="1" fieldPosition="0">
        <references count="1">
          <reference field="8" count="0"/>
        </references>
      </pivotArea>
    </format>
    <format dxfId="480">
      <pivotArea dataOnly="0" labelOnly="1" grandRow="1" outline="0" fieldPosition="0"/>
    </format>
    <format dxfId="479">
      <pivotArea dataOnly="0" labelOnly="1" outline="0" fieldPosition="0">
        <references count="1">
          <reference field="4294967294" count="3">
            <x v="0"/>
            <x v="1"/>
            <x v="2"/>
          </reference>
        </references>
      </pivotArea>
    </format>
    <format dxfId="478">
      <pivotArea type="all" dataOnly="0" outline="0" fieldPosition="0"/>
    </format>
    <format dxfId="477">
      <pivotArea outline="0" collapsedLevelsAreSubtotals="1" fieldPosition="0"/>
    </format>
    <format dxfId="476">
      <pivotArea field="8" type="button" dataOnly="0" labelOnly="1" outline="0" axis="axisRow" fieldPosition="0"/>
    </format>
    <format dxfId="475">
      <pivotArea dataOnly="0" labelOnly="1" fieldPosition="0">
        <references count="1">
          <reference field="8" count="0"/>
        </references>
      </pivotArea>
    </format>
    <format dxfId="474">
      <pivotArea dataOnly="0" labelOnly="1" grandRow="1" outline="0" fieldPosition="0"/>
    </format>
    <format dxfId="473">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10193B-1CD1-4A02-9F37-231C73DB9A05}" name="TablaDinámica21" cacheId="2"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11">
  <location ref="G7:J8"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items count="6">
        <item h="1" x="2"/>
        <item h="1" x="0"/>
        <item x="3"/>
        <item h="1" x="4"/>
        <item h="1" x="1"/>
        <item t="default"/>
      </items>
    </pivotField>
    <pivotField showAll="0"/>
    <pivotField axis="axisRow" showAll="0">
      <items count="8">
        <item x="3"/>
        <item h="1" x="6"/>
        <item h="1" x="4"/>
        <item h="1" x="5"/>
        <item h="1" x="0"/>
        <item h="1" x="2"/>
        <item h="1" x="1"/>
        <item t="default"/>
      </items>
    </pivotField>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2"/>
  </rowFields>
  <rowItems count="1">
    <i>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1">
    <format dxfId="510">
      <pivotArea outline="0" collapsedLevelsAreSubtotals="1" fieldPosition="0"/>
    </format>
    <format dxfId="509">
      <pivotArea type="all" dataOnly="0" outline="0" fieldPosition="0"/>
    </format>
    <format dxfId="508">
      <pivotArea outline="0" collapsedLevelsAreSubtotals="1" fieldPosition="0"/>
    </format>
    <format dxfId="507">
      <pivotArea field="10" type="button" dataOnly="0" labelOnly="1" outline="0"/>
    </format>
    <format dxfId="506">
      <pivotArea dataOnly="0" labelOnly="1" grandRow="1" outline="0" fieldPosition="0"/>
    </format>
    <format dxfId="505">
      <pivotArea dataOnly="0" labelOnly="1" outline="0" fieldPosition="0">
        <references count="1">
          <reference field="4294967294" count="3">
            <x v="0"/>
            <x v="1"/>
            <x v="2"/>
          </reference>
        </references>
      </pivotArea>
    </format>
    <format dxfId="504">
      <pivotArea type="all" dataOnly="0" outline="0" fieldPosition="0"/>
    </format>
    <format dxfId="503">
      <pivotArea outline="0" collapsedLevelsAreSubtotals="1" fieldPosition="0"/>
    </format>
    <format dxfId="502">
      <pivotArea field="10" type="button" dataOnly="0" labelOnly="1" outline="0"/>
    </format>
    <format dxfId="501">
      <pivotArea dataOnly="0" labelOnly="1" grandRow="1" outline="0" fieldPosition="0"/>
    </format>
    <format dxfId="500">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0474EB-1589-40C8-99B8-EDDD6A453CE4}" name="TablaDinámica2" cacheId="2"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14">
  <location ref="G11:J12"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axis="axisRow" showAll="0">
      <items count="6">
        <item h="1" x="2"/>
        <item h="1" x="0"/>
        <item x="3"/>
        <item h="1" x="4"/>
        <item h="1" x="1"/>
        <item t="default"/>
      </items>
    </pivotField>
    <pivotField showAll="0"/>
    <pivotField showAll="0">
      <items count="8">
        <item x="3"/>
        <item h="1" x="6"/>
        <item h="1" x="4"/>
        <item h="1" x="5"/>
        <item h="1" x="0"/>
        <item h="1" x="2"/>
        <item h="1" x="1"/>
        <item t="default"/>
      </items>
    </pivotField>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0"/>
  </rowFields>
  <rowItems count="1">
    <i>
      <x v="2"/>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1">
    <format dxfId="521">
      <pivotArea outline="0" collapsedLevelsAreSubtotals="1" fieldPosition="0"/>
    </format>
    <format dxfId="520">
      <pivotArea type="all" dataOnly="0" outline="0" fieldPosition="0"/>
    </format>
    <format dxfId="519">
      <pivotArea outline="0" collapsedLevelsAreSubtotals="1" fieldPosition="0"/>
    </format>
    <format dxfId="518">
      <pivotArea field="10" type="button" dataOnly="0" labelOnly="1" outline="0" axis="axisRow" fieldPosition="0"/>
    </format>
    <format dxfId="517">
      <pivotArea dataOnly="0" labelOnly="1" grandRow="1" outline="0" fieldPosition="0"/>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0" type="button" dataOnly="0" labelOnly="1" outline="0" axis="axisRow" fieldPosition="0"/>
    </format>
    <format dxfId="512">
      <pivotArea dataOnly="0" labelOnly="1" grandRow="1" outline="0" fieldPosition="0"/>
    </format>
    <format dxfId="511">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BFE08E-A798-4002-B688-2CBBC87CBDDB}" name="TablaDinámica1" cacheId="3"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30">
  <location ref="G9:J10"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axis="axisRow" showAll="0">
      <items count="7">
        <item h="1" x="2"/>
        <item x="0"/>
        <item h="1" x="3"/>
        <item h="1" x="4"/>
        <item h="1" x="1"/>
        <item h="1" x="5"/>
        <item t="default"/>
      </items>
    </pivotField>
    <pivotField showAll="0"/>
    <pivotField showAll="0">
      <items count="9">
        <item h="1" x="3"/>
        <item h="1" x="6"/>
        <item h="1" x="4"/>
        <item h="1" x="5"/>
        <item x="0"/>
        <item h="1" x="2"/>
        <item h="1" x="1"/>
        <item h="1" x="7"/>
        <item t="default"/>
      </items>
    </pivotField>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0"/>
  </rowFields>
  <rowItems count="1">
    <i>
      <x v="1"/>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1">
    <format dxfId="532">
      <pivotArea outline="0" collapsedLevelsAreSubtotals="1" fieldPosition="0"/>
    </format>
    <format dxfId="531">
      <pivotArea type="all" dataOnly="0" outline="0" fieldPosition="0"/>
    </format>
    <format dxfId="530">
      <pivotArea outline="0" collapsedLevelsAreSubtotals="1" fieldPosition="0"/>
    </format>
    <format dxfId="529">
      <pivotArea field="10" type="button" dataOnly="0" labelOnly="1" outline="0" axis="axisRow" fieldPosition="0"/>
    </format>
    <format dxfId="528">
      <pivotArea dataOnly="0" labelOnly="1" grandRow="1" outline="0" fieldPosition="0"/>
    </format>
    <format dxfId="527">
      <pivotArea dataOnly="0" labelOnly="1" outline="0" fieldPosition="0">
        <references count="1">
          <reference field="4294967294" count="3">
            <x v="0"/>
            <x v="1"/>
            <x v="2"/>
          </reference>
        </references>
      </pivotArea>
    </format>
    <format dxfId="526">
      <pivotArea type="all" dataOnly="0" outline="0" fieldPosition="0"/>
    </format>
    <format dxfId="525">
      <pivotArea outline="0" collapsedLevelsAreSubtotals="1" fieldPosition="0"/>
    </format>
    <format dxfId="524">
      <pivotArea field="10" type="button" dataOnly="0" labelOnly="1" outline="0" axis="axisRow" fieldPosition="0"/>
    </format>
    <format dxfId="523">
      <pivotArea dataOnly="0" labelOnly="1" grandRow="1" outline="0" fieldPosition="0"/>
    </format>
    <format dxfId="522">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5716A3-6FB4-4BE5-A5AA-E4F426F2E44C}" name="TablaDinámica9"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15:D20" firstHeaderRow="0" firstDataRow="1" firstDataCol="1"/>
  <pivotFields count="25">
    <pivotField numFmtId="14" showAll="0"/>
    <pivotField showAll="0"/>
    <pivotField numFmtId="3" showAll="0"/>
    <pivotField numFmtId="3" showAll="0"/>
    <pivotField numFmtId="3" showAll="0"/>
    <pivotField axis="axisRow" showAll="0">
      <items count="5">
        <item x="3"/>
        <item x="1"/>
        <item x="0"/>
        <item x="2"/>
        <item t="default"/>
      </items>
    </pivotField>
    <pivotField numFmtId="3"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355">
      <pivotArea outline="0" collapsedLevelsAreSubtotals="1" fieldPosition="0"/>
    </format>
    <format dxfId="354">
      <pivotArea type="all" dataOnly="0" outline="0" fieldPosition="0"/>
    </format>
    <format dxfId="353">
      <pivotArea outline="0" collapsedLevelsAreSubtotals="1" fieldPosition="0"/>
    </format>
    <format dxfId="352">
      <pivotArea field="5" type="button" dataOnly="0" labelOnly="1" outline="0" axis="axisRow" fieldPosition="0"/>
    </format>
    <format dxfId="351">
      <pivotArea dataOnly="0" labelOnly="1" fieldPosition="0">
        <references count="1">
          <reference field="5" count="0"/>
        </references>
      </pivotArea>
    </format>
    <format dxfId="350">
      <pivotArea dataOnly="0" labelOnly="1" grandRow="1" outline="0" fieldPosition="0"/>
    </format>
    <format dxfId="349">
      <pivotArea dataOnly="0" labelOnly="1" outline="0" fieldPosition="0">
        <references count="1">
          <reference field="4294967294" count="3">
            <x v="0"/>
            <x v="1"/>
            <x v="2"/>
          </reference>
        </references>
      </pivotArea>
    </format>
    <format dxfId="348">
      <pivotArea type="all" dataOnly="0" outline="0" fieldPosition="0"/>
    </format>
    <format dxfId="347">
      <pivotArea outline="0" collapsedLevelsAreSubtotals="1" fieldPosition="0"/>
    </format>
    <format dxfId="346">
      <pivotArea field="5" type="button" dataOnly="0" labelOnly="1" outline="0" axis="axisRow" fieldPosition="0"/>
    </format>
    <format dxfId="345">
      <pivotArea dataOnly="0" labelOnly="1" fieldPosition="0">
        <references count="1">
          <reference field="5" count="0"/>
        </references>
      </pivotArea>
    </format>
    <format dxfId="344">
      <pivotArea dataOnly="0" labelOnly="1" grandRow="1" outline="0" fieldPosition="0"/>
    </format>
    <format dxfId="343">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02A2EE-95C2-4862-A34D-D48C582607A7}"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D6" firstHeaderRow="0" firstDataRow="1" firstDataCol="1"/>
  <pivotFields count="25">
    <pivotField numFmtId="14" showAll="0"/>
    <pivotField showAll="0"/>
    <pivotField numFmtId="3" showAll="0"/>
    <pivotField numFmtId="3" showAll="0"/>
    <pivotField numFmtId="3" showAll="0"/>
    <pivotField axis="axisRow" showAll="0">
      <items count="6">
        <item x="3"/>
        <item x="1"/>
        <item x="0"/>
        <item x="2"/>
        <item h="1" x="4"/>
        <item t="default"/>
      </items>
    </pivotField>
    <pivotField numFmtId="3" showAll="0"/>
    <pivotField showAll="0"/>
    <pivotField showAll="0"/>
    <pivotField showAll="0"/>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4">
    <format dxfId="369">
      <pivotArea outline="0" collapsedLevelsAreSubtotals="1" fieldPosition="0"/>
    </format>
    <format dxfId="368">
      <pivotArea type="all" dataOnly="0" outline="0" fieldPosition="0"/>
    </format>
    <format dxfId="367">
      <pivotArea outline="0" collapsedLevelsAreSubtotals="1" fieldPosition="0"/>
    </format>
    <format dxfId="366">
      <pivotArea field="5" type="button" dataOnly="0" labelOnly="1" outline="0" axis="axisRow" fieldPosition="0"/>
    </format>
    <format dxfId="365">
      <pivotArea dataOnly="0" labelOnly="1" fieldPosition="0">
        <references count="1">
          <reference field="5" count="0"/>
        </references>
      </pivotArea>
    </format>
    <format dxfId="364">
      <pivotArea dataOnly="0" labelOnly="1" grandRow="1" outline="0" fieldPosition="0"/>
    </format>
    <format dxfId="363">
      <pivotArea dataOnly="0" labelOnly="1" outline="0" fieldPosition="0">
        <references count="1">
          <reference field="4294967294" count="3">
            <x v="0"/>
            <x v="1"/>
            <x v="2"/>
          </reference>
        </references>
      </pivotArea>
    </format>
    <format dxfId="362">
      <pivotArea type="all" dataOnly="0" outline="0" fieldPosition="0"/>
    </format>
    <format dxfId="361">
      <pivotArea outline="0" collapsedLevelsAreSubtotals="1" fieldPosition="0"/>
    </format>
    <format dxfId="360">
      <pivotArea field="5" type="button" dataOnly="0" labelOnly="1" outline="0" axis="axisRow" fieldPosition="0"/>
    </format>
    <format dxfId="359">
      <pivotArea dataOnly="0" labelOnly="1" fieldPosition="0">
        <references count="1">
          <reference field="5" count="0"/>
        </references>
      </pivotArea>
    </format>
    <format dxfId="358">
      <pivotArea dataOnly="0" labelOnly="1" grandRow="1" outline="0" fieldPosition="0"/>
    </format>
    <format dxfId="357">
      <pivotArea dataOnly="0" labelOnly="1" outline="0" fieldPosition="0">
        <references count="1">
          <reference field="4294967294" count="3">
            <x v="0"/>
            <x v="1"/>
            <x v="2"/>
          </reference>
        </references>
      </pivotArea>
    </format>
    <format dxfId="35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434AF-9262-43DD-8028-63D53593E30E}"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8:D13" firstHeaderRow="0" firstDataRow="1" firstDataCol="1"/>
  <pivotFields count="25">
    <pivotField numFmtId="14" showAll="0"/>
    <pivotField showAll="0"/>
    <pivotField numFmtId="3" showAll="0"/>
    <pivotField numFmtId="3" showAll="0"/>
    <pivotField numFmtId="3" showAll="0"/>
    <pivotField axis="axisRow" showAll="0">
      <items count="5">
        <item x="3"/>
        <item x="1"/>
        <item x="0"/>
        <item x="2"/>
        <item t="default"/>
      </items>
    </pivotField>
    <pivotField numFmtId="3"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382">
      <pivotArea outline="0" collapsedLevelsAreSubtotals="1" fieldPosition="0"/>
    </format>
    <format dxfId="381">
      <pivotArea type="all" dataOnly="0" outline="0" fieldPosition="0"/>
    </format>
    <format dxfId="380">
      <pivotArea outline="0" collapsedLevelsAreSubtotals="1" fieldPosition="0"/>
    </format>
    <format dxfId="379">
      <pivotArea field="5" type="button" dataOnly="0" labelOnly="1" outline="0" axis="axisRow" fieldPosition="0"/>
    </format>
    <format dxfId="378">
      <pivotArea dataOnly="0" labelOnly="1" fieldPosition="0">
        <references count="1">
          <reference field="5" count="0"/>
        </references>
      </pivotArea>
    </format>
    <format dxfId="377">
      <pivotArea dataOnly="0" labelOnly="1" grandRow="1" outline="0" fieldPosition="0"/>
    </format>
    <format dxfId="376">
      <pivotArea dataOnly="0" labelOnly="1" outline="0" fieldPosition="0">
        <references count="1">
          <reference field="4294967294" count="3">
            <x v="0"/>
            <x v="1"/>
            <x v="2"/>
          </reference>
        </references>
      </pivotArea>
    </format>
    <format dxfId="375">
      <pivotArea type="all" dataOnly="0" outline="0" fieldPosition="0"/>
    </format>
    <format dxfId="374">
      <pivotArea outline="0" collapsedLevelsAreSubtotals="1" fieldPosition="0"/>
    </format>
    <format dxfId="373">
      <pivotArea field="5" type="button" dataOnly="0" labelOnly="1" outline="0" axis="axisRow" fieldPosition="0"/>
    </format>
    <format dxfId="372">
      <pivotArea dataOnly="0" labelOnly="1" fieldPosition="0">
        <references count="1">
          <reference field="5" count="0"/>
        </references>
      </pivotArea>
    </format>
    <format dxfId="371">
      <pivotArea dataOnly="0" labelOnly="1" grandRow="1" outline="0" fieldPosition="0"/>
    </format>
    <format dxfId="370">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C6B1C4-B7FF-4BE1-8E6C-D57D90F4C8C9}"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8:D13"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5">
        <item x="0"/>
        <item x="3"/>
        <item x="2"/>
        <item x="1"/>
        <item t="default"/>
      </items>
    </pivotField>
    <pivotField showAll="0"/>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303">
      <pivotArea outline="0" collapsedLevelsAreSubtotals="1" fieldPosition="0"/>
    </format>
    <format dxfId="302">
      <pivotArea type="all" dataOnly="0" outline="0" fieldPosition="0"/>
    </format>
    <format dxfId="301">
      <pivotArea outline="0" collapsedLevelsAreSubtotals="1" fieldPosition="0"/>
    </format>
    <format dxfId="300">
      <pivotArea field="8" type="button" dataOnly="0" labelOnly="1" outline="0" axis="axisRow" fieldPosition="0"/>
    </format>
    <format dxfId="299">
      <pivotArea dataOnly="0" labelOnly="1" fieldPosition="0">
        <references count="1">
          <reference field="8" count="0"/>
        </references>
      </pivotArea>
    </format>
    <format dxfId="298">
      <pivotArea dataOnly="0" labelOnly="1" grandRow="1" outline="0" fieldPosition="0"/>
    </format>
    <format dxfId="297">
      <pivotArea dataOnly="0" labelOnly="1" outline="0" fieldPosition="0">
        <references count="1">
          <reference field="4294967294" count="3">
            <x v="0"/>
            <x v="1"/>
            <x v="2"/>
          </reference>
        </references>
      </pivotArea>
    </format>
    <format dxfId="296">
      <pivotArea type="all" dataOnly="0" outline="0" fieldPosition="0"/>
    </format>
    <format dxfId="295">
      <pivotArea outline="0" collapsedLevelsAreSubtotals="1" fieldPosition="0"/>
    </format>
    <format dxfId="294">
      <pivotArea field="8" type="button" dataOnly="0" labelOnly="1" outline="0" axis="axisRow" fieldPosition="0"/>
    </format>
    <format dxfId="293">
      <pivotArea dataOnly="0" labelOnly="1" fieldPosition="0">
        <references count="1">
          <reference field="8" count="0"/>
        </references>
      </pivotArea>
    </format>
    <format dxfId="292">
      <pivotArea dataOnly="0" labelOnly="1" grandRow="1" outline="0" fieldPosition="0"/>
    </format>
    <format dxfId="291">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B2D31A-400F-466F-83A0-D168441BA2DE}"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location ref="A1:D6"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6">
        <item x="0"/>
        <item x="3"/>
        <item x="2"/>
        <item x="1"/>
        <item h="1" x="4"/>
        <item t="default"/>
      </items>
    </pivotField>
    <pivotField showAll="0"/>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4">
    <format dxfId="317">
      <pivotArea outline="0" collapsedLevelsAreSubtotals="1" fieldPosition="0"/>
    </format>
    <format dxfId="316">
      <pivotArea type="all" dataOnly="0" outline="0" fieldPosition="0"/>
    </format>
    <format dxfId="315">
      <pivotArea outline="0" collapsedLevelsAreSubtotals="1" fieldPosition="0"/>
    </format>
    <format dxfId="314">
      <pivotArea field="8" type="button" dataOnly="0" labelOnly="1" outline="0" axis="axisRow" fieldPosition="0"/>
    </format>
    <format dxfId="313">
      <pivotArea dataOnly="0" labelOnly="1" fieldPosition="0">
        <references count="1">
          <reference field="8" count="0"/>
        </references>
      </pivotArea>
    </format>
    <format dxfId="312">
      <pivotArea dataOnly="0" labelOnly="1" grandRow="1" outline="0" fieldPosition="0"/>
    </format>
    <format dxfId="311">
      <pivotArea dataOnly="0" labelOnly="1" outline="0" fieldPosition="0">
        <references count="1">
          <reference field="4294967294" count="3">
            <x v="0"/>
            <x v="1"/>
            <x v="2"/>
          </reference>
        </references>
      </pivotArea>
    </format>
    <format dxfId="310">
      <pivotArea type="all" dataOnly="0" outline="0" fieldPosition="0"/>
    </format>
    <format dxfId="309">
      <pivotArea outline="0" collapsedLevelsAreSubtotals="1" fieldPosition="0"/>
    </format>
    <format dxfId="308">
      <pivotArea field="8" type="button" dataOnly="0" labelOnly="1" outline="0" axis="axisRow" fieldPosition="0"/>
    </format>
    <format dxfId="307">
      <pivotArea dataOnly="0" labelOnly="1" fieldPosition="0">
        <references count="1">
          <reference field="8" count="0"/>
        </references>
      </pivotArea>
    </format>
    <format dxfId="306">
      <pivotArea dataOnly="0" labelOnly="1" grandRow="1" outline="0" fieldPosition="0"/>
    </format>
    <format dxfId="305">
      <pivotArea dataOnly="0" labelOnly="1" outline="0" fieldPosition="0">
        <references count="1">
          <reference field="4294967294" count="3">
            <x v="0"/>
            <x v="1"/>
            <x v="2"/>
          </reference>
        </references>
      </pivotArea>
    </format>
    <format dxfId="30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8D47E7-A3D3-4E01-A0A2-07C2268537E3}" name="TablaDinámica8"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5:D20"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5">
        <item x="0"/>
        <item x="3"/>
        <item x="2"/>
        <item x="1"/>
        <item t="default"/>
      </items>
    </pivotField>
    <pivotField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330">
      <pivotArea outline="0" collapsedLevelsAreSubtotals="1" fieldPosition="0"/>
    </format>
    <format dxfId="329">
      <pivotArea type="all" dataOnly="0" outline="0" fieldPosition="0"/>
    </format>
    <format dxfId="328">
      <pivotArea outline="0" collapsedLevelsAreSubtotals="1" fieldPosition="0"/>
    </format>
    <format dxfId="327">
      <pivotArea field="8" type="button" dataOnly="0" labelOnly="1" outline="0" axis="axisRow" fieldPosition="0"/>
    </format>
    <format dxfId="326">
      <pivotArea dataOnly="0" labelOnly="1" fieldPosition="0">
        <references count="1">
          <reference field="8" count="0"/>
        </references>
      </pivotArea>
    </format>
    <format dxfId="325">
      <pivotArea dataOnly="0" labelOnly="1" grandRow="1" outline="0" fieldPosition="0"/>
    </format>
    <format dxfId="324">
      <pivotArea dataOnly="0" labelOnly="1" outline="0" fieldPosition="0">
        <references count="1">
          <reference field="4294967294" count="3">
            <x v="0"/>
            <x v="1"/>
            <x v="2"/>
          </reference>
        </references>
      </pivotArea>
    </format>
    <format dxfId="323">
      <pivotArea type="all" dataOnly="0" outline="0" fieldPosition="0"/>
    </format>
    <format dxfId="322">
      <pivotArea outline="0" collapsedLevelsAreSubtotals="1" fieldPosition="0"/>
    </format>
    <format dxfId="321">
      <pivotArea field="8" type="button" dataOnly="0" labelOnly="1" outline="0" axis="axisRow" fieldPosition="0"/>
    </format>
    <format dxfId="320">
      <pivotArea dataOnly="0" labelOnly="1" fieldPosition="0">
        <references count="1">
          <reference field="8" count="0"/>
        </references>
      </pivotArea>
    </format>
    <format dxfId="319">
      <pivotArea dataOnly="0" labelOnly="1" grandRow="1" outline="0" fieldPosition="0"/>
    </format>
    <format dxfId="318">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9E660A-2135-4732-992F-CB103C03664A}"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6: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axis="axisRow" showAll="0">
      <items count="3">
        <item x="0"/>
        <item x="1"/>
        <item t="default"/>
      </items>
    </pivotField>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9"/>
  </rowFields>
  <rowItems count="3">
    <i>
      <x/>
    </i>
    <i>
      <x v="1"/>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255">
      <pivotArea outline="0" collapsedLevelsAreSubtotals="1" fieldPosition="0"/>
    </format>
    <format dxfId="254">
      <pivotArea type="all" dataOnly="0" outline="0" fieldPosition="0"/>
    </format>
    <format dxfId="253">
      <pivotArea outline="0" collapsedLevelsAreSubtotals="1" fieldPosition="0"/>
    </format>
    <format dxfId="252">
      <pivotArea field="9" type="button" dataOnly="0" labelOnly="1" outline="0" axis="axisRow" fieldPosition="0"/>
    </format>
    <format dxfId="251">
      <pivotArea dataOnly="0" labelOnly="1" fieldPosition="0">
        <references count="1">
          <reference field="9" count="0"/>
        </references>
      </pivotArea>
    </format>
    <format dxfId="250">
      <pivotArea dataOnly="0" labelOnly="1" grandRow="1" outline="0" fieldPosition="0"/>
    </format>
    <format dxfId="249">
      <pivotArea dataOnly="0" labelOnly="1" outline="0" fieldPosition="0">
        <references count="1">
          <reference field="4294967294" count="3">
            <x v="0"/>
            <x v="1"/>
            <x v="2"/>
          </reference>
        </references>
      </pivotArea>
    </format>
    <format dxfId="248">
      <pivotArea type="all" dataOnly="0" outline="0" fieldPosition="0"/>
    </format>
    <format dxfId="247">
      <pivotArea outline="0" collapsedLevelsAreSubtotals="1" fieldPosition="0"/>
    </format>
    <format dxfId="246">
      <pivotArea field="9" type="button" dataOnly="0" labelOnly="1" outline="0" axis="axisRow" fieldPosition="0"/>
    </format>
    <format dxfId="245">
      <pivotArea dataOnly="0" labelOnly="1" fieldPosition="0">
        <references count="1">
          <reference field="9" count="0"/>
        </references>
      </pivotArea>
    </format>
    <format dxfId="244">
      <pivotArea dataOnly="0" labelOnly="1" grandRow="1" outline="0" fieldPosition="0"/>
    </format>
    <format dxfId="243">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F5061DC-F8AE-4029-AA7B-F409576842D2}"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9">
  <location ref="A1:D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axis="axisRow" showAll="0">
      <items count="4">
        <item x="0"/>
        <item x="1"/>
        <item h="1" x="2"/>
        <item t="default"/>
      </items>
    </pivotField>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9"/>
  </rowFields>
  <rowItems count="3">
    <i>
      <x/>
    </i>
    <i>
      <x v="1"/>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268">
      <pivotArea outline="0" collapsedLevelsAreSubtotals="1" fieldPosition="0"/>
    </format>
    <format dxfId="267">
      <pivotArea type="all" dataOnly="0" outline="0" fieldPosition="0"/>
    </format>
    <format dxfId="266">
      <pivotArea outline="0" collapsedLevelsAreSubtotals="1" fieldPosition="0"/>
    </format>
    <format dxfId="265">
      <pivotArea field="9" type="button" dataOnly="0" labelOnly="1" outline="0" axis="axisRow" fieldPosition="0"/>
    </format>
    <format dxfId="264">
      <pivotArea dataOnly="0" labelOnly="1" fieldPosition="0">
        <references count="1">
          <reference field="9" count="0"/>
        </references>
      </pivotArea>
    </format>
    <format dxfId="263">
      <pivotArea dataOnly="0" labelOnly="1" grandRow="1" outline="0" fieldPosition="0"/>
    </format>
    <format dxfId="262">
      <pivotArea dataOnly="0" labelOnly="1" outline="0" fieldPosition="0">
        <references count="1">
          <reference field="4294967294" count="3">
            <x v="0"/>
            <x v="1"/>
            <x v="2"/>
          </reference>
        </references>
      </pivotArea>
    </format>
    <format dxfId="261">
      <pivotArea type="all" dataOnly="0" outline="0" fieldPosition="0"/>
    </format>
    <format dxfId="260">
      <pivotArea outline="0" collapsedLevelsAreSubtotals="1" fieldPosition="0"/>
    </format>
    <format dxfId="259">
      <pivotArea field="9" type="button" dataOnly="0" labelOnly="1" outline="0" axis="axisRow" fieldPosition="0"/>
    </format>
    <format dxfId="258">
      <pivotArea dataOnly="0" labelOnly="1" fieldPosition="0">
        <references count="1">
          <reference field="9"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7789CE-3B80-48A8-84E6-EA7E24AA282E}" name="TablaDinámica7"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1:D1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axis="axisRow" showAll="0">
      <items count="3">
        <item x="0"/>
        <item x="1"/>
        <item t="default"/>
      </items>
    </pivotField>
    <pivotField showAll="0"/>
    <pivotField showAll="0"/>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9"/>
  </rowFields>
  <rowItems count="3">
    <i>
      <x/>
    </i>
    <i>
      <x v="1"/>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281">
      <pivotArea outline="0" collapsedLevelsAreSubtotals="1" fieldPosition="0"/>
    </format>
    <format dxfId="280">
      <pivotArea type="all" dataOnly="0" outline="0" fieldPosition="0"/>
    </format>
    <format dxfId="279">
      <pivotArea outline="0" collapsedLevelsAreSubtotals="1" fieldPosition="0"/>
    </format>
    <format dxfId="278">
      <pivotArea field="9" type="button" dataOnly="0" labelOnly="1" outline="0" axis="axisRow" fieldPosition="0"/>
    </format>
    <format dxfId="277">
      <pivotArea dataOnly="0" labelOnly="1" fieldPosition="0">
        <references count="1">
          <reference field="9" count="0"/>
        </references>
      </pivotArea>
    </format>
    <format dxfId="276">
      <pivotArea dataOnly="0" labelOnly="1" grandRow="1" outline="0" fieldPosition="0"/>
    </format>
    <format dxfId="275">
      <pivotArea dataOnly="0" labelOnly="1" outline="0" fieldPosition="0">
        <references count="1">
          <reference field="4294967294" count="3">
            <x v="0"/>
            <x v="1"/>
            <x v="2"/>
          </reference>
        </references>
      </pivotArea>
    </format>
    <format dxfId="274">
      <pivotArea type="all" dataOnly="0" outline="0" fieldPosition="0"/>
    </format>
    <format dxfId="273">
      <pivotArea outline="0" collapsedLevelsAreSubtotals="1" fieldPosition="0"/>
    </format>
    <format dxfId="272">
      <pivotArea field="9" type="button" dataOnly="0" labelOnly="1" outline="0" axis="axisRow" fieldPosition="0"/>
    </format>
    <format dxfId="271">
      <pivotArea dataOnly="0" labelOnly="1" fieldPosition="0">
        <references count="1">
          <reference field="9" count="0"/>
        </references>
      </pivotArea>
    </format>
    <format dxfId="270">
      <pivotArea dataOnly="0" labelOnly="1" grandRow="1" outline="0" fieldPosition="0"/>
    </format>
    <format dxfId="269">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203BEF3-73E1-4E8A-9A59-33E6C4E795D7}" name="TablaDinámica6"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7:D23"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axis="axisRow" showAll="0">
      <items count="6">
        <item x="2"/>
        <item x="0"/>
        <item x="3"/>
        <item x="4"/>
        <item x="1"/>
        <item t="default"/>
      </items>
    </pivotField>
    <pivotField showAll="0"/>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0"/>
  </rowFields>
  <rowItems count="6">
    <i>
      <x/>
    </i>
    <i>
      <x v="1"/>
    </i>
    <i>
      <x v="2"/>
    </i>
    <i>
      <x v="3"/>
    </i>
    <i>
      <x v="4"/>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201">
      <pivotArea outline="0" collapsedLevelsAreSubtotals="1" fieldPosition="0"/>
    </format>
    <format dxfId="200">
      <pivotArea type="all" dataOnly="0" outline="0" fieldPosition="0"/>
    </format>
    <format dxfId="199">
      <pivotArea outline="0" collapsedLevelsAreSubtotals="1" fieldPosition="0"/>
    </format>
    <format dxfId="198">
      <pivotArea field="10" type="button" dataOnly="0" labelOnly="1" outline="0" axis="axisRow" fieldPosition="0"/>
    </format>
    <format dxfId="197">
      <pivotArea dataOnly="0" labelOnly="1" fieldPosition="0">
        <references count="1">
          <reference field="10" count="0"/>
        </references>
      </pivotArea>
    </format>
    <format dxfId="196">
      <pivotArea dataOnly="0" labelOnly="1" grandRow="1" outline="0" fieldPosition="0"/>
    </format>
    <format dxfId="195">
      <pivotArea dataOnly="0" labelOnly="1" outline="0" fieldPosition="0">
        <references count="1">
          <reference field="4294967294" count="3">
            <x v="0"/>
            <x v="1"/>
            <x v="2"/>
          </reference>
        </references>
      </pivotArea>
    </format>
    <format dxfId="194">
      <pivotArea type="all" dataOnly="0" outline="0" fieldPosition="0"/>
    </format>
    <format dxfId="193">
      <pivotArea outline="0" collapsedLevelsAreSubtotals="1" fieldPosition="0"/>
    </format>
    <format dxfId="192">
      <pivotArea field="10" type="button" dataOnly="0" labelOnly="1" outline="0" axis="axisRow" fieldPosition="0"/>
    </format>
    <format dxfId="191">
      <pivotArea dataOnly="0" labelOnly="1" fieldPosition="0">
        <references count="1">
          <reference field="10" count="0"/>
        </references>
      </pivotArea>
    </format>
    <format dxfId="190">
      <pivotArea dataOnly="0" labelOnly="1" grandRow="1" outline="0" fieldPosition="0"/>
    </format>
    <format dxfId="189">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261C101-AFD8-4BE9-BEA6-57B0724FBC62}"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location ref="A1:D7"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axis="axisRow" showAll="0">
      <items count="7">
        <item x="2"/>
        <item x="0"/>
        <item x="3"/>
        <item x="4"/>
        <item x="1"/>
        <item h="1" x="5"/>
        <item t="default"/>
      </items>
    </pivotField>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0"/>
  </rowFields>
  <rowItems count="6">
    <i>
      <x/>
    </i>
    <i>
      <x v="1"/>
    </i>
    <i>
      <x v="2"/>
    </i>
    <i>
      <x v="3"/>
    </i>
    <i>
      <x v="4"/>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214">
      <pivotArea outline="0" collapsedLevelsAreSubtotals="1" fieldPosition="0"/>
    </format>
    <format dxfId="213">
      <pivotArea type="all" dataOnly="0" outline="0" fieldPosition="0"/>
    </format>
    <format dxfId="212">
      <pivotArea outline="0" collapsedLevelsAreSubtotals="1" fieldPosition="0"/>
    </format>
    <format dxfId="211">
      <pivotArea field="10" type="button" dataOnly="0" labelOnly="1" outline="0" axis="axisRow" fieldPosition="0"/>
    </format>
    <format dxfId="210">
      <pivotArea dataOnly="0" labelOnly="1" fieldPosition="0">
        <references count="1">
          <reference field="10" count="0"/>
        </references>
      </pivotArea>
    </format>
    <format dxfId="209">
      <pivotArea dataOnly="0" labelOnly="1" grandRow="1" outline="0" fieldPosition="0"/>
    </format>
    <format dxfId="208">
      <pivotArea dataOnly="0" labelOnly="1" outline="0" fieldPosition="0">
        <references count="1">
          <reference field="4294967294" count="3">
            <x v="0"/>
            <x v="1"/>
            <x v="2"/>
          </reference>
        </references>
      </pivotArea>
    </format>
    <format dxfId="207">
      <pivotArea type="all" dataOnly="0" outline="0" fieldPosition="0"/>
    </format>
    <format dxfId="206">
      <pivotArea outline="0" collapsedLevelsAreSubtotals="1" fieldPosition="0"/>
    </format>
    <format dxfId="205">
      <pivotArea field="10" type="button" dataOnly="0" labelOnly="1" outline="0" axis="axisRow" fieldPosition="0"/>
    </format>
    <format dxfId="204">
      <pivotArea dataOnly="0" labelOnly="1" fieldPosition="0">
        <references count="1">
          <reference field="10" count="0"/>
        </references>
      </pivotArea>
    </format>
    <format dxfId="203">
      <pivotArea dataOnly="0" labelOnly="1" grandRow="1" outline="0" fieldPosition="0"/>
    </format>
    <format dxfId="202">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5ECC559-18E9-4E13-A02A-3F8A159BBD1B}"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location ref="A9:D15"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axis="axisRow" showAll="0">
      <items count="6">
        <item x="2"/>
        <item x="0"/>
        <item x="3"/>
        <item x="4"/>
        <item x="1"/>
        <item t="default"/>
      </items>
    </pivotField>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0"/>
  </rowFields>
  <rowItems count="6">
    <i>
      <x/>
    </i>
    <i>
      <x v="1"/>
    </i>
    <i>
      <x v="2"/>
    </i>
    <i>
      <x v="3"/>
    </i>
    <i>
      <x v="4"/>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227">
      <pivotArea outline="0" collapsedLevelsAreSubtotals="1" fieldPosition="0"/>
    </format>
    <format dxfId="226">
      <pivotArea type="all" dataOnly="0" outline="0" fieldPosition="0"/>
    </format>
    <format dxfId="225">
      <pivotArea outline="0" collapsedLevelsAreSubtotals="1" fieldPosition="0"/>
    </format>
    <format dxfId="224">
      <pivotArea field="10" type="button" dataOnly="0" labelOnly="1" outline="0" axis="axisRow" fieldPosition="0"/>
    </format>
    <format dxfId="223">
      <pivotArea dataOnly="0" labelOnly="1" fieldPosition="0">
        <references count="1">
          <reference field="10" count="0"/>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0" type="button" dataOnly="0" labelOnly="1" outline="0" axis="axisRow" fieldPosition="0"/>
    </format>
    <format dxfId="217">
      <pivotArea dataOnly="0" labelOnly="1" fieldPosition="0">
        <references count="1">
          <reference field="10" count="0"/>
        </references>
      </pivotArea>
    </format>
    <format dxfId="216">
      <pivotArea dataOnly="0" labelOnly="1" grandRow="1" outline="0" fieldPosition="0"/>
    </format>
    <format dxfId="215">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48AE11-EEA0-485B-96B8-BDE59223D896}" name="TablaDinámica5"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9">
  <location ref="A21:D2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axis="axisRow" showAll="0">
      <items count="8">
        <item x="2"/>
        <item x="1"/>
        <item x="3"/>
        <item x="6"/>
        <item x="4"/>
        <item x="0"/>
        <item x="5"/>
        <item t="default"/>
      </items>
    </pivotField>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147">
      <pivotArea outline="0" collapsedLevelsAreSubtotals="1" fieldPosition="0"/>
    </format>
    <format dxfId="146">
      <pivotArea type="all" dataOnly="0" outline="0" fieldPosition="0"/>
    </format>
    <format dxfId="145">
      <pivotArea outline="0" collapsedLevelsAreSubtotals="1" fieldPosition="0"/>
    </format>
    <format dxfId="144">
      <pivotArea field="11" type="button" dataOnly="0" labelOnly="1" outline="0" axis="axisRow" fieldPosition="0"/>
    </format>
    <format dxfId="143">
      <pivotArea dataOnly="0" labelOnly="1" fieldPosition="0">
        <references count="1">
          <reference field="11" count="0"/>
        </references>
      </pivotArea>
    </format>
    <format dxfId="142">
      <pivotArea dataOnly="0" labelOnly="1" grandRow="1" outline="0" fieldPosition="0"/>
    </format>
    <format dxfId="141">
      <pivotArea dataOnly="0" labelOnly="1" outline="0" fieldPosition="0">
        <references count="1">
          <reference field="4294967294" count="3">
            <x v="0"/>
            <x v="1"/>
            <x v="2"/>
          </reference>
        </references>
      </pivotArea>
    </format>
    <format dxfId="140">
      <pivotArea type="all" dataOnly="0" outline="0" fieldPosition="0"/>
    </format>
    <format dxfId="139">
      <pivotArea outline="0" collapsedLevelsAreSubtotals="1" fieldPosition="0"/>
    </format>
    <format dxfId="138">
      <pivotArea field="11" type="button" dataOnly="0" labelOnly="1" outline="0" axis="axisRow" fieldPosition="0"/>
    </format>
    <format dxfId="137">
      <pivotArea dataOnly="0" labelOnly="1" fieldPosition="0">
        <references count="1">
          <reference field="11" count="0"/>
        </references>
      </pivotArea>
    </format>
    <format dxfId="136">
      <pivotArea dataOnly="0" labelOnly="1" grandRow="1" outline="0" fieldPosition="0"/>
    </format>
    <format dxfId="135">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DD4AF64-E3D5-46D6-A72C-58503C43B96A}"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1:D1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axis="axisRow" showAll="0">
      <items count="8">
        <item x="2"/>
        <item x="1"/>
        <item x="3"/>
        <item x="6"/>
        <item x="4"/>
        <item x="0"/>
        <item x="5"/>
        <item t="default"/>
      </items>
    </pivotField>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160">
      <pivotArea outline="0" collapsedLevelsAreSubtotals="1" fieldPosition="0"/>
    </format>
    <format dxfId="159">
      <pivotArea type="all" dataOnly="0" outline="0" fieldPosition="0"/>
    </format>
    <format dxfId="158">
      <pivotArea outline="0" collapsedLevelsAreSubtotals="1" fieldPosition="0"/>
    </format>
    <format dxfId="157">
      <pivotArea field="11" type="button" dataOnly="0" labelOnly="1" outline="0" axis="axisRow" fieldPosition="0"/>
    </format>
    <format dxfId="156">
      <pivotArea dataOnly="0" labelOnly="1" fieldPosition="0">
        <references count="1">
          <reference field="11" count="0"/>
        </references>
      </pivotArea>
    </format>
    <format dxfId="155">
      <pivotArea dataOnly="0" labelOnly="1" grandRow="1" outline="0" fieldPosition="0"/>
    </format>
    <format dxfId="154">
      <pivotArea dataOnly="0" labelOnly="1" outline="0" fieldPosition="0">
        <references count="1">
          <reference field="4294967294" count="3">
            <x v="0"/>
            <x v="1"/>
            <x v="2"/>
          </reference>
        </references>
      </pivotArea>
    </format>
    <format dxfId="153">
      <pivotArea type="all" dataOnly="0" outline="0" fieldPosition="0"/>
    </format>
    <format dxfId="152">
      <pivotArea outline="0" collapsedLevelsAreSubtotals="1" fieldPosition="0"/>
    </format>
    <format dxfId="151">
      <pivotArea field="11" type="button" dataOnly="0" labelOnly="1" outline="0" axis="axisRow" fieldPosition="0"/>
    </format>
    <format dxfId="150">
      <pivotArea dataOnly="0" labelOnly="1" fieldPosition="0">
        <references count="1">
          <reference field="11" count="0"/>
        </references>
      </pivotArea>
    </format>
    <format dxfId="149">
      <pivotArea dataOnly="0" labelOnly="1" grandRow="1" outline="0" fieldPosition="0"/>
    </format>
    <format dxfId="148">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59B7F1-DE73-4BBC-9D10-5A6A899E5BDF}"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axis="axisRow" showAll="0">
      <items count="9">
        <item x="2"/>
        <item x="1"/>
        <item x="3"/>
        <item x="6"/>
        <item x="4"/>
        <item x="0"/>
        <item x="5"/>
        <item h="1" x="7"/>
        <item t="default"/>
      </items>
    </pivotField>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173">
      <pivotArea outline="0" collapsedLevelsAreSubtotals="1" fieldPosition="0"/>
    </format>
    <format dxfId="172">
      <pivotArea type="all" dataOnly="0" outline="0" fieldPosition="0"/>
    </format>
    <format dxfId="171">
      <pivotArea outline="0" collapsedLevelsAreSubtotals="1" fieldPosition="0"/>
    </format>
    <format dxfId="170">
      <pivotArea field="11" type="button" dataOnly="0" labelOnly="1" outline="0" axis="axisRow" fieldPosition="0"/>
    </format>
    <format dxfId="169">
      <pivotArea dataOnly="0" labelOnly="1" fieldPosition="0">
        <references count="1">
          <reference field="11" count="0"/>
        </references>
      </pivotArea>
    </format>
    <format dxfId="168">
      <pivotArea dataOnly="0" labelOnly="1" grandRow="1" outline="0" fieldPosition="0"/>
    </format>
    <format dxfId="167">
      <pivotArea dataOnly="0" labelOnly="1" outline="0" fieldPosition="0">
        <references count="1">
          <reference field="4294967294" count="3">
            <x v="0"/>
            <x v="1"/>
            <x v="2"/>
          </reference>
        </references>
      </pivotArea>
    </format>
    <format dxfId="166">
      <pivotArea type="all" dataOnly="0" outline="0" fieldPosition="0"/>
    </format>
    <format dxfId="165">
      <pivotArea outline="0" collapsedLevelsAreSubtotals="1" fieldPosition="0"/>
    </format>
    <format dxfId="164">
      <pivotArea field="11" type="button" dataOnly="0" labelOnly="1" outline="0" axis="axisRow" fieldPosition="0"/>
    </format>
    <format dxfId="163">
      <pivotArea dataOnly="0" labelOnly="1" fieldPosition="0">
        <references count="1">
          <reference field="11" count="0"/>
        </references>
      </pivotArea>
    </format>
    <format dxfId="162">
      <pivotArea dataOnly="0" labelOnly="1" grandRow="1" outline="0" fieldPosition="0"/>
    </format>
    <format dxfId="161">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1F71D51-83BF-45C3-8A06-408097B7893F}" name="TablaDinámica5"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A21:D2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showAll="0"/>
    <pivotField axis="axisRow" showAll="0">
      <items count="8">
        <item x="3"/>
        <item x="6"/>
        <item x="4"/>
        <item x="5"/>
        <item x="0"/>
        <item x="2"/>
        <item x="1"/>
        <item t="default"/>
      </items>
    </pivotField>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2"/>
  </rowFields>
  <rowItems count="8">
    <i>
      <x/>
    </i>
    <i>
      <x v="1"/>
    </i>
    <i>
      <x v="2"/>
    </i>
    <i>
      <x v="3"/>
    </i>
    <i>
      <x v="4"/>
    </i>
    <i>
      <x v="5"/>
    </i>
    <i>
      <x v="6"/>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96">
      <pivotArea outline="0" collapsedLevelsAreSubtotals="1" fieldPosition="0"/>
    </format>
    <format dxfId="95">
      <pivotArea type="all" dataOnly="0" outline="0" fieldPosition="0"/>
    </format>
    <format dxfId="94">
      <pivotArea outline="0" collapsedLevelsAreSubtotals="1" fieldPosition="0"/>
    </format>
    <format dxfId="93">
      <pivotArea field="12" type="button" dataOnly="0" labelOnly="1" outline="0" axis="axisRow" fieldPosition="0"/>
    </format>
    <format dxfId="92">
      <pivotArea dataOnly="0" labelOnly="1" fieldPosition="0">
        <references count="1">
          <reference field="12" count="0"/>
        </references>
      </pivotArea>
    </format>
    <format dxfId="91">
      <pivotArea dataOnly="0" labelOnly="1" grandRow="1" outline="0" fieldPosition="0"/>
    </format>
    <format dxfId="90">
      <pivotArea dataOnly="0" labelOnly="1" outline="0" fieldPosition="0">
        <references count="1">
          <reference field="4294967294" count="3">
            <x v="0"/>
            <x v="1"/>
            <x v="2"/>
          </reference>
        </references>
      </pivotArea>
    </format>
    <format dxfId="89">
      <pivotArea type="all" dataOnly="0" outline="0" fieldPosition="0"/>
    </format>
    <format dxfId="88">
      <pivotArea outline="0" collapsedLevelsAreSubtotals="1" fieldPosition="0"/>
    </format>
    <format dxfId="87">
      <pivotArea field="12" type="button" dataOnly="0" labelOnly="1" outline="0" axis="axisRow" fieldPosition="0"/>
    </format>
    <format dxfId="86">
      <pivotArea dataOnly="0" labelOnly="1" fieldPosition="0">
        <references count="1">
          <reference field="12" count="0"/>
        </references>
      </pivotArea>
    </format>
    <format dxfId="85">
      <pivotArea dataOnly="0" labelOnly="1" grandRow="1" outline="0" fieldPosition="0"/>
    </format>
    <format dxfId="84">
      <pivotArea dataOnly="0" labelOnly="1" outline="0" fieldPosition="0">
        <references count="1">
          <reference field="4294967294" count="3">
            <x v="0"/>
            <x v="1"/>
            <x v="2"/>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2732527-B16E-4C02-990A-D5CA48E0C8FB}"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showAll="0"/>
    <pivotField axis="axisRow" showAll="0">
      <items count="9">
        <item x="3"/>
        <item x="6"/>
        <item x="4"/>
        <item x="5"/>
        <item x="0"/>
        <item x="2"/>
        <item x="1"/>
        <item h="1" x="7"/>
        <item t="default"/>
      </items>
    </pivotField>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2"/>
  </rowFields>
  <rowItems count="8">
    <i>
      <x/>
    </i>
    <i>
      <x v="1"/>
    </i>
    <i>
      <x v="2"/>
    </i>
    <i>
      <x v="3"/>
    </i>
    <i>
      <x v="4"/>
    </i>
    <i>
      <x v="5"/>
    </i>
    <i>
      <x v="6"/>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109">
      <pivotArea outline="0" collapsedLevelsAreSubtotals="1" fieldPosition="0"/>
    </format>
    <format dxfId="108">
      <pivotArea type="all" dataOnly="0" outline="0" fieldPosition="0"/>
    </format>
    <format dxfId="107">
      <pivotArea outline="0" collapsedLevelsAreSubtotals="1" fieldPosition="0"/>
    </format>
    <format dxfId="106">
      <pivotArea field="12" type="button" dataOnly="0" labelOnly="1" outline="0" axis="axisRow" fieldPosition="0"/>
    </format>
    <format dxfId="105">
      <pivotArea dataOnly="0" labelOnly="1" fieldPosition="0">
        <references count="1">
          <reference field="12" count="0"/>
        </references>
      </pivotArea>
    </format>
    <format dxfId="104">
      <pivotArea dataOnly="0" labelOnly="1" grandRow="1" outline="0" fieldPosition="0"/>
    </format>
    <format dxfId="103">
      <pivotArea dataOnly="0" labelOnly="1" outline="0" fieldPosition="0">
        <references count="1">
          <reference field="4294967294" count="3">
            <x v="0"/>
            <x v="1"/>
            <x v="2"/>
          </reference>
        </references>
      </pivotArea>
    </format>
    <format dxfId="102">
      <pivotArea type="all" dataOnly="0" outline="0" fieldPosition="0"/>
    </format>
    <format dxfId="101">
      <pivotArea outline="0" collapsedLevelsAreSubtotals="1" fieldPosition="0"/>
    </format>
    <format dxfId="100">
      <pivotArea field="12" type="button" dataOnly="0" labelOnly="1" outline="0" axis="axisRow" fieldPosition="0"/>
    </format>
    <format dxfId="99">
      <pivotArea dataOnly="0" labelOnly="1" fieldPosition="0">
        <references count="1">
          <reference field="12" count="0"/>
        </references>
      </pivotArea>
    </format>
    <format dxfId="98">
      <pivotArea dataOnly="0" labelOnly="1" grandRow="1" outline="0" fieldPosition="0"/>
    </format>
    <format dxfId="97">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1"/>
          </reference>
        </references>
      </pivotArea>
    </chartFormat>
    <chartFormat chart="5" format="2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0D62F8B-D8C8-4D4B-8B46-C9E9634CC58B}"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1:D1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showAll="0"/>
    <pivotField axis="axisRow" showAll="0">
      <items count="8">
        <item x="3"/>
        <item x="6"/>
        <item x="4"/>
        <item x="5"/>
        <item x="0"/>
        <item x="2"/>
        <item x="1"/>
        <item t="default"/>
      </items>
    </pivotField>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2"/>
  </rowFields>
  <rowItems count="8">
    <i>
      <x/>
    </i>
    <i>
      <x v="1"/>
    </i>
    <i>
      <x v="2"/>
    </i>
    <i>
      <x v="3"/>
    </i>
    <i>
      <x v="4"/>
    </i>
    <i>
      <x v="5"/>
    </i>
    <i>
      <x v="6"/>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122">
      <pivotArea outline="0" collapsedLevelsAreSubtotals="1" fieldPosition="0"/>
    </format>
    <format dxfId="121">
      <pivotArea type="all" dataOnly="0" outline="0" fieldPosition="0"/>
    </format>
    <format dxfId="120">
      <pivotArea outline="0" collapsedLevelsAreSubtotals="1" fieldPosition="0"/>
    </format>
    <format dxfId="119">
      <pivotArea field="12" type="button" dataOnly="0" labelOnly="1" outline="0" axis="axisRow" fieldPosition="0"/>
    </format>
    <format dxfId="118">
      <pivotArea dataOnly="0" labelOnly="1" fieldPosition="0">
        <references count="1">
          <reference field="12" count="0"/>
        </references>
      </pivotArea>
    </format>
    <format dxfId="117">
      <pivotArea dataOnly="0" labelOnly="1" grandRow="1" outline="0" fieldPosition="0"/>
    </format>
    <format dxfId="116">
      <pivotArea dataOnly="0" labelOnly="1" outline="0" fieldPosition="0">
        <references count="1">
          <reference field="4294967294" count="3">
            <x v="0"/>
            <x v="1"/>
            <x v="2"/>
          </reference>
        </references>
      </pivotArea>
    </format>
    <format dxfId="115">
      <pivotArea type="all" dataOnly="0" outline="0" fieldPosition="0"/>
    </format>
    <format dxfId="114">
      <pivotArea outline="0" collapsedLevelsAreSubtotals="1" fieldPosition="0"/>
    </format>
    <format dxfId="113">
      <pivotArea field="12" type="button" dataOnly="0" labelOnly="1" outline="0" axis="axisRow" fieldPosition="0"/>
    </format>
    <format dxfId="112">
      <pivotArea dataOnly="0" labelOnly="1" fieldPosition="0">
        <references count="1">
          <reference field="12" count="0"/>
        </references>
      </pivotArea>
    </format>
    <format dxfId="111">
      <pivotArea dataOnly="0" labelOnly="1" grandRow="1" outline="0" fieldPosition="0"/>
    </format>
    <format dxfId="110">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1"/>
          </reference>
        </references>
      </pivotArea>
    </chartFormat>
    <chartFormat chart="5"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EA78DFA-CC61-481A-9409-019A410BEA1C}"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6: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showAll="0"/>
    <pivotField showAll="0"/>
    <pivotField axis="axisRow" showAll="0">
      <items count="3">
        <item x="0"/>
        <item x="1"/>
        <item t="default"/>
      </items>
    </pivotField>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3"/>
  </rowFields>
  <rowItems count="3">
    <i>
      <x/>
    </i>
    <i>
      <x v="1"/>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9">
    <format dxfId="30">
      <pivotArea outline="0" collapsedLevelsAreSubtotals="1" fieldPosition="0"/>
    </format>
    <format dxfId="29">
      <pivotArea type="all" dataOnly="0" outline="0" fieldPosition="0"/>
    </format>
    <format dxfId="28">
      <pivotArea outline="0" collapsedLevelsAreSubtotals="1" fieldPosition="0"/>
    </format>
    <format dxfId="27">
      <pivotArea field="13" type="button" dataOnly="0" labelOnly="1" outline="0" axis="axisRow" fieldPosition="0"/>
    </format>
    <format dxfId="26">
      <pivotArea dataOnly="0" labelOnly="1" fieldPosition="0">
        <references count="1">
          <reference field="13" count="0"/>
        </references>
      </pivotArea>
    </format>
    <format dxfId="25">
      <pivotArea dataOnly="0" labelOnly="1" grandRow="1" outline="0" fieldPosition="0"/>
    </format>
    <format dxfId="24">
      <pivotArea dataOnly="0" labelOnly="1" outline="0" fieldPosition="0">
        <references count="1">
          <reference field="4294967294" count="3">
            <x v="0"/>
            <x v="1"/>
            <x v="2"/>
          </reference>
        </references>
      </pivotArea>
    </format>
    <format dxfId="23">
      <pivotArea type="all" dataOnly="0" outline="0" fieldPosition="0"/>
    </format>
    <format dxfId="22">
      <pivotArea outline="0" collapsedLevelsAreSubtotals="1" fieldPosition="0"/>
    </format>
    <format dxfId="21">
      <pivotArea field="13" type="button" dataOnly="0" labelOnly="1" outline="0" axis="axisRow" fieldPosition="0"/>
    </format>
    <format dxfId="20">
      <pivotArea dataOnly="0" labelOnly="1" fieldPosition="0">
        <references count="1">
          <reference field="13" count="0"/>
        </references>
      </pivotArea>
    </format>
    <format dxfId="19">
      <pivotArea dataOnly="0" labelOnly="1" grandRow="1" outline="0" fieldPosition="0"/>
    </format>
    <format dxfId="18">
      <pivotArea dataOnly="0" labelOnly="1" outline="0" fieldPosition="0">
        <references count="1">
          <reference field="4294967294" count="3">
            <x v="0"/>
            <x v="1"/>
            <x v="2"/>
          </reference>
        </references>
      </pivotArea>
    </format>
    <format dxfId="17">
      <pivotArea type="all" dataOnly="0" outline="0" fieldPosition="0"/>
    </format>
    <format dxfId="16">
      <pivotArea outline="0" collapsedLevelsAreSubtotals="1" fieldPosition="0"/>
    </format>
    <format dxfId="15">
      <pivotArea field="13" type="button" dataOnly="0" labelOnly="1" outline="0" axis="axisRow" fieldPosition="0"/>
    </format>
    <format dxfId="14">
      <pivotArea dataOnly="0" labelOnly="1" fieldPosition="0">
        <references count="1">
          <reference field="13" count="0"/>
        </references>
      </pivotArea>
    </format>
    <format dxfId="13">
      <pivotArea dataOnly="0" labelOnly="1" grandRow="1" outline="0" fieldPosition="0"/>
    </format>
    <format dxfId="12">
      <pivotArea dataOnly="0" labelOnly="1" outline="0" fieldPosition="0">
        <references count="1">
          <reference field="4294967294" count="3">
            <x v="0"/>
            <x v="1"/>
            <x v="2"/>
          </reference>
        </references>
      </pivotArea>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1"/>
          </reference>
        </references>
      </pivotArea>
    </chartFormat>
    <chartFormat chart="5" format="17" series="1">
      <pivotArea type="data" outline="0" fieldPosition="0">
        <references count="1">
          <reference field="4294967294"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1"/>
          </reference>
        </references>
      </pivotArea>
    </chartFormat>
    <chartFormat chart="6"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ED3E463-7394-4F90-ACEB-1C89220F6F53}"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1:D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showAll="0"/>
    <pivotField showAll="0"/>
    <pivotField axis="axisRow" showAll="0">
      <items count="4">
        <item x="0"/>
        <item x="1"/>
        <item h="1" x="2"/>
        <item t="default"/>
      </items>
    </pivotField>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3"/>
  </rowFields>
  <rowItems count="3">
    <i>
      <x/>
    </i>
    <i>
      <x v="1"/>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9">
    <format dxfId="49">
      <pivotArea outline="0" collapsedLevelsAreSubtotals="1" fieldPosition="0"/>
    </format>
    <format dxfId="48">
      <pivotArea type="all" dataOnly="0" outline="0" fieldPosition="0"/>
    </format>
    <format dxfId="47">
      <pivotArea outline="0" collapsedLevelsAreSubtotals="1" fieldPosition="0"/>
    </format>
    <format dxfId="46">
      <pivotArea field="13" type="button" dataOnly="0" labelOnly="1" outline="0" axis="axisRow" fieldPosition="0"/>
    </format>
    <format dxfId="45">
      <pivotArea dataOnly="0" labelOnly="1" fieldPosition="0">
        <references count="1">
          <reference field="13" count="0"/>
        </references>
      </pivotArea>
    </format>
    <format dxfId="44">
      <pivotArea dataOnly="0" labelOnly="1" grandRow="1" outline="0" fieldPosition="0"/>
    </format>
    <format dxfId="43">
      <pivotArea dataOnly="0" labelOnly="1" outline="0" fieldPosition="0">
        <references count="1">
          <reference field="4294967294" count="3">
            <x v="0"/>
            <x v="1"/>
            <x v="2"/>
          </reference>
        </references>
      </pivotArea>
    </format>
    <format dxfId="42">
      <pivotArea type="all" dataOnly="0" outline="0" fieldPosition="0"/>
    </format>
    <format dxfId="41">
      <pivotArea outline="0" collapsedLevelsAreSubtotals="1" fieldPosition="0"/>
    </format>
    <format dxfId="40">
      <pivotArea field="13" type="button" dataOnly="0" labelOnly="1" outline="0" axis="axisRow" fieldPosition="0"/>
    </format>
    <format dxfId="39">
      <pivotArea dataOnly="0" labelOnly="1" fieldPosition="0">
        <references count="1">
          <reference field="13" count="0"/>
        </references>
      </pivotArea>
    </format>
    <format dxfId="38">
      <pivotArea dataOnly="0" labelOnly="1" grandRow="1" outline="0" fieldPosition="0"/>
    </format>
    <format dxfId="37">
      <pivotArea dataOnly="0" labelOnly="1" outline="0" fieldPosition="0">
        <references count="1">
          <reference field="4294967294" count="3">
            <x v="0"/>
            <x v="1"/>
            <x v="2"/>
          </reference>
        </references>
      </pivotArea>
    </format>
    <format dxfId="36">
      <pivotArea type="all" dataOnly="0" outline="0" fieldPosition="0"/>
    </format>
    <format dxfId="35">
      <pivotArea outline="0" collapsedLevelsAreSubtotals="1" fieldPosition="0"/>
    </format>
    <format dxfId="34">
      <pivotArea field="13" type="button" dataOnly="0" labelOnly="1" outline="0" axis="axisRow" fieldPosition="0"/>
    </format>
    <format dxfId="33">
      <pivotArea dataOnly="0" labelOnly="1" fieldPosition="0">
        <references count="1">
          <reference field="13" count="0"/>
        </references>
      </pivotArea>
    </format>
    <format dxfId="32">
      <pivotArea dataOnly="0" labelOnly="1" grandRow="1" outline="0" fieldPosition="0"/>
    </format>
    <format dxfId="31">
      <pivotArea dataOnly="0" labelOnly="1" outline="0" fieldPosition="0">
        <references count="1">
          <reference field="4294967294" count="3">
            <x v="0"/>
            <x v="1"/>
            <x v="2"/>
          </reference>
        </references>
      </pivotArea>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1"/>
          </reference>
        </references>
      </pivotArea>
    </chartFormat>
    <chartFormat chart="5" format="23" series="1">
      <pivotArea type="data" outline="0" fieldPosition="0">
        <references count="1">
          <reference field="4294967294" count="1" selected="0">
            <x v="2"/>
          </reference>
        </references>
      </pivotArea>
    </chartFormat>
    <chartFormat chart="6" format="24"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2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84115C2-21FB-4495-A8FA-02FF2C21C845}" name="TablaDinámica5"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4">
  <location ref="A11:D1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pivotField showAll="0"/>
    <pivotField showAll="0"/>
    <pivotField showAll="0"/>
    <pivotField showAll="0"/>
    <pivotField axis="axisRow" showAll="0">
      <items count="3">
        <item x="0"/>
        <item x="1"/>
        <item t="default"/>
      </items>
    </pivotField>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3"/>
  </rowFields>
  <rowItems count="3">
    <i>
      <x/>
    </i>
    <i>
      <x v="1"/>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9">
    <format dxfId="68">
      <pivotArea outline="0" collapsedLevelsAreSubtotals="1" fieldPosition="0"/>
    </format>
    <format dxfId="67">
      <pivotArea type="all" dataOnly="0" outline="0" fieldPosition="0"/>
    </format>
    <format dxfId="66">
      <pivotArea outline="0" collapsedLevelsAreSubtotals="1" fieldPosition="0"/>
    </format>
    <format dxfId="65">
      <pivotArea field="13" type="button" dataOnly="0" labelOnly="1" outline="0" axis="axisRow" fieldPosition="0"/>
    </format>
    <format dxfId="64">
      <pivotArea dataOnly="0" labelOnly="1" fieldPosition="0">
        <references count="1">
          <reference field="13" count="0"/>
        </references>
      </pivotArea>
    </format>
    <format dxfId="63">
      <pivotArea dataOnly="0" labelOnly="1" grandRow="1" outline="0" fieldPosition="0"/>
    </format>
    <format dxfId="62">
      <pivotArea dataOnly="0" labelOnly="1" outline="0" fieldPosition="0">
        <references count="1">
          <reference field="4294967294" count="3">
            <x v="0"/>
            <x v="1"/>
            <x v="2"/>
          </reference>
        </references>
      </pivotArea>
    </format>
    <format dxfId="61">
      <pivotArea type="all" dataOnly="0" outline="0" fieldPosition="0"/>
    </format>
    <format dxfId="60">
      <pivotArea outline="0" collapsedLevelsAreSubtotals="1" fieldPosition="0"/>
    </format>
    <format dxfId="59">
      <pivotArea field="13" type="button" dataOnly="0" labelOnly="1" outline="0" axis="axisRow" fieldPosition="0"/>
    </format>
    <format dxfId="58">
      <pivotArea dataOnly="0" labelOnly="1" fieldPosition="0">
        <references count="1">
          <reference field="13" count="0"/>
        </references>
      </pivotArea>
    </format>
    <format dxfId="57">
      <pivotArea dataOnly="0" labelOnly="1" grandRow="1" outline="0" fieldPosition="0"/>
    </format>
    <format dxfId="56">
      <pivotArea dataOnly="0" labelOnly="1" outline="0" fieldPosition="0">
        <references count="1">
          <reference field="4294967294" count="3">
            <x v="0"/>
            <x v="1"/>
            <x v="2"/>
          </reference>
        </references>
      </pivotArea>
    </format>
    <format dxfId="55">
      <pivotArea type="all" dataOnly="0" outline="0" fieldPosition="0"/>
    </format>
    <format dxfId="54">
      <pivotArea outline="0" collapsedLevelsAreSubtotals="1" fieldPosition="0"/>
    </format>
    <format dxfId="53">
      <pivotArea field="13" type="button" dataOnly="0" labelOnly="1" outline="0" axis="axisRow" fieldPosition="0"/>
    </format>
    <format dxfId="52">
      <pivotArea dataOnly="0" labelOnly="1" fieldPosition="0">
        <references count="1">
          <reference field="13" count="0"/>
        </references>
      </pivotArea>
    </format>
    <format dxfId="51">
      <pivotArea dataOnly="0" labelOnly="1" grandRow="1" outline="0" fieldPosition="0"/>
    </format>
    <format dxfId="50">
      <pivotArea dataOnly="0" labelOnly="1" outline="0" fieldPosition="0">
        <references count="1">
          <reference field="4294967294" count="3">
            <x v="0"/>
            <x v="1"/>
            <x v="2"/>
          </reference>
        </references>
      </pivotArea>
    </format>
  </formats>
  <chartFormats count="9">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DD5049-FC68-41BE-8B2A-BADFA2F83513}" name="Diario" displayName="Diario" ref="A1:L2009" totalsRowShown="0" headerRowDxfId="461" dataDxfId="459" headerRowBorderDxfId="460" tableBorderDxfId="458" dataCellStyle="Porcentaje">
  <autoFilter ref="A1:L2009" xr:uid="{F9DD5049-FC68-41BE-8B2A-BADFA2F83513}"/>
  <tableColumns count="12">
    <tableColumn id="1" xr3:uid="{008624D1-197B-4865-BBA6-C0DFB16983C5}" name="Fecha" dataDxfId="457"/>
    <tableColumn id="5" xr3:uid="{33E42325-372C-457D-A49B-9BC1CA1C18D0}" name="Open" dataDxfId="456"/>
    <tableColumn id="6" xr3:uid="{355CC306-0814-42FD-8037-5DB7C2712666}" name="High" dataDxfId="455"/>
    <tableColumn id="7" xr3:uid="{D211C428-0EBF-4A5B-9009-25FCC3E45E08}" name="Low" dataDxfId="454"/>
    <tableColumn id="8" xr3:uid="{5A7E1F70-F595-4784-A23D-5E1412D6BE9B}" name="Close" dataDxfId="453"/>
    <tableColumn id="9" xr3:uid="{0175AB00-EB71-4FD0-92C8-7B6AB6A0FB64}" name="Volume" dataDxfId="452"/>
    <tableColumn id="10" xr3:uid="{4793CF45-B9BE-4FE5-9E3B-D06A9B129A2D}" name="MarketCap" dataDxfId="451"/>
    <tableColumn id="12" xr3:uid="{6864F083-12CB-4943-A81E-39F4E5E4FEBD}" name="Rentabilidad Diaria" dataDxfId="450" dataCellStyle="Porcentaje">
      <calculatedColumnFormula>IF(C2="","",C2/C1-1)</calculatedColumnFormula>
    </tableColumn>
    <tableColumn id="13" xr3:uid="{F5F29B36-9B4F-4F48-BEB4-B66BEDEC7C38}" name="Volatilidad Diaria" dataDxfId="449" dataCellStyle="Porcentaje"/>
    <tableColumn id="14" xr3:uid="{B4B2F673-E67F-4328-A842-6BBF3E9985BB}" name="Retorno diario" dataDxfId="448" dataCellStyle="Porcentaje">
      <calculatedColumnFormula>E3/E2-1</calculatedColumnFormula>
    </tableColumn>
    <tableColumn id="15" xr3:uid="{2D839CCB-9187-4407-9E8A-60CA60ABA871}" name="Rentabilidad acumulada" dataDxfId="447" dataCellStyle="Porcentaje">
      <calculatedColumnFormula>C2/$C$2-1</calculatedColumnFormula>
    </tableColumn>
    <tableColumn id="16" xr3:uid="{9427D698-B10B-4FAD-A7C7-E08C9756526E}" name="Drawdown" dataDxfId="446" dataCellStyle="Porcentaje">
      <calculatedColumnFormula>C2/D2-1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144250-3B74-4ED9-B0FA-7244A122FBC8}" name="Semanal" displayName="Semanal" ref="A1:L289" totalsRowShown="0" headerRowDxfId="445" dataDxfId="443" headerRowBorderDxfId="444" tableBorderDxfId="442" dataCellStyle="Porcentaje">
  <autoFilter ref="A1:L289" xr:uid="{FD144250-3B74-4ED9-B0FA-7244A122FBC8}"/>
  <tableColumns count="12">
    <tableColumn id="1" xr3:uid="{0066B764-959E-4B42-A01D-C225ECE3A796}" name="Fecha" dataDxfId="441"/>
    <tableColumn id="5" xr3:uid="{34CC64AE-D05C-4828-A4F5-FBB58AE2FC77}" name="Open" dataDxfId="440"/>
    <tableColumn id="6" xr3:uid="{1A24DCF3-E2A9-48E2-BFCA-B024E4C4948C}" name="High" dataDxfId="439"/>
    <tableColumn id="7" xr3:uid="{39B0737A-181D-4977-87DE-BB27F457A4A9}" name="Low" dataDxfId="438"/>
    <tableColumn id="8" xr3:uid="{AF4BB9C5-4532-408E-9224-459C9C8099AC}" name="Close" dataDxfId="437"/>
    <tableColumn id="9" xr3:uid="{61EE7748-E591-4534-B78F-5910716A05C1}" name="Volume" dataDxfId="436"/>
    <tableColumn id="10" xr3:uid="{EFBFE4C6-F33C-43E8-A9E9-D6F390AC17A6}" name="MarketCap" dataDxfId="435"/>
    <tableColumn id="12" xr3:uid="{5BF06A2C-9031-4C91-A126-8E4C3C1B5737}" name="Rentabilidad Semanal" dataDxfId="434" dataCellStyle="Porcentaje">
      <calculatedColumnFormula>IF(C2="","",C2/C1-1)</calculatedColumnFormula>
    </tableColumn>
    <tableColumn id="13" xr3:uid="{6E9D435D-0C58-40D6-A000-B98ED18179A0}" name="Volatilidad Semanal" dataDxfId="433" dataCellStyle="Porcentaje">
      <calculatedColumnFormula>_xlfn.STDEV.S(H3:$H$288)</calculatedColumnFormula>
    </tableColumn>
    <tableColumn id="14" xr3:uid="{4FEF1273-F56A-4A14-88E6-D7355A14479F}" name="Retorno Semanal" dataDxfId="432" dataCellStyle="Porcentaje">
      <calculatedColumnFormula>E3/E2-1</calculatedColumnFormula>
    </tableColumn>
    <tableColumn id="15" xr3:uid="{BE13D9AA-B427-4C0C-9370-D1C062686C01}" name="Rentabilidad acumulada" dataDxfId="431" dataCellStyle="Porcentaje">
      <calculatedColumnFormula>C2/$C$2-1</calculatedColumnFormula>
    </tableColumn>
    <tableColumn id="16" xr3:uid="{BDBC3F0B-F0FA-495E-9500-E257CFC712C9}" name="Drawdown" dataDxfId="430" dataCellStyle="Porcentaje">
      <calculatedColumnFormula>C2/D2-1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CB2189-A28B-4E0B-A9DF-6A0C04B8FF08}" name="Mensual" displayName="Mensual" ref="A1:L67" totalsRowShown="0" headerRowDxfId="429" dataDxfId="427" headerRowBorderDxfId="428" tableBorderDxfId="426" dataCellStyle="Porcentaje">
  <autoFilter ref="A1:L67" xr:uid="{A9CB2189-A28B-4E0B-A9DF-6A0C04B8FF08}"/>
  <sortState xmlns:xlrd2="http://schemas.microsoft.com/office/spreadsheetml/2017/richdata2" ref="A2:L67">
    <sortCondition ref="A1:A67"/>
  </sortState>
  <tableColumns count="12">
    <tableColumn id="1" xr3:uid="{5B9F65CF-0A47-4EDF-B675-D9792A29348C}" name="Fecha" dataDxfId="425"/>
    <tableColumn id="5" xr3:uid="{B5F6002F-0D96-4A20-9736-6989BF622C7B}" name="Open" dataDxfId="424"/>
    <tableColumn id="6" xr3:uid="{2B277AB6-567C-4466-AAA0-10E80C270FF5}" name="High" dataDxfId="423"/>
    <tableColumn id="7" xr3:uid="{FC65681D-F9EE-4106-A5C5-E7F3E6FDCBA3}" name="Low" dataDxfId="422"/>
    <tableColumn id="8" xr3:uid="{F91577AE-D239-45F4-A972-DB6F5EBD668F}" name="Close" dataDxfId="421"/>
    <tableColumn id="9" xr3:uid="{A55FD98E-9C3E-4F2E-8F8F-DD49F746295D}" name="Volume" dataDxfId="420"/>
    <tableColumn id="10" xr3:uid="{D12907EC-7F86-4C78-BF0C-BE98F054BD27}" name="marketCap" dataDxfId="419"/>
    <tableColumn id="12" xr3:uid="{9BB5DDE6-6D84-4C74-8129-7566EC861752}" name="Rentabilidad Mensual" dataDxfId="418" dataCellStyle="Porcentaje">
      <calculatedColumnFormula>IF(C2="","",C2/C1-1)</calculatedColumnFormula>
    </tableColumn>
    <tableColumn id="13" xr3:uid="{D6FC52E8-F461-4A54-9B07-7E7BEE7D6BD0}" name="Volatilidad Mensual" dataDxfId="417" dataCellStyle="Porcentaje"/>
    <tableColumn id="14" xr3:uid="{D8F2DC96-E1E9-4562-ABEC-142F7CF023A5}" name="Retorno Mensual" dataDxfId="416" dataCellStyle="Porcentaje">
      <calculatedColumnFormula>E3/E2-1</calculatedColumnFormula>
    </tableColumn>
    <tableColumn id="15" xr3:uid="{EFDBECA1-D161-4F1E-8857-9C47A05B46E9}" name="Rentabilidad acumulada" dataDxfId="415" dataCellStyle="Porcentaje">
      <calculatedColumnFormula>C2/$C$2-1</calculatedColumnFormula>
    </tableColumn>
    <tableColumn id="16" xr3:uid="{B9DDF4C2-49CF-4F1D-93F4-6F417AE5C3C8}" name="Drawdown" dataDxfId="414" dataCellStyle="Porcentaje">
      <calculatedColumnFormula>C2/D2-1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102680-9978-41D7-91FB-FFC401F827F7}" name="Tweets" displayName="Tweets" ref="A1:N201" totalsRowShown="0" headerRowDxfId="413" dataDxfId="411" headerRowBorderDxfId="412" tableBorderDxfId="410">
  <autoFilter ref="A1:N201" xr:uid="{1F102680-9978-41D7-91FB-FFC401F827F7}"/>
  <sortState xmlns:xlrd2="http://schemas.microsoft.com/office/spreadsheetml/2017/richdata2" ref="A2:N192">
    <sortCondition ref="A1:A192"/>
  </sortState>
  <tableColumns count="14">
    <tableColumn id="1" xr3:uid="{E0932AD8-3D72-4140-BFD1-ADBBD3182235}" name="Fecha" dataDxfId="409"/>
    <tableColumn id="2" xr3:uid="{DEFF4427-9308-4138-8E69-02543B980A90}" name="Contenido" dataDxfId="408"/>
    <tableColumn id="3" xr3:uid="{6A0CCA7F-1219-4FD9-983A-4F0A5E1FEA8A}" name="Likes" dataDxfId="407"/>
    <tableColumn id="4" xr3:uid="{E50511D4-C012-4CDF-BC56-3D86B9EFA801}" name="Retweets" dataDxfId="406"/>
    <tableColumn id="5" xr3:uid="{89BD237E-FEDE-491E-9240-4B142E252975}" name="Respuestas" dataDxfId="405"/>
    <tableColumn id="14" xr3:uid="{2A83B1F2-E365-41EB-B9F6-19AD015759EE}" name="Engagement " dataDxfId="404">
      <calculatedColumnFormula>IF(G2&lt;=_xlfn.PERCENTILE.INC($G:$G,0.25),"Bajo", IF(G2&lt;=_xlfn.PERCENTILE.INC($G:$G,0.5),"Medio", IF(G2&lt;=_xlfn.PERCENTILE.INC($G:$G,0.75),"Alto","Muy alto")))</calculatedColumnFormula>
    </tableColumn>
    <tableColumn id="6" xr3:uid="{F254B909-5DE1-49B2-B98F-329BCCF2C7BF}" name="Engagement Total" dataDxfId="403"/>
    <tableColumn id="7" xr3:uid="{BBFEC104-E0D5-405E-8147-781BDF4B95A7}" name="URL" dataDxfId="402" dataCellStyle="Hipervínculo"/>
    <tableColumn id="8" xr3:uid="{54E7B972-52B8-4B8B-8D53-BB98B11F93C8}" name="Categoría" dataDxfId="401"/>
    <tableColumn id="9" xr3:uid="{9ED6C6EB-6CA9-44FB-955A-6C954E43CB0C}" name="Tipo de Publicación" dataDxfId="400"/>
    <tableColumn id="10" xr3:uid="{521667C4-2A0D-44CF-90A5-B18E91DF1E39}" name="Tipo de Contenido" dataDxfId="399"/>
    <tableColumn id="11" xr3:uid="{51982393-48F5-446D-A836-05BCBA4B8E2B}" name="Intencionalidad" dataDxfId="398"/>
    <tableColumn id="12" xr3:uid="{15D7AC54-26A6-4ECE-B855-86A77354160B}" name="Tono Emocional" dataDxfId="397"/>
    <tableColumn id="13" xr3:uid="{D3F837A8-906D-4010-AB64-62388D65EA11}" name="Formato del Tweet" dataDxfId="39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56C1A2-DFE1-468F-99B4-8A7EE9D46089}" name="Tabla4" displayName="Tabla4" ref="O1:Y201" totalsRowShown="0" headerRowDxfId="395" dataDxfId="394">
  <autoFilter ref="O1:Y201" xr:uid="{3756C1A2-DFE1-468F-99B4-8A7EE9D46089}"/>
  <tableColumns count="11">
    <tableColumn id="1" xr3:uid="{7142A0A5-18CF-4671-A5B4-8A24FF274DC3}" name="Reacción 1D" dataDxfId="393">
      <calculatedColumnFormula>IFERROR(_xlfn.XLOOKUP(Tweets!A2+1,Diario!$A$1:$A$2009,Diario!$E$1:$E$2009)/_xlfn.XLOOKUP(Tweets!A2,Diario!$A$1:$A$2009,Diario!$E$1:$E$2009)-1,"")</calculatedColumnFormula>
    </tableColumn>
    <tableColumn id="2" xr3:uid="{6B0E2DBB-BE66-44B1-BBAA-9DDFE1923C58}" name="Reacción 3D" dataDxfId="392">
      <calculatedColumnFormula>IFERROR(_xlfn.XLOOKUP(Tweets!A2+3,Diario!$A$1:$A$2009,Diario!$E$1:$E$2009)/_xlfn.XLOOKUP(Tweets!A2,Diario!$A$1:$A$2009,Diario!$E$1:$E$2009)-1,"")</calculatedColumnFormula>
    </tableColumn>
    <tableColumn id="3" xr3:uid="{5C803B5B-687E-4931-A66C-4FB5BF64DBE5}" name="Reacción 7D" dataDxfId="391">
      <calculatedColumnFormula>IFERROR(_xlfn.XLOOKUP(Tweets!A2+7,Diario!$A$1:$A$2009,Diario!$E$1:$E$2009)/_xlfn.XLOOKUP(Tweets!A2,Diario!$A$1:$A$2009,Diario!$E$1:$E$2009)-1,"")</calculatedColumnFormula>
    </tableColumn>
    <tableColumn id="4" xr3:uid="{7B162C1B-E24E-4EF9-A044-343ACE8B4E6F}" name="Volatilidad 1D" dataDxfId="390">
      <calculatedColumnFormula>IFERROR(_xlfn.XLOOKUP(Tweets!A2,Diario!$A:$A,Diario!$I:$I),"")</calculatedColumnFormula>
    </tableColumn>
    <tableColumn id="5" xr3:uid="{7FFA3972-DCA9-4386-B68D-1125D6C2A690}" name="Volatilidad 3D" dataDxfId="389">
      <calculatedColumnFormula array="1">IFERROR(_xlfn.STDEV.S(_xlfn._xlws.FILTER(Diario!$J$1:$J$2009,(Diario!$A$1:$A$2009&gt;=Tweets!A2)*(Diario!$A$1:$A$2009&lt;=Tweets!A2+3))),"")</calculatedColumnFormula>
    </tableColumn>
    <tableColumn id="6" xr3:uid="{312F8870-3A75-4A10-B0EA-39FE460C19E4}" name="Volatilidad 7D" dataDxfId="388">
      <calculatedColumnFormula array="1">IFERROR(_xlfn.STDEV.S(_xlfn._xlws.FILTER(Diario!$J$1:$J$2009,(Diario!$A$1:$A$2009&gt;=Tweets!A2)*(Diario!$A$1:$A$2009&lt;=Tweets!A2+7))),"")</calculatedColumnFormula>
    </tableColumn>
    <tableColumn id="7" xr3:uid="{53AD2154-CECD-4496-9787-D530B57EF91F}" name="Volatilidad previa 1D" dataDxfId="387">
      <calculatedColumnFormula>IFERROR(_xlfn.XLOOKUP(Tweets!A2-1,Diario!$A:$A,Diario!$I:$I),"")</calculatedColumnFormula>
    </tableColumn>
    <tableColumn id="8" xr3:uid="{E46189C8-DC68-435A-B12F-CEF187B8E4A0}" name="Volatilidad previa 3D" dataDxfId="386">
      <calculatedColumnFormula array="1">IFERROR(_xlfn.STDEV.S(_xlfn._xlws.FILTER(Diario!$J:$J,(Diario!$A:$A&gt;=Tweets!A2-3)*(Diario!$A:$A&lt;=Tweets!A2-1))),"")</calculatedColumnFormula>
    </tableColumn>
    <tableColumn id="9" xr3:uid="{5EB05775-63F2-47C3-8A29-E847F465817D}" name="Volatilidad previa 7D" dataDxfId="385">
      <calculatedColumnFormula array="1">IFERROR(_xlfn.STDEV.S(_xlfn._xlws.FILTER(Diario!$J:$J,(Diario!$A:$A&gt;=Tweets!A2-7)*(Diario!$A:$A&lt;=Tweets!A2-1))),"")</calculatedColumnFormula>
    </tableColumn>
    <tableColumn id="10" xr3:uid="{970BFBC8-761C-42C2-B7EB-62540D0798EA}" name="Horizonte completo 3D" dataDxfId="384">
      <calculatedColumnFormula>IF(_xlfn.XLOOKUP(Tweets!A2+3,Diario!$A:$A,Diario!$E:$E,,1)="",0,1)</calculatedColumnFormula>
    </tableColumn>
    <tableColumn id="11" xr3:uid="{BDF9B97F-B3F1-4B49-9735-F08F85E9B825}" name="Horizonte completo 7D" dataDxfId="383">
      <calculatedColumnFormula>IF(_xlfn.XLOOKUP(Tweets!A2+7,Diario!$A:$A,Diario!$E:$E,,1)="",0,1)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2E6CACD-8618-4DF9-BAAF-6DBC507C5C45}" name="Tabla24" displayName="Tabla24" ref="F1:H6" totalsRowShown="0" headerRowDxfId="342">
  <autoFilter ref="F1:H6" xr:uid="{62E6CACD-8618-4DF9-BAAF-6DBC507C5C45}"/>
  <tableColumns count="3">
    <tableColumn id="1" xr3:uid="{BE36BA2B-FE6C-4C03-AC08-13914F6E2F5F}" name="Etiquetas de fila" dataDxfId="341"/>
    <tableColumn id="2" xr3:uid="{89209943-38B3-4B25-9ED4-A80ED4F7070A}" name="Promedio de Volatilidad previa 1D" dataDxfId="340"/>
    <tableColumn id="3" xr3:uid="{C5730AF0-98B5-46B1-AD13-94053BBDB05A}" name="Promedio de Volatilidad 1D" dataDxfId="3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EA600F5-4511-4AF6-934C-33F9E914F5F8}" name="Tabla25" displayName="Tabla25" ref="F7:H12" totalsRowShown="0" headerRowDxfId="338">
  <autoFilter ref="F7:H12" xr:uid="{CEA600F5-4511-4AF6-934C-33F9E914F5F8}"/>
  <tableColumns count="3">
    <tableColumn id="1" xr3:uid="{DB37C3B9-7488-4E89-9B86-86B89A553F83}" name="Etiquetas de fila" dataDxfId="337"/>
    <tableColumn id="2" xr3:uid="{A14F283F-78FE-4F7A-BDF7-7FDC937D5127}" name="Promedio de Volatilidad previa 3D" dataDxfId="336"/>
    <tableColumn id="3" xr3:uid="{21488293-3BA9-4F4D-9618-A2036F6AE181}" name="Promedio de Volatilidad 3D" dataDxfId="33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D92516B-3F48-4C1A-BF78-6AD320FAB351}" name="Tabla26" displayName="Tabla26" ref="F13:H18" totalsRowShown="0" headerRowDxfId="334">
  <autoFilter ref="F13:H18" xr:uid="{8D92516B-3F48-4C1A-BF78-6AD320FAB351}"/>
  <tableColumns count="3">
    <tableColumn id="1" xr3:uid="{B8242BFC-2E6E-407D-9293-CE2243E51F5C}" name="Etiquetas de fila" dataDxfId="333"/>
    <tableColumn id="2" xr3:uid="{2BEAB33F-8039-4D22-87D6-106E960EC1EB}" name="Promedio de Volatilidad previa 7D" dataDxfId="332"/>
    <tableColumn id="3" xr3:uid="{7F65BD21-5F1A-4C17-9A05-0E8385A0717C}" name="Promedio de Volatilidad 7D" dataDxfId="3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4A6C941-BC23-49B7-8B45-C8838BC69FD1}" name="Tabla21" displayName="Tabla21" ref="F1:H6" totalsRowShown="0">
  <autoFilter ref="F1:H6" xr:uid="{84A6C941-BC23-49B7-8B45-C8838BC69FD1}"/>
  <tableColumns count="3">
    <tableColumn id="1" xr3:uid="{8D9537D4-BDFD-499B-8E1E-009E0A2802C7}" name="Etiquetas de fila" dataDxfId="290"/>
    <tableColumn id="2" xr3:uid="{B557782A-60C0-4B8F-A01C-AF13D6B9A826}" name="Promedio de Volatilidad previa 1D" dataDxfId="289"/>
    <tableColumn id="3" xr3:uid="{F85A6EFD-EF29-4DAB-95B3-C4329AEC2198}" name="Promedio de Volatilidad 1D" dataDxfId="28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7819FFF-28EB-4A35-8410-0DB82CBBB37E}" name="Tabla22" displayName="Tabla22" ref="F7:H12" totalsRowShown="0">
  <autoFilter ref="F7:H12" xr:uid="{67819FFF-28EB-4A35-8410-0DB82CBBB37E}"/>
  <tableColumns count="3">
    <tableColumn id="1" xr3:uid="{004E0811-430D-486B-8BE7-183FFC75EB1D}" name="Etiquetas de fila" dataDxfId="287"/>
    <tableColumn id="2" xr3:uid="{A592FABA-FDF8-41D0-8669-17405FC56B5F}" name="Promedio de Volatilidad previa 3D" dataDxfId="286"/>
    <tableColumn id="3" xr3:uid="{73A21EA4-BC9E-4F09-AED1-C6789CC235CF}" name="Promedio de Volatilidad 3D" data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6CD29F5-E38F-4611-A4ED-0F8485E06618}" name="Tabla23" displayName="Tabla23" ref="F13:H18" totalsRowShown="0">
  <autoFilter ref="F13:H18" xr:uid="{D6CD29F5-E38F-4611-A4ED-0F8485E06618}"/>
  <tableColumns count="3">
    <tableColumn id="1" xr3:uid="{7C1FDCC7-2B7B-4138-AEB2-726EE8117524}" name="Etiquetas de fila" dataDxfId="284"/>
    <tableColumn id="2" xr3:uid="{3574BD41-00AE-4546-A082-F45C938D84AA}" name="Promedio de Volatilidad previa 7D" dataDxfId="283"/>
    <tableColumn id="3" xr3:uid="{076F617C-0AB3-437A-A848-3EC9520964CA}" name="Promedio de Volatilidad 7D" dataDxfId="28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572941B-FD3E-4A61-A923-F7982CFD3A3B}" name="Tabla18" displayName="Tabla18" ref="F1:H4" totalsRowShown="0" headerRowDxfId="242" dataDxfId="241">
  <autoFilter ref="F1:H4" xr:uid="{7572941B-FD3E-4A61-A923-F7982CFD3A3B}"/>
  <tableColumns count="3">
    <tableColumn id="1" xr3:uid="{7263184A-5F71-414B-B456-962BFC0DFA1B}" name="Etiquetas de fila" dataDxfId="240"/>
    <tableColumn id="2" xr3:uid="{075AF00B-3911-4796-9355-C7628B3EFEE4}" name="Promedio de Volatilidad previa 1D" dataDxfId="239"/>
    <tableColumn id="3" xr3:uid="{E87420FB-5870-4703-BEAF-38E964EE0718}" name="Promedio de Volatilidad 1D" dataDxfId="23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939DE50-B80D-4316-9C5F-EE49CF48879A}" name="Tabla19" displayName="Tabla19" ref="F5:H8" totalsRowShown="0" headerRowDxfId="237" dataDxfId="236">
  <autoFilter ref="F5:H8" xr:uid="{7939DE50-B80D-4316-9C5F-EE49CF48879A}"/>
  <tableColumns count="3">
    <tableColumn id="1" xr3:uid="{1F02B82F-F1BE-4F4D-BC7C-F6190AFF0DF2}" name="Etiquetas de fila" dataDxfId="235"/>
    <tableColumn id="2" xr3:uid="{D7F1BD90-5E10-42AA-B887-DDD01BA2B30C}" name="Promedio de Volatilidad previa 3D" dataDxfId="234"/>
    <tableColumn id="3" xr3:uid="{F17A5AA7-D51F-4B4F-951A-D22861162C4D}" name="Promedio de Volatilidad 3D" dataDxfId="2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2B2C69A-2B22-455A-803B-6B918422181E}" name="Tabla20" displayName="Tabla20" ref="F9:H12" totalsRowShown="0" headerRowDxfId="232" dataDxfId="231">
  <autoFilter ref="F9:H12" xr:uid="{02B2C69A-2B22-455A-803B-6B918422181E}"/>
  <tableColumns count="3">
    <tableColumn id="1" xr3:uid="{F91744A2-51E1-42A4-AA9B-7E00655ED178}" name="Etiquetas de fila" dataDxfId="230"/>
    <tableColumn id="2" xr3:uid="{FC0C72DA-3E03-421C-B8AB-31DCBC8B16FA}" name="Promedio de Volatilidad previa 7D" dataDxfId="229"/>
    <tableColumn id="3" xr3:uid="{E0CEE6E9-CF0B-4DEA-8474-EFF03EB164C2}" name="Promedio de Volatilidad 7D" dataDxfId="22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8C38846-DBB6-4D19-8E5F-AE4A7963BC85}" name="Tabla15" displayName="Tabla15" ref="F1:H7" totalsRowShown="0" headerRowDxfId="188" dataDxfId="187">
  <autoFilter ref="F1:H7" xr:uid="{98C38846-DBB6-4D19-8E5F-AE4A7963BC85}"/>
  <tableColumns count="3">
    <tableColumn id="1" xr3:uid="{9A006237-D4C0-4380-8C18-EE07D4EF4CFD}" name="Etiquetas de fila" dataDxfId="186"/>
    <tableColumn id="2" xr3:uid="{BE377012-D285-47F7-945E-564B0FD6F5F0}" name="Promedio de Volatilidad previa 1D" dataDxfId="185"/>
    <tableColumn id="3" xr3:uid="{7B16259B-2151-4173-B2D0-4AF69A4825CA}" name="Promedio de Volatilidad 1D" dataDxfId="1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4CB31FD-BB73-4D51-85D1-C249FA9B0367}" name="Tabla16" displayName="Tabla16" ref="F8:H14" totalsRowShown="0" headerRowDxfId="183" dataDxfId="182">
  <autoFilter ref="F8:H14" xr:uid="{74CB31FD-BB73-4D51-85D1-C249FA9B0367}"/>
  <tableColumns count="3">
    <tableColumn id="1" xr3:uid="{8C96DF39-B6E2-491E-B868-6B521E1D8499}" name="Etiquetas de fila" dataDxfId="181"/>
    <tableColumn id="2" xr3:uid="{4F7F0E18-8672-4577-B0B2-E9B11C440BF2}" name="Promedio de Volatilidad previa 3D" dataDxfId="180"/>
    <tableColumn id="3" xr3:uid="{C3E3AD10-9F0C-4DC8-9FBE-CA34DED31591}" name="Promedio de Volatilidad 3D" dataDxfId="17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D054B44-D4BA-4ED5-9034-026715E1E734}" name="Tabla17" displayName="Tabla17" ref="F15:H21" totalsRowShown="0" headerRowDxfId="178" dataDxfId="177">
  <autoFilter ref="F15:H21" xr:uid="{5D054B44-D4BA-4ED5-9034-026715E1E734}"/>
  <tableColumns count="3">
    <tableColumn id="1" xr3:uid="{C4F7BFE8-6206-4403-93C8-D313B3E61DDB}" name="Etiquetas de fila" dataDxfId="176"/>
    <tableColumn id="2" xr3:uid="{74599E50-F573-402A-8661-32001747741C}" name="Promedio de Volatilidad previa 7D" dataDxfId="175"/>
    <tableColumn id="3" xr3:uid="{CD3EDA2B-20AC-47D2-915E-55B227855E43}" name="Promedio de Volatilidad 7D" dataDxfId="17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78B9B6-1796-4F24-985A-3CEB45BDACF8}" name="Tabla6" displayName="Tabla6" ref="F1:H9" totalsRowShown="0" headerRowDxfId="134">
  <autoFilter ref="F1:H9" xr:uid="{2D78B9B6-1796-4F24-985A-3CEB45BDACF8}"/>
  <tableColumns count="3">
    <tableColumn id="1" xr3:uid="{CE66B3FC-34FB-4A13-B86E-296A5A8403F3}" name="Etiquetas de fila" dataDxfId="133"/>
    <tableColumn id="2" xr3:uid="{B661D837-7380-4275-B230-FE03D21BF78C}" name="Promedio de Volatilidad previa 1D" dataDxfId="132"/>
    <tableColumn id="3" xr3:uid="{70BD2851-98AB-47A6-B48B-89FAF332C24B}" name="Promedio de Volatilidad 1D" dataDxfId="13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2EDC321-48F1-42DE-BA4B-F4CB5B06278C}" name="Tabla7" displayName="Tabla7" ref="F10:H18" totalsRowShown="0" headerRowDxfId="130">
  <autoFilter ref="F10:H18" xr:uid="{F2EDC321-48F1-42DE-BA4B-F4CB5B06278C}"/>
  <tableColumns count="3">
    <tableColumn id="1" xr3:uid="{E16CFDA7-45AF-4DD6-95BF-82E9EEB6514C}" name="Etiquetas de fila" dataDxfId="129"/>
    <tableColumn id="2" xr3:uid="{3C021FBD-3535-4ADE-B607-0AED71CC4462}" name="Promedio de Volatilidad previa 3D" dataDxfId="128"/>
    <tableColumn id="3" xr3:uid="{DDF2FEEC-926B-4A37-BEB6-434F2C5A8DDC}" name="Promedio de Volatilidad 3D" dataDxfId="12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040CC0C-757A-48E4-B339-5EE94CF086AA}" name="Tabla8" displayName="Tabla8" ref="F19:H27" totalsRowShown="0" headerRowDxfId="126">
  <autoFilter ref="F19:H27" xr:uid="{2040CC0C-757A-48E4-B339-5EE94CF086AA}"/>
  <tableColumns count="3">
    <tableColumn id="1" xr3:uid="{242B7959-B702-46DB-A9BD-347C592687A1}" name="Volatilidad 7D" dataDxfId="125"/>
    <tableColumn id="2" xr3:uid="{CB165901-0039-4BB1-B7E7-C126EEBB9A80}" name="Promedio de Volatilidad previa 7D" dataDxfId="124"/>
    <tableColumn id="3" xr3:uid="{5CA3D700-EDA3-43A3-94BB-379FE98793BA}" name="Promedio de Volatilidad 7D" dataDxfId="123"/>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8E795AA-A8FF-4816-8894-B3236684EF00}" name="Tabla9" displayName="Tabla9" ref="F1:H9" totalsRowShown="0" headerRowDxfId="83" dataDxfId="82">
  <autoFilter ref="F1:H9" xr:uid="{98E795AA-A8FF-4816-8894-B3236684EF00}"/>
  <tableColumns count="3">
    <tableColumn id="1" xr3:uid="{AD8BE6F9-3443-4E1A-9854-8A4B43E64183}" name="Etiquetas de fila" dataDxfId="81"/>
    <tableColumn id="2" xr3:uid="{F02786BF-6DC2-460C-A567-54A4EFE5FAA5}" name="Promedio de Volatilidad previa 1D" dataDxfId="80"/>
    <tableColumn id="3" xr3:uid="{D87D5A15-2141-4477-8129-6A87B6169E04}" name="Promedio de Volatilidad 1D" dataDxfId="79"/>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9EEE56C-CE51-43EC-8AB1-EA091CD3929D}" name="Tabla10" displayName="Tabla10" ref="F10:H18" totalsRowShown="0" headerRowDxfId="78" dataDxfId="77">
  <autoFilter ref="F10:H18" xr:uid="{A9EEE56C-CE51-43EC-8AB1-EA091CD3929D}"/>
  <tableColumns count="3">
    <tableColumn id="1" xr3:uid="{BD481440-149B-423F-B8E3-770AF02117C4}" name="Etiquetas de fila" dataDxfId="76"/>
    <tableColumn id="2" xr3:uid="{8D863064-58EA-4DC8-8E7E-8AC1A45DBD22}" name="Promedio de Volatilidad previa 3D" dataDxfId="75"/>
    <tableColumn id="3" xr3:uid="{782288A1-EE90-4C42-B227-F339E9047B64}" name="Promedio de Volatilidad 3D" dataDxfId="7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03E3C5-8240-4F5C-9F9B-4017C92B2285}" name="Tabla11" displayName="Tabla11" ref="F19:H27" totalsRowShown="0" headerRowDxfId="73" dataDxfId="72">
  <autoFilter ref="F19:H27" xr:uid="{6603E3C5-8240-4F5C-9F9B-4017C92B2285}"/>
  <tableColumns count="3">
    <tableColumn id="1" xr3:uid="{BAA75420-0396-4795-9D77-DEC542647030}" name="Etiquetas de fila" dataDxfId="71"/>
    <tableColumn id="2" xr3:uid="{D85364AC-36AB-45E3-80E1-A19B9C433B50}" name="Promedio de Volatilidad previa 7D" dataDxfId="70"/>
    <tableColumn id="3" xr3:uid="{AFE27F69-D2FE-4450-A2B7-C647C2B74E90}" name="Promedio de Volatilidad 7D" dataDxfId="69"/>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DBCE2D6-ABD9-4BB0-89B4-2D86091CC262}" name="Tabla12" displayName="Tabla12" ref="F1:H4" totalsRowShown="0" headerRowDxfId="11">
  <autoFilter ref="F1:H4" xr:uid="{0DBCE2D6-ABD9-4BB0-89B4-2D86091CC262}"/>
  <tableColumns count="3">
    <tableColumn id="1" xr3:uid="{32E3AF30-D723-4288-BE22-B24060817442}" name="Etiquetas de fila" dataDxfId="10"/>
    <tableColumn id="2" xr3:uid="{79FC3905-3CA6-45C6-A9A9-55577C617F70}" name="Promedio de Volatilidad previa 1D" dataDxfId="9"/>
    <tableColumn id="3" xr3:uid="{8B03EC05-81C3-4FA6-8A82-BD52BD081A81}" name="Promedio de Volatilidad 1D" dataDxfId="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266903D-CB68-43DC-82D9-918F85AB15B3}" name="Tabla13" displayName="Tabla13" ref="F5:H8" totalsRowShown="0" headerRowDxfId="7">
  <autoFilter ref="F5:H8" xr:uid="{C266903D-CB68-43DC-82D9-918F85AB15B3}"/>
  <tableColumns count="3">
    <tableColumn id="1" xr3:uid="{DA3B4AD7-9DE4-47BA-B1FF-A8ECB4A3D402}" name="Etiquetas de fila" dataDxfId="6"/>
    <tableColumn id="2" xr3:uid="{E80C17C5-80BB-468D-91DF-948E3312C575}" name="Promedio de Volatilidad previa 3D" dataDxfId="5"/>
    <tableColumn id="3" xr3:uid="{191B1048-CC46-4106-8AEF-82441F8CB220}" name="Promedio de Volatilidad 3D" dataDxfId="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40A5660-154E-42F4-BF01-347F98AC24F5}" name="Tabla14" displayName="Tabla14" ref="F9:H12" totalsRowShown="0" headerRowDxfId="3">
  <autoFilter ref="F9:H12" xr:uid="{540A5660-154E-42F4-BF01-347F98AC24F5}"/>
  <tableColumns count="3">
    <tableColumn id="1" xr3:uid="{F3CD8A87-F76F-4E4A-9F63-65AA6D69478A}" name="Etiquetas de fila" dataDxfId="2"/>
    <tableColumn id="2" xr3:uid="{BB7B2645-F2C1-4A11-9416-C8ADCD3DBF3F}" name="Promedio de Volatilidad previa 7D" dataDxfId="1"/>
    <tableColumn id="3" xr3:uid="{11A509AD-DDF7-4248-8FD9-26F4347DAB55}" name="Promedio de Volatilidad 7D"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Azul cálido">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7" Type="http://schemas.openxmlformats.org/officeDocument/2006/relationships/hyperlink" Target="https://x.com/elonmusk/status/1645271510561562625" TargetMode="External"/><Relationship Id="rId21" Type="http://schemas.openxmlformats.org/officeDocument/2006/relationships/hyperlink" Target="https://x.com/elonmusk/status/1900851975824019595" TargetMode="External"/><Relationship Id="rId42" Type="http://schemas.openxmlformats.org/officeDocument/2006/relationships/hyperlink" Target="https://x.com/elonmusk/status/1680140839107051520" TargetMode="External"/><Relationship Id="rId63" Type="http://schemas.openxmlformats.org/officeDocument/2006/relationships/hyperlink" Target="https://x.com/elonmusk/status/1531699416490557440" TargetMode="External"/><Relationship Id="rId84" Type="http://schemas.openxmlformats.org/officeDocument/2006/relationships/hyperlink" Target="https://x.com/elonmusk/status/1917048786633036129" TargetMode="External"/><Relationship Id="rId138" Type="http://schemas.openxmlformats.org/officeDocument/2006/relationships/hyperlink" Target="https://x.com/elonmusk/status/1584898685736869888" TargetMode="External"/><Relationship Id="rId159" Type="http://schemas.openxmlformats.org/officeDocument/2006/relationships/hyperlink" Target="https://x.com/elonmusk/status/1370449101402353669" TargetMode="External"/><Relationship Id="rId170" Type="http://schemas.openxmlformats.org/officeDocument/2006/relationships/hyperlink" Target="https://x.com/elonmusk/status/1397626694609956864" TargetMode="External"/><Relationship Id="rId191" Type="http://schemas.openxmlformats.org/officeDocument/2006/relationships/hyperlink" Target="https://x.com/elonmusk/status/1408246534093918210" TargetMode="External"/><Relationship Id="rId107" Type="http://schemas.openxmlformats.org/officeDocument/2006/relationships/hyperlink" Target="https://x.com/elonmusk/status/1476439722046238725" TargetMode="External"/><Relationship Id="rId11" Type="http://schemas.openxmlformats.org/officeDocument/2006/relationships/hyperlink" Target="https://x.com/elonmusk/status/1768271078999167379" TargetMode="External"/><Relationship Id="rId32" Type="http://schemas.openxmlformats.org/officeDocument/2006/relationships/hyperlink" Target="https://x.com/elonmusk/status/1353428970121793537" TargetMode="External"/><Relationship Id="rId53" Type="http://schemas.openxmlformats.org/officeDocument/2006/relationships/hyperlink" Target="https://x.com/elonmusk/status/1370882536101056523" TargetMode="External"/><Relationship Id="rId74" Type="http://schemas.openxmlformats.org/officeDocument/2006/relationships/hyperlink" Target="https://x.com/elonmusk/status/1868854088307540142" TargetMode="External"/><Relationship Id="rId128" Type="http://schemas.openxmlformats.org/officeDocument/2006/relationships/hyperlink" Target="https://x.com/elonmusk/status/1363230177002622976" TargetMode="External"/><Relationship Id="rId149" Type="http://schemas.openxmlformats.org/officeDocument/2006/relationships/hyperlink" Target="https://x.com/elonmusk/status/1256353943765921792" TargetMode="External"/><Relationship Id="rId5" Type="http://schemas.openxmlformats.org/officeDocument/2006/relationships/hyperlink" Target="https://x.com/elonmusk/status/1683171310388535296" TargetMode="External"/><Relationship Id="rId95" Type="http://schemas.openxmlformats.org/officeDocument/2006/relationships/hyperlink" Target="https://x.com/elonmusk/status/1364560733472579591" TargetMode="External"/><Relationship Id="rId160" Type="http://schemas.openxmlformats.org/officeDocument/2006/relationships/hyperlink" Target="https://x.com/elonmusk/status/1374617643446063105" TargetMode="External"/><Relationship Id="rId181" Type="http://schemas.openxmlformats.org/officeDocument/2006/relationships/hyperlink" Target="https://x.com/elonmusk/status/1503222294277197829" TargetMode="External"/><Relationship Id="rId22" Type="http://schemas.openxmlformats.org/officeDocument/2006/relationships/hyperlink" Target="https://x.com/elonmusk/status/1912046162347012155" TargetMode="External"/><Relationship Id="rId43" Type="http://schemas.openxmlformats.org/officeDocument/2006/relationships/hyperlink" Target="https://x.com/elonmusk/status/1680391106037534721" TargetMode="External"/><Relationship Id="rId64" Type="http://schemas.openxmlformats.org/officeDocument/2006/relationships/hyperlink" Target="https://x.com/elonmusk/status/1531696049064116225" TargetMode="External"/><Relationship Id="rId118" Type="http://schemas.openxmlformats.org/officeDocument/2006/relationships/hyperlink" Target="https://x.com/elonmusk/status/1631720134636367872" TargetMode="External"/><Relationship Id="rId139" Type="http://schemas.openxmlformats.org/officeDocument/2006/relationships/hyperlink" Target="https://x.com/elonmusk/status/1256239815256797184" TargetMode="External"/><Relationship Id="rId85" Type="http://schemas.openxmlformats.org/officeDocument/2006/relationships/hyperlink" Target="https://x.com/elonmusk/status/1918334607742910612" TargetMode="External"/><Relationship Id="rId150" Type="http://schemas.openxmlformats.org/officeDocument/2006/relationships/hyperlink" Target="https://x.com/elonmusk/status/1261416824459030529" TargetMode="External"/><Relationship Id="rId171" Type="http://schemas.openxmlformats.org/officeDocument/2006/relationships/hyperlink" Target="https://x.com/elonmusk/status/1400620080090730501" TargetMode="External"/><Relationship Id="rId192" Type="http://schemas.openxmlformats.org/officeDocument/2006/relationships/hyperlink" Target="https://x.com/elonmusk/status/1868098924726386771" TargetMode="External"/><Relationship Id="rId12" Type="http://schemas.openxmlformats.org/officeDocument/2006/relationships/hyperlink" Target="https://x.com/elonmusk/status/1813006521497776496" TargetMode="External"/><Relationship Id="rId33" Type="http://schemas.openxmlformats.org/officeDocument/2006/relationships/hyperlink" Target="https://x.com/elonmusk/status/1473328171726651397" TargetMode="External"/><Relationship Id="rId108" Type="http://schemas.openxmlformats.org/officeDocument/2006/relationships/hyperlink" Target="https://x.com/elonmusk/status/1471338213549744130" TargetMode="External"/><Relationship Id="rId129" Type="http://schemas.openxmlformats.org/officeDocument/2006/relationships/hyperlink" Target="https://x.com/elonmusk/status/1363007438455074825" TargetMode="External"/><Relationship Id="rId54" Type="http://schemas.openxmlformats.org/officeDocument/2006/relationships/hyperlink" Target="https://x.com/elonmusk/status/1358542364948668418" TargetMode="External"/><Relationship Id="rId75" Type="http://schemas.openxmlformats.org/officeDocument/2006/relationships/hyperlink" Target="https://x.com/elonmusk/status/1866272797841867162" TargetMode="External"/><Relationship Id="rId96" Type="http://schemas.openxmlformats.org/officeDocument/2006/relationships/hyperlink" Target="https://x.com/elonmusk/status/1329114904817758208" TargetMode="External"/><Relationship Id="rId140" Type="http://schemas.openxmlformats.org/officeDocument/2006/relationships/hyperlink" Target="https://x.com/elonmusk/status/1457064697782489088" TargetMode="External"/><Relationship Id="rId161" Type="http://schemas.openxmlformats.org/officeDocument/2006/relationships/hyperlink" Target="https://x.com/elonmusk/status/1374619379929772034" TargetMode="External"/><Relationship Id="rId182" Type="http://schemas.openxmlformats.org/officeDocument/2006/relationships/hyperlink" Target="https://x.com/elonmusk/status/1503290199744430080" TargetMode="External"/><Relationship Id="rId6" Type="http://schemas.openxmlformats.org/officeDocument/2006/relationships/hyperlink" Target="https://x.com/elonmusk/status/1744812135937396788" TargetMode="External"/><Relationship Id="rId23" Type="http://schemas.openxmlformats.org/officeDocument/2006/relationships/hyperlink" Target="https://x.com/elonmusk/status/1887889037354008729" TargetMode="External"/><Relationship Id="rId119" Type="http://schemas.openxmlformats.org/officeDocument/2006/relationships/hyperlink" Target="https://x.com/elonmusk/status/1517681356125392897" TargetMode="External"/><Relationship Id="rId44" Type="http://schemas.openxmlformats.org/officeDocument/2006/relationships/hyperlink" Target="https://x.com/elonmusk/status/1682978324375543808" TargetMode="External"/><Relationship Id="rId65" Type="http://schemas.openxmlformats.org/officeDocument/2006/relationships/hyperlink" Target="https://x.com/elonmusk/status/1529963471248449556" TargetMode="External"/><Relationship Id="rId86" Type="http://schemas.openxmlformats.org/officeDocument/2006/relationships/hyperlink" Target="https://x.com/elonmusk/status/1917005499209551977" TargetMode="External"/><Relationship Id="rId130" Type="http://schemas.openxmlformats.org/officeDocument/2006/relationships/hyperlink" Target="https://x.com/elonmusk/status/1359400199521783809" TargetMode="External"/><Relationship Id="rId151" Type="http://schemas.openxmlformats.org/officeDocument/2006/relationships/hyperlink" Target="https://x.com/elonmusk/status/1328458535340949505" TargetMode="External"/><Relationship Id="rId172" Type="http://schemas.openxmlformats.org/officeDocument/2006/relationships/hyperlink" Target="https://x.com/elonmusk/status/1401091921746006017" TargetMode="External"/><Relationship Id="rId193" Type="http://schemas.openxmlformats.org/officeDocument/2006/relationships/hyperlink" Target="https://x.com/elonmusk/status/1629962353872715778" TargetMode="External"/><Relationship Id="rId13" Type="http://schemas.openxmlformats.org/officeDocument/2006/relationships/hyperlink" Target="https://x.com/elonmusk/status/1837899994973540495" TargetMode="External"/><Relationship Id="rId109" Type="http://schemas.openxmlformats.org/officeDocument/2006/relationships/hyperlink" Target="https://x.com/elonmusk/status/1607096125567414272" TargetMode="External"/><Relationship Id="rId34" Type="http://schemas.openxmlformats.org/officeDocument/2006/relationships/hyperlink" Target="https://x.com/elonmusk/status/1473083407160782848" TargetMode="External"/><Relationship Id="rId55" Type="http://schemas.openxmlformats.org/officeDocument/2006/relationships/hyperlink" Target="https://x.com/elonmusk/status/1451623475978833927" TargetMode="External"/><Relationship Id="rId76" Type="http://schemas.openxmlformats.org/officeDocument/2006/relationships/hyperlink" Target="https://x.com/elonmusk/status/1863666221301764462" TargetMode="External"/><Relationship Id="rId97" Type="http://schemas.openxmlformats.org/officeDocument/2006/relationships/hyperlink" Target="https://x.com/elonmusk/status/1281503378527236096" TargetMode="External"/><Relationship Id="rId120" Type="http://schemas.openxmlformats.org/officeDocument/2006/relationships/hyperlink" Target="https://x.com/elonmusk/status/1512802419301826575" TargetMode="External"/><Relationship Id="rId141" Type="http://schemas.openxmlformats.org/officeDocument/2006/relationships/hyperlink" Target="https://x.com/elonmusk/status/1520650036865949696" TargetMode="External"/><Relationship Id="rId7" Type="http://schemas.openxmlformats.org/officeDocument/2006/relationships/hyperlink" Target="https://x.com/elonmusk/status/1752098683024220632" TargetMode="External"/><Relationship Id="rId162" Type="http://schemas.openxmlformats.org/officeDocument/2006/relationships/hyperlink" Target="https://x.com/elonmusk/status/1374619672973221892" TargetMode="External"/><Relationship Id="rId183" Type="http://schemas.openxmlformats.org/officeDocument/2006/relationships/hyperlink" Target="https://x.com/elonmusk/status/1520657179908448258" TargetMode="External"/><Relationship Id="rId2" Type="http://schemas.openxmlformats.org/officeDocument/2006/relationships/hyperlink" Target="https://x.com/elonmusk/status/1730765244899774921" TargetMode="External"/><Relationship Id="rId29" Type="http://schemas.openxmlformats.org/officeDocument/2006/relationships/hyperlink" Target="https://x.com/elonmusk/status/1585341984679469056" TargetMode="External"/><Relationship Id="rId24" Type="http://schemas.openxmlformats.org/officeDocument/2006/relationships/hyperlink" Target="https://x.com/elonmusk/status/1932695486684950962" TargetMode="External"/><Relationship Id="rId40" Type="http://schemas.openxmlformats.org/officeDocument/2006/relationships/hyperlink" Target="https://x.com/elonmusk/status/1285338582849208320" TargetMode="External"/><Relationship Id="rId45" Type="http://schemas.openxmlformats.org/officeDocument/2006/relationships/hyperlink" Target="https://x.com/elonmusk/status/1683053326097588224" TargetMode="External"/><Relationship Id="rId66" Type="http://schemas.openxmlformats.org/officeDocument/2006/relationships/hyperlink" Target="https://x.com/elonmusk/status/1521536750161567745" TargetMode="External"/><Relationship Id="rId87" Type="http://schemas.openxmlformats.org/officeDocument/2006/relationships/hyperlink" Target="https://x.com/elonmusk/status/1902642215928656206" TargetMode="External"/><Relationship Id="rId110" Type="http://schemas.openxmlformats.org/officeDocument/2006/relationships/hyperlink" Target="https://x.com/elonmusk/status/1587297730631696384" TargetMode="External"/><Relationship Id="rId115" Type="http://schemas.openxmlformats.org/officeDocument/2006/relationships/hyperlink" Target="https://x.com/elonmusk/status/1720646104956481739" TargetMode="External"/><Relationship Id="rId131" Type="http://schemas.openxmlformats.org/officeDocument/2006/relationships/hyperlink" Target="https://x.com/elonmusk/status/1358300669178826752" TargetMode="External"/><Relationship Id="rId136" Type="http://schemas.openxmlformats.org/officeDocument/2006/relationships/hyperlink" Target="https://x.com/elonmusk/status/1414774945335361548" TargetMode="External"/><Relationship Id="rId157" Type="http://schemas.openxmlformats.org/officeDocument/2006/relationships/hyperlink" Target="https://x.com/elonmusk/status/1362600676174557186" TargetMode="External"/><Relationship Id="rId178" Type="http://schemas.openxmlformats.org/officeDocument/2006/relationships/hyperlink" Target="https://x.com/elonmusk/status/1452334458066149377" TargetMode="External"/><Relationship Id="rId61" Type="http://schemas.openxmlformats.org/officeDocument/2006/relationships/hyperlink" Target="https://x.com/elonmusk/status/1549963955719704577" TargetMode="External"/><Relationship Id="rId82" Type="http://schemas.openxmlformats.org/officeDocument/2006/relationships/hyperlink" Target="https://x.com/elonmusk/status/1910838330083664126" TargetMode="External"/><Relationship Id="rId152" Type="http://schemas.openxmlformats.org/officeDocument/2006/relationships/hyperlink" Target="https://x.com/elonmusk/status/1328592219956252673" TargetMode="External"/><Relationship Id="rId173" Type="http://schemas.openxmlformats.org/officeDocument/2006/relationships/hyperlink" Target="https://x.com/elonmusk/status/1404132183254523905" TargetMode="External"/><Relationship Id="rId194" Type="http://schemas.openxmlformats.org/officeDocument/2006/relationships/hyperlink" Target="https://x.com/elonmusk/status/1616593003191181314" TargetMode="External"/><Relationship Id="rId199" Type="http://schemas.openxmlformats.org/officeDocument/2006/relationships/hyperlink" Target="https://x.com/elonmusk/status/1808169246783840507" TargetMode="External"/><Relationship Id="rId19" Type="http://schemas.openxmlformats.org/officeDocument/2006/relationships/hyperlink" Target="https://x.com/elonmusk/status/1898783119039213930" TargetMode="External"/><Relationship Id="rId14" Type="http://schemas.openxmlformats.org/officeDocument/2006/relationships/hyperlink" Target="https://x.com/elonmusk/status/1846421607394271441" TargetMode="External"/><Relationship Id="rId30" Type="http://schemas.openxmlformats.org/officeDocument/2006/relationships/hyperlink" Target="https://x.com/elonmusk/status/1608663342956302337" TargetMode="External"/><Relationship Id="rId35" Type="http://schemas.openxmlformats.org/officeDocument/2006/relationships/hyperlink" Target="https://x.com/elonmusk/status/1452726479649914889" TargetMode="External"/><Relationship Id="rId56" Type="http://schemas.openxmlformats.org/officeDocument/2006/relationships/hyperlink" Target="https://x.com/elonmusk/status/1396916392629137409" TargetMode="External"/><Relationship Id="rId77" Type="http://schemas.openxmlformats.org/officeDocument/2006/relationships/hyperlink" Target="https://x.com/elonmusk/status/1861492962154467831" TargetMode="External"/><Relationship Id="rId100" Type="http://schemas.openxmlformats.org/officeDocument/2006/relationships/hyperlink" Target="https://x.com/elonmusk/status/1662293507925590016" TargetMode="External"/><Relationship Id="rId105" Type="http://schemas.openxmlformats.org/officeDocument/2006/relationships/hyperlink" Target="https://x.com/elonmusk/status/1419151233739378689" TargetMode="External"/><Relationship Id="rId126" Type="http://schemas.openxmlformats.org/officeDocument/2006/relationships/hyperlink" Target="https://x.com/elonmusk/status/1392950720979030019" TargetMode="External"/><Relationship Id="rId147" Type="http://schemas.openxmlformats.org/officeDocument/2006/relationships/hyperlink" Target="https://x.com/elonmusk/status/1215526980449255424" TargetMode="External"/><Relationship Id="rId168" Type="http://schemas.openxmlformats.org/officeDocument/2006/relationships/hyperlink" Target="https://x.com/elonmusk/status/1395472799020421120" TargetMode="External"/><Relationship Id="rId8" Type="http://schemas.openxmlformats.org/officeDocument/2006/relationships/hyperlink" Target="https://x.com/elonmusk/status/1752398611453796794" TargetMode="External"/><Relationship Id="rId51" Type="http://schemas.openxmlformats.org/officeDocument/2006/relationships/hyperlink" Target="https://x.com/elonmusk/status/1392974251011895300" TargetMode="External"/><Relationship Id="rId72" Type="http://schemas.openxmlformats.org/officeDocument/2006/relationships/hyperlink" Target="https://x.com/elonmusk/status/1871980130303918426" TargetMode="External"/><Relationship Id="rId93" Type="http://schemas.openxmlformats.org/officeDocument/2006/relationships/hyperlink" Target="https://x.com/elonmusk/status/1380781539647053826" TargetMode="External"/><Relationship Id="rId98" Type="http://schemas.openxmlformats.org/officeDocument/2006/relationships/hyperlink" Target="https://x.com/elonmusk/status/1354951380037984256" TargetMode="External"/><Relationship Id="rId121" Type="http://schemas.openxmlformats.org/officeDocument/2006/relationships/hyperlink" Target="https://x.com/elonmusk/status/1507484098822131717" TargetMode="External"/><Relationship Id="rId142" Type="http://schemas.openxmlformats.org/officeDocument/2006/relationships/hyperlink" Target="https://x.com/elonmusk/status/1815907844434112999" TargetMode="External"/><Relationship Id="rId163" Type="http://schemas.openxmlformats.org/officeDocument/2006/relationships/hyperlink" Target="https://x.com/elonmusk/status/1386821144037236737" TargetMode="External"/><Relationship Id="rId184" Type="http://schemas.openxmlformats.org/officeDocument/2006/relationships/hyperlink" Target="https://x.com/elonmusk/status/1591091017213939714" TargetMode="External"/><Relationship Id="rId189" Type="http://schemas.openxmlformats.org/officeDocument/2006/relationships/hyperlink" Target="https://x.com/elonmusk/status/1919365133593096605" TargetMode="External"/><Relationship Id="rId3" Type="http://schemas.openxmlformats.org/officeDocument/2006/relationships/hyperlink" Target="https://x.com/elonmusk/status/1740775393580245232" TargetMode="External"/><Relationship Id="rId25" Type="http://schemas.openxmlformats.org/officeDocument/2006/relationships/hyperlink" Target="https://x.com/elonmusk/status/1857456159759687980" TargetMode="External"/><Relationship Id="rId46" Type="http://schemas.openxmlformats.org/officeDocument/2006/relationships/hyperlink" Target="https://x.com/elonmusk/status/1730483553677332944" TargetMode="External"/><Relationship Id="rId67" Type="http://schemas.openxmlformats.org/officeDocument/2006/relationships/hyperlink" Target="https://x.com/elonmusk/status/1485953263040188416" TargetMode="External"/><Relationship Id="rId116" Type="http://schemas.openxmlformats.org/officeDocument/2006/relationships/hyperlink" Target="https://x.com/elonmusk/status/1670234733949624320" TargetMode="External"/><Relationship Id="rId137" Type="http://schemas.openxmlformats.org/officeDocument/2006/relationships/hyperlink" Target="https://x.com/elonmusk/status/1683662738269016064" TargetMode="External"/><Relationship Id="rId158" Type="http://schemas.openxmlformats.org/officeDocument/2006/relationships/hyperlink" Target="https://x.com/elonmusk/status/1363021091086561285" TargetMode="External"/><Relationship Id="rId20" Type="http://schemas.openxmlformats.org/officeDocument/2006/relationships/hyperlink" Target="https://x.com/elonmusk/status/1899583456050598202" TargetMode="External"/><Relationship Id="rId41" Type="http://schemas.openxmlformats.org/officeDocument/2006/relationships/hyperlink" Target="https://x.com/elonmusk/status/1245009716935188481" TargetMode="External"/><Relationship Id="rId62" Type="http://schemas.openxmlformats.org/officeDocument/2006/relationships/hyperlink" Target="https://x.com/elonmusk/status/1538406040374595585" TargetMode="External"/><Relationship Id="rId83" Type="http://schemas.openxmlformats.org/officeDocument/2006/relationships/hyperlink" Target="https://x.com/elonmusk/status/1926063893723369833" TargetMode="External"/><Relationship Id="rId88" Type="http://schemas.openxmlformats.org/officeDocument/2006/relationships/hyperlink" Target="https://x.com/elonmusk/status/1902598145357308372" TargetMode="External"/><Relationship Id="rId111" Type="http://schemas.openxmlformats.org/officeDocument/2006/relationships/hyperlink" Target="https://x.com/elonmusk/status/1371549960030842893" TargetMode="External"/><Relationship Id="rId132" Type="http://schemas.openxmlformats.org/officeDocument/2006/relationships/hyperlink" Target="https://x.com/elonmusk/status/1223754759921897472" TargetMode="External"/><Relationship Id="rId153" Type="http://schemas.openxmlformats.org/officeDocument/2006/relationships/hyperlink" Target="https://x.com/elonmusk/status/1340573003579617280" TargetMode="External"/><Relationship Id="rId174" Type="http://schemas.openxmlformats.org/officeDocument/2006/relationships/hyperlink" Target="https://x.com/elonmusk/status/1408244494567456769" TargetMode="External"/><Relationship Id="rId179" Type="http://schemas.openxmlformats.org/officeDocument/2006/relationships/hyperlink" Target="https://x.com/elonmusk/status/1461942451053252612" TargetMode="External"/><Relationship Id="rId195" Type="http://schemas.openxmlformats.org/officeDocument/2006/relationships/hyperlink" Target="https://x.com/elonmusk/status/1857853681745445018" TargetMode="External"/><Relationship Id="rId190" Type="http://schemas.openxmlformats.org/officeDocument/2006/relationships/hyperlink" Target="https://x.com/elonmusk/status/1929238157872312773" TargetMode="External"/><Relationship Id="rId15" Type="http://schemas.openxmlformats.org/officeDocument/2006/relationships/hyperlink" Target="https://x.com/elonmusk/status/1853729528717132114" TargetMode="External"/><Relationship Id="rId36" Type="http://schemas.openxmlformats.org/officeDocument/2006/relationships/hyperlink" Target="https://x.com/elonmusk/status/1336808486022258688" TargetMode="External"/><Relationship Id="rId57" Type="http://schemas.openxmlformats.org/officeDocument/2006/relationships/hyperlink" Target="https://x.com/elonmusk/status/1377567762919292938" TargetMode="External"/><Relationship Id="rId106" Type="http://schemas.openxmlformats.org/officeDocument/2006/relationships/hyperlink" Target="https://x.com/elonmusk/status/1451015695106560000" TargetMode="External"/><Relationship Id="rId127" Type="http://schemas.openxmlformats.org/officeDocument/2006/relationships/hyperlink" Target="https://x.com/elonmusk/status/1366808202701012995" TargetMode="External"/><Relationship Id="rId10" Type="http://schemas.openxmlformats.org/officeDocument/2006/relationships/hyperlink" Target="https://x.com/elonmusk/status/1758345416016367909" TargetMode="External"/><Relationship Id="rId31" Type="http://schemas.openxmlformats.org/officeDocument/2006/relationships/hyperlink" Target="https://x.com/elonmusk/status/1380315654524301315" TargetMode="External"/><Relationship Id="rId52" Type="http://schemas.openxmlformats.org/officeDocument/2006/relationships/hyperlink" Target="https://x.com/elonmusk/status/1392030108274159619" TargetMode="External"/><Relationship Id="rId73" Type="http://schemas.openxmlformats.org/officeDocument/2006/relationships/hyperlink" Target="https://x.com/elonmusk/status/1869481504575012962" TargetMode="External"/><Relationship Id="rId78" Type="http://schemas.openxmlformats.org/officeDocument/2006/relationships/hyperlink" Target="https://x.com/elonmusk/status/1860937593967583405" TargetMode="External"/><Relationship Id="rId94" Type="http://schemas.openxmlformats.org/officeDocument/2006/relationships/hyperlink" Target="https://x.com/elonmusk/status/1377567762919292938" TargetMode="External"/><Relationship Id="rId99" Type="http://schemas.openxmlformats.org/officeDocument/2006/relationships/hyperlink" Target="https://x.com/elonmusk/status/1499917894767063043" TargetMode="External"/><Relationship Id="rId101" Type="http://schemas.openxmlformats.org/officeDocument/2006/relationships/hyperlink" Target="https://x.com/elonmusk/status/1474860884359094275" TargetMode="External"/><Relationship Id="rId122" Type="http://schemas.openxmlformats.org/officeDocument/2006/relationships/hyperlink" Target="https://x.com/elonmusk/status/1484456594775678976" TargetMode="External"/><Relationship Id="rId143" Type="http://schemas.openxmlformats.org/officeDocument/2006/relationships/hyperlink" Target="https://x.com/elonmusk/status/1390522866979033092" TargetMode="External"/><Relationship Id="rId148" Type="http://schemas.openxmlformats.org/officeDocument/2006/relationships/hyperlink" Target="https://x.com/elonmusk/status/1256351293007736832" TargetMode="External"/><Relationship Id="rId164" Type="http://schemas.openxmlformats.org/officeDocument/2006/relationships/hyperlink" Target="https://x.com/elonmusk/status/1392938133163888640" TargetMode="External"/><Relationship Id="rId169" Type="http://schemas.openxmlformats.org/officeDocument/2006/relationships/hyperlink" Target="https://x.com/elonmusk/status/1396914548167233537" TargetMode="External"/><Relationship Id="rId185" Type="http://schemas.openxmlformats.org/officeDocument/2006/relationships/hyperlink" Target="https://x.com/elonmusk/status/1592043719645356034" TargetMode="External"/><Relationship Id="rId4" Type="http://schemas.openxmlformats.org/officeDocument/2006/relationships/hyperlink" Target="https://x.com/elonmusk/status/1740628828135756267" TargetMode="External"/><Relationship Id="rId9" Type="http://schemas.openxmlformats.org/officeDocument/2006/relationships/hyperlink" Target="https://x.com/elonmusk/status/1756009604822020521" TargetMode="External"/><Relationship Id="rId180" Type="http://schemas.openxmlformats.org/officeDocument/2006/relationships/hyperlink" Target="https://x.com/elonmusk/status/1471583489824808972" TargetMode="External"/><Relationship Id="rId26" Type="http://schemas.openxmlformats.org/officeDocument/2006/relationships/hyperlink" Target="https://x.com/elonmusk/status/1579114131155623936" TargetMode="External"/><Relationship Id="rId47" Type="http://schemas.openxmlformats.org/officeDocument/2006/relationships/hyperlink" Target="https://x.com/elonmusk/status/1340590280848908288" TargetMode="External"/><Relationship Id="rId68" Type="http://schemas.openxmlformats.org/officeDocument/2006/relationships/hyperlink" Target="https://x.com/elonmusk/status/1481873421390680065" TargetMode="External"/><Relationship Id="rId89" Type="http://schemas.openxmlformats.org/officeDocument/2006/relationships/hyperlink" Target="https://x.com/elonmusk/status/1342512194383007745" TargetMode="External"/><Relationship Id="rId112" Type="http://schemas.openxmlformats.org/officeDocument/2006/relationships/hyperlink" Target="https://x.com/elonmusk/status/1876567714594169283" TargetMode="External"/><Relationship Id="rId133" Type="http://schemas.openxmlformats.org/officeDocument/2006/relationships/hyperlink" Target="https://x.com/elonmusk/status/1370946514974031872" TargetMode="External"/><Relationship Id="rId154" Type="http://schemas.openxmlformats.org/officeDocument/2006/relationships/hyperlink" Target="https://x.com/elonmusk/status/1340588909974200321" TargetMode="External"/><Relationship Id="rId175" Type="http://schemas.openxmlformats.org/officeDocument/2006/relationships/hyperlink" Target="https://x.com/elonmusk/status/1413396249546563586" TargetMode="External"/><Relationship Id="rId196" Type="http://schemas.openxmlformats.org/officeDocument/2006/relationships/hyperlink" Target="https://x.com/elonmusk/status/1789803913069134097" TargetMode="External"/><Relationship Id="rId200" Type="http://schemas.openxmlformats.org/officeDocument/2006/relationships/hyperlink" Target="https://x.com/elonmusk/status/1640318465696313344" TargetMode="External"/><Relationship Id="rId16" Type="http://schemas.openxmlformats.org/officeDocument/2006/relationships/hyperlink" Target="https://x.com/elonmusk/status/1884365928038563880" TargetMode="External"/><Relationship Id="rId37" Type="http://schemas.openxmlformats.org/officeDocument/2006/relationships/hyperlink" Target="https://x.com/elonmusk/status/1336810077555019779" TargetMode="External"/><Relationship Id="rId58" Type="http://schemas.openxmlformats.org/officeDocument/2006/relationships/hyperlink" Target="https://x.com/elonmusk/status/1366668744748007425" TargetMode="External"/><Relationship Id="rId79" Type="http://schemas.openxmlformats.org/officeDocument/2006/relationships/hyperlink" Target="https://x.com/elonmusk/status/1857667225852826080" TargetMode="External"/><Relationship Id="rId102" Type="http://schemas.openxmlformats.org/officeDocument/2006/relationships/hyperlink" Target="https://x.com/elonmusk/status/1444840184500129797" TargetMode="External"/><Relationship Id="rId123" Type="http://schemas.openxmlformats.org/officeDocument/2006/relationships/hyperlink" Target="https://x.com/elonmusk/status/1455244610310131718" TargetMode="External"/><Relationship Id="rId144" Type="http://schemas.openxmlformats.org/officeDocument/2006/relationships/hyperlink" Target="https://x.com/elonmusk/status/1363272961684201472" TargetMode="External"/><Relationship Id="rId90" Type="http://schemas.openxmlformats.org/officeDocument/2006/relationships/hyperlink" Target="https://x.com/elonmusk/status/1391523807148527620" TargetMode="External"/><Relationship Id="rId165" Type="http://schemas.openxmlformats.org/officeDocument/2006/relationships/hyperlink" Target="https://x.com/elonmusk/status/1393991411524120576" TargetMode="External"/><Relationship Id="rId186" Type="http://schemas.openxmlformats.org/officeDocument/2006/relationships/hyperlink" Target="https://x.com/elonmusk/status/1721626244058394681" TargetMode="External"/><Relationship Id="rId27" Type="http://schemas.openxmlformats.org/officeDocument/2006/relationships/hyperlink" Target="https://x.com/elonmusk/status/1583133885696987136" TargetMode="External"/><Relationship Id="rId48" Type="http://schemas.openxmlformats.org/officeDocument/2006/relationships/hyperlink" Target="https://x.com/elonmusk/status/1254039929333649409" TargetMode="External"/><Relationship Id="rId69" Type="http://schemas.openxmlformats.org/officeDocument/2006/relationships/hyperlink" Target="https://x.com/elonmusk/status/1646272562488569857" TargetMode="External"/><Relationship Id="rId113" Type="http://schemas.openxmlformats.org/officeDocument/2006/relationships/hyperlink" Target="https://x.com/elonmusk/status/1796211398088810731" TargetMode="External"/><Relationship Id="rId134" Type="http://schemas.openxmlformats.org/officeDocument/2006/relationships/hyperlink" Target="https://x.com/elonmusk/status/1390550521077977089" TargetMode="External"/><Relationship Id="rId80" Type="http://schemas.openxmlformats.org/officeDocument/2006/relationships/hyperlink" Target="https://x.com/elonmusk/status/1857050774288670736" TargetMode="External"/><Relationship Id="rId155" Type="http://schemas.openxmlformats.org/officeDocument/2006/relationships/hyperlink" Target="https://x.com/elonmusk/status/1358648653573992450" TargetMode="External"/><Relationship Id="rId176" Type="http://schemas.openxmlformats.org/officeDocument/2006/relationships/hyperlink" Target="https://x.com/elonmusk/status/1420529868404518913" TargetMode="External"/><Relationship Id="rId197" Type="http://schemas.openxmlformats.org/officeDocument/2006/relationships/hyperlink" Target="https://x.com/elonmusk/status/1708627980476399698" TargetMode="External"/><Relationship Id="rId201" Type="http://schemas.openxmlformats.org/officeDocument/2006/relationships/table" Target="../tables/table4.xml"/><Relationship Id="rId17" Type="http://schemas.openxmlformats.org/officeDocument/2006/relationships/hyperlink" Target="https://x.com/elonmusk/status/1892003547262111822" TargetMode="External"/><Relationship Id="rId38" Type="http://schemas.openxmlformats.org/officeDocument/2006/relationships/hyperlink" Target="https://x.com/elonmusk/status/1290021404994236416" TargetMode="External"/><Relationship Id="rId59" Type="http://schemas.openxmlformats.org/officeDocument/2006/relationships/hyperlink" Target="https://x.com/elonmusk/status/1357241340313141249" TargetMode="External"/><Relationship Id="rId103" Type="http://schemas.openxmlformats.org/officeDocument/2006/relationships/hyperlink" Target="https://x.com/elonmusk/status/1437179881260032016" TargetMode="External"/><Relationship Id="rId124" Type="http://schemas.openxmlformats.org/officeDocument/2006/relationships/hyperlink" Target="https://x.com/elonmusk/status/1452185979431833601" TargetMode="External"/><Relationship Id="rId70" Type="http://schemas.openxmlformats.org/officeDocument/2006/relationships/hyperlink" Target="https://x.com/elonmusk/status/1624986889391407106" TargetMode="External"/><Relationship Id="rId91" Type="http://schemas.openxmlformats.org/officeDocument/2006/relationships/hyperlink" Target="https://x.com/elonmusk/status/1382552587099062272" TargetMode="External"/><Relationship Id="rId145" Type="http://schemas.openxmlformats.org/officeDocument/2006/relationships/hyperlink" Target="https://x.com/elonmusk/status/1726177644671091192" TargetMode="External"/><Relationship Id="rId166" Type="http://schemas.openxmlformats.org/officeDocument/2006/relationships/hyperlink" Target="https://x.com/elonmusk/status/1393993975019749382" TargetMode="External"/><Relationship Id="rId187" Type="http://schemas.openxmlformats.org/officeDocument/2006/relationships/hyperlink" Target="https://x.com/elonmusk/status/1880063488489668867" TargetMode="External"/><Relationship Id="rId1" Type="http://schemas.openxmlformats.org/officeDocument/2006/relationships/hyperlink" Target="https://x.com/elonmusk/status/1730784086392803656" TargetMode="External"/><Relationship Id="rId28" Type="http://schemas.openxmlformats.org/officeDocument/2006/relationships/hyperlink" Target="https://x.com/elonmusk/status/1597982424629383168" TargetMode="External"/><Relationship Id="rId49" Type="http://schemas.openxmlformats.org/officeDocument/2006/relationships/hyperlink" Target="https://x.com/elonmusk/status/1470703708677840896" TargetMode="External"/><Relationship Id="rId114" Type="http://schemas.openxmlformats.org/officeDocument/2006/relationships/hyperlink" Target="https://x.com/elonmusk/status/1768361843842482601" TargetMode="External"/><Relationship Id="rId60" Type="http://schemas.openxmlformats.org/officeDocument/2006/relationships/hyperlink" Target="https://x.com/elonmusk/status/1530209049261658112" TargetMode="External"/><Relationship Id="rId81" Type="http://schemas.openxmlformats.org/officeDocument/2006/relationships/hyperlink" Target="https://x.com/elonmusk/status/1860005811998847032" TargetMode="External"/><Relationship Id="rId135" Type="http://schemas.openxmlformats.org/officeDocument/2006/relationships/hyperlink" Target="https://x.com/elonmusk/status/1408380216653844480" TargetMode="External"/><Relationship Id="rId156" Type="http://schemas.openxmlformats.org/officeDocument/2006/relationships/hyperlink" Target="https://x.com/elonmusk/status/1362598034866118658" TargetMode="External"/><Relationship Id="rId177" Type="http://schemas.openxmlformats.org/officeDocument/2006/relationships/hyperlink" Target="https://x.com/elonmusk/status/1452332044743323654" TargetMode="External"/><Relationship Id="rId198" Type="http://schemas.openxmlformats.org/officeDocument/2006/relationships/hyperlink" Target="https://x.com/elonmusk/status/1626084108094050307" TargetMode="External"/><Relationship Id="rId202" Type="http://schemas.openxmlformats.org/officeDocument/2006/relationships/table" Target="../tables/table5.xml"/><Relationship Id="rId18" Type="http://schemas.openxmlformats.org/officeDocument/2006/relationships/hyperlink" Target="https://x.com/elonmusk/status/1896239972195438598" TargetMode="External"/><Relationship Id="rId39" Type="http://schemas.openxmlformats.org/officeDocument/2006/relationships/hyperlink" Target="https://x.com/elonmusk/status/1289968074439847937" TargetMode="External"/><Relationship Id="rId50" Type="http://schemas.openxmlformats.org/officeDocument/2006/relationships/hyperlink" Target="https://x.com/elonmusk/status/1410519466518233089" TargetMode="External"/><Relationship Id="rId104" Type="http://schemas.openxmlformats.org/officeDocument/2006/relationships/hyperlink" Target="https://x.com/elonmusk/status/1419147417233018880" TargetMode="External"/><Relationship Id="rId125" Type="http://schemas.openxmlformats.org/officeDocument/2006/relationships/hyperlink" Target="https://x.com/elonmusk/status/1396049547680391168" TargetMode="External"/><Relationship Id="rId146" Type="http://schemas.openxmlformats.org/officeDocument/2006/relationships/hyperlink" Target="https://x.com/elonmusk/status/1278782112074735617" TargetMode="External"/><Relationship Id="rId167" Type="http://schemas.openxmlformats.org/officeDocument/2006/relationships/hyperlink" Target="https://x.com/elonmusk/status/1394170030741413888" TargetMode="External"/><Relationship Id="rId188" Type="http://schemas.openxmlformats.org/officeDocument/2006/relationships/hyperlink" Target="https://x.com/elonmusk/status/1919365055386108364" TargetMode="External"/><Relationship Id="rId71" Type="http://schemas.openxmlformats.org/officeDocument/2006/relationships/hyperlink" Target="https://x.com/elonmusk/status/1856735349952688323" TargetMode="External"/><Relationship Id="rId92" Type="http://schemas.openxmlformats.org/officeDocument/2006/relationships/hyperlink" Target="https://x.com/elonmusk/status/1382551451185131522" TargetMode="Externa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table" Target="../tables/table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table" Target="../tables/table1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table" Target="../tables/table14.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openxmlformats.org/officeDocument/2006/relationships/table" Target="../tables/table1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table" Target="../tables/table2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4.xml"/><Relationship Id="rId7" Type="http://schemas.openxmlformats.org/officeDocument/2006/relationships/table" Target="../tables/table23.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table" Target="../tables/table22.xml"/><Relationship Id="rId5" Type="http://schemas.openxmlformats.org/officeDocument/2006/relationships/table" Target="../tables/table21.xml"/><Relationship Id="rId4"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table" Target="../tables/table26.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table" Target="../tables/table25.xml"/><Relationship Id="rId5" Type="http://schemas.openxmlformats.org/officeDocument/2006/relationships/table" Target="../tables/table24.xm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017D3-4B29-47A4-8C16-46EAE3E4B983}">
  <dimension ref="G1:X12"/>
  <sheetViews>
    <sheetView tabSelected="1" topLeftCell="G1" workbookViewId="0">
      <selection activeCell="G9" sqref="G9:J9"/>
    </sheetView>
  </sheetViews>
  <sheetFormatPr baseColWidth="10" defaultRowHeight="15" x14ac:dyDescent="0.25"/>
  <cols>
    <col min="1" max="3" width="13.7109375" customWidth="1"/>
    <col min="4" max="4" width="15.5703125" customWidth="1"/>
    <col min="5" max="5" width="18" bestFit="1" customWidth="1"/>
    <col min="6" max="6" width="15.5703125" customWidth="1"/>
    <col min="7" max="7" width="20.140625" bestFit="1" customWidth="1"/>
    <col min="8" max="10" width="25.5703125" bestFit="1" customWidth="1"/>
    <col min="11" max="11" width="23.42578125" customWidth="1"/>
    <col min="15" max="15" width="11.7109375" bestFit="1" customWidth="1"/>
  </cols>
  <sheetData>
    <row r="1" spans="7:24" x14ac:dyDescent="0.25">
      <c r="G1" s="39" t="s">
        <v>470</v>
      </c>
      <c r="H1" s="7" t="s">
        <v>473</v>
      </c>
      <c r="I1" s="7" t="s">
        <v>475</v>
      </c>
      <c r="J1" s="7" t="s">
        <v>472</v>
      </c>
    </row>
    <row r="2" spans="7:24" x14ac:dyDescent="0.25">
      <c r="G2" s="7" t="s">
        <v>48</v>
      </c>
      <c r="H2" s="17">
        <v>2.4873765798849583E-2</v>
      </c>
      <c r="I2" s="17">
        <v>3.3157209093703892E-2</v>
      </c>
      <c r="J2" s="17">
        <v>1.7379522656289094E-2</v>
      </c>
      <c r="X2" s="34"/>
    </row>
    <row r="3" spans="7:24" x14ac:dyDescent="0.25">
      <c r="G3" s="39" t="s">
        <v>470</v>
      </c>
      <c r="H3" s="7" t="s">
        <v>476</v>
      </c>
      <c r="I3" s="7" t="s">
        <v>477</v>
      </c>
      <c r="J3" s="7" t="s">
        <v>474</v>
      </c>
    </row>
    <row r="4" spans="7:24" x14ac:dyDescent="0.25">
      <c r="G4" s="7" t="s">
        <v>48</v>
      </c>
      <c r="H4" s="17">
        <v>8.2101449246332142E-2</v>
      </c>
      <c r="I4" s="17">
        <v>6.8206183443074178E-2</v>
      </c>
      <c r="J4" s="17">
        <v>7.2267653945457339E-2</v>
      </c>
    </row>
    <row r="5" spans="7:24" x14ac:dyDescent="0.25">
      <c r="G5" s="39" t="s">
        <v>470</v>
      </c>
      <c r="H5" s="7" t="s">
        <v>473</v>
      </c>
      <c r="I5" s="7" t="s">
        <v>475</v>
      </c>
      <c r="J5" s="7" t="s">
        <v>472</v>
      </c>
    </row>
    <row r="6" spans="7:24" x14ac:dyDescent="0.25">
      <c r="G6" s="7" t="s">
        <v>60</v>
      </c>
      <c r="H6" s="17">
        <v>-1.2151962236506317E-2</v>
      </c>
      <c r="I6" s="17">
        <v>-6.6777698595090321E-2</v>
      </c>
      <c r="J6" s="17">
        <v>-6.0427100713926679E-2</v>
      </c>
    </row>
    <row r="7" spans="7:24" x14ac:dyDescent="0.25">
      <c r="G7" s="39" t="s">
        <v>470</v>
      </c>
      <c r="H7" s="7" t="s">
        <v>476</v>
      </c>
      <c r="I7" s="7" t="s">
        <v>477</v>
      </c>
      <c r="J7" s="7" t="s">
        <v>474</v>
      </c>
    </row>
    <row r="8" spans="7:24" x14ac:dyDescent="0.25">
      <c r="G8" s="7" t="s">
        <v>60</v>
      </c>
      <c r="H8" s="17">
        <v>6.4930628483961264E-2</v>
      </c>
      <c r="I8" s="17">
        <v>8.4780060243325114E-2</v>
      </c>
      <c r="J8" s="17">
        <v>7.0386190826379411E-2</v>
      </c>
    </row>
    <row r="9" spans="7:24" x14ac:dyDescent="0.25">
      <c r="G9" s="39" t="s">
        <v>470</v>
      </c>
      <c r="H9" s="7" t="s">
        <v>473</v>
      </c>
      <c r="I9" s="7" t="s">
        <v>475</v>
      </c>
      <c r="J9" s="7" t="s">
        <v>472</v>
      </c>
    </row>
    <row r="10" spans="7:24" x14ac:dyDescent="0.25">
      <c r="G10" s="7" t="s">
        <v>31</v>
      </c>
      <c r="H10" s="17">
        <v>4.0732372867911544E-2</v>
      </c>
      <c r="I10" s="17">
        <v>2.7847088173720929E-2</v>
      </c>
      <c r="J10" s="17">
        <v>3.5119097209503777E-2</v>
      </c>
    </row>
    <row r="11" spans="7:24" x14ac:dyDescent="0.25">
      <c r="G11" s="39" t="s">
        <v>470</v>
      </c>
      <c r="H11" s="7" t="s">
        <v>476</v>
      </c>
      <c r="I11" s="7" t="s">
        <v>477</v>
      </c>
      <c r="J11" s="7" t="s">
        <v>474</v>
      </c>
    </row>
    <row r="12" spans="7:24" x14ac:dyDescent="0.25">
      <c r="G12" s="7" t="s">
        <v>39</v>
      </c>
      <c r="H12" s="17">
        <v>3.3891569612715597E-2</v>
      </c>
      <c r="I12" s="17">
        <v>6.7648853293139494E-2</v>
      </c>
      <c r="J12" s="17">
        <v>6.683262883480752E-2</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B20EF-CDF3-4283-92C3-3861AF18CDE8}">
  <dimension ref="A1:S2009"/>
  <sheetViews>
    <sheetView zoomScale="90" zoomScaleNormal="90" workbookViewId="0">
      <selection activeCell="P4" sqref="P4"/>
    </sheetView>
  </sheetViews>
  <sheetFormatPr baseColWidth="10" defaultColWidth="11.28515625" defaultRowHeight="15" x14ac:dyDescent="0.25"/>
  <cols>
    <col min="2" max="2" width="7.7109375" style="7" customWidth="1"/>
    <col min="3" max="4" width="7.5703125" style="7" bestFit="1" customWidth="1"/>
    <col min="5" max="5" width="8" style="7" customWidth="1"/>
    <col min="6" max="6" width="14.7109375" style="7" bestFit="1" customWidth="1"/>
    <col min="7" max="7" width="16.42578125" style="7" bestFit="1" customWidth="1"/>
    <col min="8" max="8" width="23.140625" style="29" customWidth="1"/>
    <col min="9" max="9" width="21.28515625" style="29" customWidth="1"/>
    <col min="10" max="10" width="19.28515625" style="29" bestFit="1" customWidth="1"/>
    <col min="11" max="11" width="24.7109375" style="29" customWidth="1"/>
    <col min="12" max="12" width="22.85546875" style="29" bestFit="1" customWidth="1"/>
    <col min="13" max="13" width="20.5703125" style="7" bestFit="1" customWidth="1"/>
    <col min="14" max="14" width="11.28515625" style="7"/>
    <col min="19" max="19" width="19.28515625" customWidth="1"/>
  </cols>
  <sheetData>
    <row r="1" spans="1:19" s="19" customFormat="1" x14ac:dyDescent="0.25">
      <c r="A1" s="37" t="s">
        <v>14</v>
      </c>
      <c r="B1" s="40" t="s">
        <v>464</v>
      </c>
      <c r="C1" s="40" t="s">
        <v>465</v>
      </c>
      <c r="D1" s="40" t="s">
        <v>466</v>
      </c>
      <c r="E1" s="40" t="s">
        <v>467</v>
      </c>
      <c r="F1" s="38" t="s">
        <v>468</v>
      </c>
      <c r="G1" s="38" t="s">
        <v>469</v>
      </c>
      <c r="H1" s="15" t="s">
        <v>458</v>
      </c>
      <c r="I1" s="14" t="s">
        <v>459</v>
      </c>
      <c r="J1" s="14" t="s">
        <v>4</v>
      </c>
      <c r="K1" s="14" t="s">
        <v>7</v>
      </c>
      <c r="L1" s="14" t="s">
        <v>9</v>
      </c>
      <c r="M1" s="6" t="s">
        <v>1</v>
      </c>
      <c r="N1" s="18"/>
    </row>
    <row r="2" spans="1:19" x14ac:dyDescent="0.25">
      <c r="A2" s="3">
        <v>43831</v>
      </c>
      <c r="B2" s="41">
        <v>2.0055020000000002E-3</v>
      </c>
      <c r="C2" s="41">
        <v>2.0271339999999999E-3</v>
      </c>
      <c r="D2" s="41">
        <v>1.9994269999999998E-3</v>
      </c>
      <c r="E2" s="41">
        <v>2.0181270000000002E-3</v>
      </c>
      <c r="F2" s="4">
        <v>32138847.62394236</v>
      </c>
      <c r="G2" s="4">
        <v>246069754.22135451</v>
      </c>
      <c r="H2" s="11"/>
      <c r="I2" s="10">
        <f>_xlfn.STDEV.S(H3:H4)</f>
        <v>1.2810699591801717E-2</v>
      </c>
      <c r="J2" s="10">
        <f>E3/E2-1</f>
        <v>-1.4972298571893639E-2</v>
      </c>
      <c r="K2" s="10">
        <f>C2/$C$2-1</f>
        <v>0</v>
      </c>
      <c r="L2" s="10">
        <f>C2/D2-1</f>
        <v>1.3857470165202335E-2</v>
      </c>
      <c r="M2" s="10">
        <f>AVERAGE(H2:H2009)</f>
        <v>5.344326944670825E-3</v>
      </c>
      <c r="N2" s="12"/>
      <c r="S2" s="19"/>
    </row>
    <row r="3" spans="1:19" x14ac:dyDescent="0.25">
      <c r="A3" s="3">
        <v>43832</v>
      </c>
      <c r="B3" s="41">
        <v>2.0208549999999998E-3</v>
      </c>
      <c r="C3" s="41">
        <v>2.0212339999999998E-3</v>
      </c>
      <c r="D3" s="41">
        <v>1.9639890000000002E-3</v>
      </c>
      <c r="E3" s="41">
        <v>1.9879110000000002E-3</v>
      </c>
      <c r="F3" s="4">
        <v>32544498.766239539</v>
      </c>
      <c r="G3" s="4">
        <v>244860475.92014039</v>
      </c>
      <c r="H3" s="11">
        <f>(C3-C2)/C2</f>
        <v>-2.9105130691903396E-3</v>
      </c>
      <c r="I3" s="10">
        <f t="shared" ref="I3:I66" si="0">_xlfn.STDEV.S(H4:H5)</f>
        <v>5.1588575131114329E-3</v>
      </c>
      <c r="J3" s="10">
        <f>E4/E3-1</f>
        <v>1.4699350222419305E-2</v>
      </c>
      <c r="K3" s="10">
        <f t="shared" ref="K3:K66" si="1">C3/$C$2-1</f>
        <v>-2.9105130691903236E-3</v>
      </c>
      <c r="L3" s="10">
        <f t="shared" ref="L3:L66" si="2">C3/D3-1</f>
        <v>2.9147311924862862E-2</v>
      </c>
      <c r="S3" s="19"/>
    </row>
    <row r="4" spans="1:19" x14ac:dyDescent="0.25">
      <c r="A4" s="3">
        <v>43833</v>
      </c>
      <c r="B4" s="41">
        <v>1.9872319999999998E-3</v>
      </c>
      <c r="C4" s="41">
        <v>2.0519700000000002E-3</v>
      </c>
      <c r="D4" s="41">
        <v>1.9670629999999998E-3</v>
      </c>
      <c r="E4" s="41">
        <v>2.017132E-3</v>
      </c>
      <c r="F4" s="4">
        <v>33649935.926274873</v>
      </c>
      <c r="G4" s="4">
        <v>245677794.1088962</v>
      </c>
      <c r="H4" s="11">
        <f t="shared" ref="H4:H67" si="3">(C4-C3)/C3</f>
        <v>1.5206552037023122E-2</v>
      </c>
      <c r="I4" s="10">
        <f t="shared" si="0"/>
        <v>1.4675341191556774E-2</v>
      </c>
      <c r="J4" s="10">
        <f>E5/E4-1</f>
        <v>3.0005473117277415E-2</v>
      </c>
      <c r="K4" s="10">
        <f t="shared" si="1"/>
        <v>1.2251780099391762E-2</v>
      </c>
      <c r="L4" s="10">
        <f t="shared" si="2"/>
        <v>4.3164352133104211E-2</v>
      </c>
      <c r="M4" s="6" t="s">
        <v>2</v>
      </c>
      <c r="S4" s="19"/>
    </row>
    <row r="5" spans="1:19" x14ac:dyDescent="0.25">
      <c r="A5" s="3">
        <v>43834</v>
      </c>
      <c r="B5" s="41">
        <v>2.0169189999999998E-3</v>
      </c>
      <c r="C5" s="41">
        <v>2.0981440000000001E-3</v>
      </c>
      <c r="D5" s="41">
        <v>2.0169189999999998E-3</v>
      </c>
      <c r="E5" s="41">
        <v>2.0776570000000001E-3</v>
      </c>
      <c r="F5" s="4">
        <v>28845797.586075731</v>
      </c>
      <c r="G5" s="4">
        <v>253172085.26551059</v>
      </c>
      <c r="H5" s="11">
        <f t="shared" si="3"/>
        <v>2.2502278298415643E-2</v>
      </c>
      <c r="I5" s="10">
        <f t="shared" si="0"/>
        <v>1.0991611578630258E-2</v>
      </c>
      <c r="J5" s="10">
        <f t="shared" ref="J5:J66" si="4">E6/E5-1</f>
        <v>-1.2428422978383868E-2</v>
      </c>
      <c r="K5" s="10">
        <f t="shared" si="1"/>
        <v>3.5029751363254924E-2</v>
      </c>
      <c r="L5" s="10">
        <f t="shared" si="2"/>
        <v>4.0271820534191205E-2</v>
      </c>
      <c r="M5" s="10">
        <f>_xlfn.STDEV.S(H3:H2003)*SQRT(365)</f>
        <v>1.9776950949925254</v>
      </c>
      <c r="S5" s="19"/>
    </row>
    <row r="6" spans="1:19" x14ac:dyDescent="0.25">
      <c r="A6" s="3">
        <v>43835</v>
      </c>
      <c r="B6" s="41">
        <v>2.0801840000000001E-3</v>
      </c>
      <c r="C6" s="41">
        <v>2.1018120000000002E-3</v>
      </c>
      <c r="D6" s="41">
        <v>2.045528E-3</v>
      </c>
      <c r="E6" s="41">
        <v>2.0518350000000001E-3</v>
      </c>
      <c r="F6" s="4">
        <v>26706193.33276087</v>
      </c>
      <c r="G6" s="4">
        <v>254807641.10588491</v>
      </c>
      <c r="H6" s="11">
        <f t="shared" si="3"/>
        <v>1.7482117528635182E-3</v>
      </c>
      <c r="I6" s="10">
        <f t="shared" si="0"/>
        <v>6.9960684459228464E-4</v>
      </c>
      <c r="J6" s="10">
        <f t="shared" si="4"/>
        <v>3.750788927959614E-2</v>
      </c>
      <c r="K6" s="10">
        <f t="shared" si="1"/>
        <v>3.6839202539151517E-2</v>
      </c>
      <c r="L6" s="10">
        <f t="shared" si="2"/>
        <v>2.7515634105228726E-2</v>
      </c>
      <c r="S6" s="19"/>
    </row>
    <row r="7" spans="1:19" x14ac:dyDescent="0.25">
      <c r="A7" s="3">
        <v>43836</v>
      </c>
      <c r="B7" s="41">
        <v>2.0516660000000002E-3</v>
      </c>
      <c r="C7" s="41">
        <v>2.1381579999999998E-3</v>
      </c>
      <c r="D7" s="41">
        <v>2.0489520000000002E-3</v>
      </c>
      <c r="E7" s="41">
        <v>2.1287950000000002E-3</v>
      </c>
      <c r="F7" s="4">
        <v>27512543.228580989</v>
      </c>
      <c r="G7" s="4">
        <v>256043596.88528591</v>
      </c>
      <c r="H7" s="11">
        <f t="shared" si="3"/>
        <v>1.7292697919699573E-2</v>
      </c>
      <c r="I7" s="10">
        <f t="shared" si="0"/>
        <v>1.5054120510719588E-5</v>
      </c>
      <c r="J7" s="10">
        <f t="shared" si="4"/>
        <v>1.2286293419516703E-2</v>
      </c>
      <c r="K7" s="10">
        <f t="shared" si="1"/>
        <v>5.4768949659963262E-2</v>
      </c>
      <c r="L7" s="10">
        <f t="shared" si="2"/>
        <v>4.3537379108929741E-2</v>
      </c>
      <c r="M7" s="6" t="s">
        <v>8</v>
      </c>
      <c r="S7" s="19"/>
    </row>
    <row r="8" spans="1:19" x14ac:dyDescent="0.25">
      <c r="A8" s="3">
        <v>43837</v>
      </c>
      <c r="B8" s="41">
        <v>2.127042E-3</v>
      </c>
      <c r="C8" s="41">
        <v>2.1772480000000001E-3</v>
      </c>
      <c r="D8" s="41">
        <v>2.1046260000000001E-3</v>
      </c>
      <c r="E8" s="41">
        <v>2.1549500000000001E-3</v>
      </c>
      <c r="F8" s="4">
        <v>31385487.63153189</v>
      </c>
      <c r="G8" s="4">
        <v>261497827.37687579</v>
      </c>
      <c r="H8" s="11">
        <f t="shared" si="3"/>
        <v>1.8282091407651028E-2</v>
      </c>
      <c r="I8" s="10">
        <f t="shared" si="0"/>
        <v>3.4052961398410665E-2</v>
      </c>
      <c r="J8" s="10">
        <f t="shared" si="4"/>
        <v>-2.4502656674168843E-2</v>
      </c>
      <c r="K8" s="10">
        <f t="shared" si="1"/>
        <v>7.4052332011598665E-2</v>
      </c>
      <c r="L8" s="10">
        <f t="shared" si="2"/>
        <v>3.4505893208579552E-2</v>
      </c>
      <c r="M8" s="4">
        <f>MAX($C$2:C2009)</f>
        <v>0.738594902</v>
      </c>
      <c r="S8" s="19"/>
    </row>
    <row r="9" spans="1:19" x14ac:dyDescent="0.25">
      <c r="A9" s="3">
        <v>43838</v>
      </c>
      <c r="B9" s="41">
        <v>2.156959E-3</v>
      </c>
      <c r="C9" s="41">
        <v>2.2170990000000002E-3</v>
      </c>
      <c r="D9" s="41">
        <v>2.088791E-3</v>
      </c>
      <c r="E9" s="41">
        <v>2.1021479999999999E-3</v>
      </c>
      <c r="F9" s="4">
        <v>34587587.814793698</v>
      </c>
      <c r="G9" s="4">
        <v>264333211.12330019</v>
      </c>
      <c r="H9" s="11">
        <f t="shared" si="3"/>
        <v>1.8303381149046886E-2</v>
      </c>
      <c r="I9" s="10">
        <f t="shared" si="0"/>
        <v>3.5795033753159851E-2</v>
      </c>
      <c r="J9" s="10">
        <f t="shared" si="4"/>
        <v>8.9584558270874304E-3</v>
      </c>
      <c r="K9" s="10">
        <f t="shared" si="1"/>
        <v>9.3711121218429616E-2</v>
      </c>
      <c r="L9" s="10">
        <f t="shared" si="2"/>
        <v>6.142692112327186E-2</v>
      </c>
      <c r="S9" s="19"/>
    </row>
    <row r="10" spans="1:19" x14ac:dyDescent="0.25">
      <c r="A10" s="3">
        <v>43839</v>
      </c>
      <c r="B10" s="41">
        <v>2.1001190000000001E-3</v>
      </c>
      <c r="C10" s="41">
        <v>2.150908E-3</v>
      </c>
      <c r="D10" s="41">
        <v>2.0788579999999998E-3</v>
      </c>
      <c r="E10" s="41">
        <v>2.1209800000000002E-3</v>
      </c>
      <c r="F10" s="4">
        <v>32499201.24900537</v>
      </c>
      <c r="G10" s="4">
        <v>258047629.47722861</v>
      </c>
      <c r="H10" s="11">
        <f t="shared" si="3"/>
        <v>-2.9854778699552956E-2</v>
      </c>
      <c r="I10" s="10">
        <f t="shared" si="0"/>
        <v>9.8281774653051854E-3</v>
      </c>
      <c r="J10" s="10">
        <f t="shared" si="4"/>
        <v>3.010306556403175E-2</v>
      </c>
      <c r="K10" s="10">
        <f t="shared" si="1"/>
        <v>6.1058617733213527E-2</v>
      </c>
      <c r="L10" s="10">
        <f t="shared" si="2"/>
        <v>3.4658451900033693E-2</v>
      </c>
      <c r="S10" s="19"/>
    </row>
    <row r="11" spans="1:19" x14ac:dyDescent="0.25">
      <c r="A11" s="3">
        <v>43840</v>
      </c>
      <c r="B11" s="41">
        <v>2.1158320000000002E-3</v>
      </c>
      <c r="C11" s="41">
        <v>2.1955759999999999E-3</v>
      </c>
      <c r="D11" s="41">
        <v>2.0934090000000001E-3</v>
      </c>
      <c r="E11" s="41">
        <v>2.1848280000000002E-3</v>
      </c>
      <c r="F11" s="4">
        <v>32083027.45822762</v>
      </c>
      <c r="G11" s="4">
        <v>262028851.2265971</v>
      </c>
      <c r="H11" s="11">
        <f t="shared" si="3"/>
        <v>2.0767043499768413E-2</v>
      </c>
      <c r="I11" s="10">
        <f t="shared" si="0"/>
        <v>5.0396213281839793E-3</v>
      </c>
      <c r="J11" s="10">
        <f t="shared" si="4"/>
        <v>-8.8025235853806949E-3</v>
      </c>
      <c r="K11" s="10">
        <f t="shared" si="1"/>
        <v>8.3093668203483295E-2</v>
      </c>
      <c r="L11" s="10">
        <f t="shared" si="2"/>
        <v>4.8804127621501436E-2</v>
      </c>
      <c r="S11" s="19"/>
    </row>
    <row r="12" spans="1:19" x14ac:dyDescent="0.25">
      <c r="A12" s="3">
        <v>43841</v>
      </c>
      <c r="B12" s="41">
        <v>2.1916520000000001E-3</v>
      </c>
      <c r="C12" s="41">
        <v>2.2106550000000002E-3</v>
      </c>
      <c r="D12" s="41">
        <v>2.1653060000000001E-3</v>
      </c>
      <c r="E12" s="41">
        <v>2.1655960000000001E-3</v>
      </c>
      <c r="F12" s="4">
        <v>34035417.273206353</v>
      </c>
      <c r="G12" s="4">
        <v>267490712.04971221</v>
      </c>
      <c r="H12" s="11">
        <f t="shared" si="3"/>
        <v>6.8679016349241879E-3</v>
      </c>
      <c r="I12" s="10">
        <f t="shared" si="0"/>
        <v>4.5939486294138666E-4</v>
      </c>
      <c r="J12" s="10">
        <f t="shared" si="4"/>
        <v>1.5744857304871296E-2</v>
      </c>
      <c r="K12" s="10">
        <f t="shared" si="1"/>
        <v>9.0532248978114183E-2</v>
      </c>
      <c r="L12" s="10">
        <f t="shared" si="2"/>
        <v>2.0943460185304019E-2</v>
      </c>
      <c r="S12" s="19"/>
    </row>
    <row r="13" spans="1:19" x14ac:dyDescent="0.25">
      <c r="A13" s="3">
        <v>43842</v>
      </c>
      <c r="B13" s="41">
        <v>2.166514E-3</v>
      </c>
      <c r="C13" s="41">
        <v>2.2100819999999999E-3</v>
      </c>
      <c r="D13" s="41">
        <v>2.1548130000000002E-3</v>
      </c>
      <c r="E13" s="41">
        <v>2.199693E-3</v>
      </c>
      <c r="F13" s="4">
        <v>28067554.906071931</v>
      </c>
      <c r="G13" s="4">
        <v>267893813.07450169</v>
      </c>
      <c r="H13" s="11">
        <f t="shared" si="3"/>
        <v>-2.591991966183054E-4</v>
      </c>
      <c r="I13" s="10">
        <f t="shared" si="0"/>
        <v>4.9009591812543322E-2</v>
      </c>
      <c r="J13" s="10">
        <f t="shared" si="4"/>
        <v>-9.9932126892251505E-3</v>
      </c>
      <c r="K13" s="10">
        <f t="shared" si="1"/>
        <v>9.0249583895292584E-2</v>
      </c>
      <c r="L13" s="10">
        <f t="shared" si="2"/>
        <v>2.5649093448016025E-2</v>
      </c>
      <c r="S13" s="19"/>
    </row>
    <row r="14" spans="1:19" x14ac:dyDescent="0.25">
      <c r="A14" s="3">
        <v>43843</v>
      </c>
      <c r="B14" s="41">
        <v>2.2017400000000002E-3</v>
      </c>
      <c r="C14" s="41">
        <v>2.2109450000000002E-3</v>
      </c>
      <c r="D14" s="41">
        <v>2.1776489999999998E-3</v>
      </c>
      <c r="E14" s="41">
        <v>2.1777110000000001E-3</v>
      </c>
      <c r="F14" s="4">
        <v>24677013.62139412</v>
      </c>
      <c r="G14" s="4">
        <v>268562340.2037375</v>
      </c>
      <c r="H14" s="11">
        <f t="shared" si="3"/>
        <v>3.9048324903793275E-4</v>
      </c>
      <c r="I14" s="10">
        <f t="shared" si="0"/>
        <v>2.2156986900622535E-2</v>
      </c>
      <c r="J14" s="10">
        <f t="shared" si="4"/>
        <v>7.942973149329724E-2</v>
      </c>
      <c r="K14" s="10">
        <f t="shared" si="1"/>
        <v>9.0675308095074181E-2</v>
      </c>
      <c r="L14" s="10">
        <f t="shared" si="2"/>
        <v>1.5289883723226483E-2</v>
      </c>
      <c r="S14" s="19"/>
    </row>
    <row r="15" spans="1:19" x14ac:dyDescent="0.25">
      <c r="A15" s="3">
        <v>43844</v>
      </c>
      <c r="B15" s="41">
        <v>2.179009E-3</v>
      </c>
      <c r="C15" s="41">
        <v>2.3650490000000001E-3</v>
      </c>
      <c r="D15" s="41">
        <v>2.1772649999999998E-3</v>
      </c>
      <c r="E15" s="41">
        <v>2.3506859999999998E-3</v>
      </c>
      <c r="F15" s="4">
        <v>34622497.532328017</v>
      </c>
      <c r="G15" s="4">
        <v>274590596.83461791</v>
      </c>
      <c r="H15" s="11">
        <f t="shared" si="3"/>
        <v>6.9700512676706086E-2</v>
      </c>
      <c r="I15" s="10">
        <f t="shared" si="0"/>
        <v>4.9870401698451791E-2</v>
      </c>
      <c r="J15" s="10">
        <f t="shared" si="4"/>
        <v>8.9548327594584087E-3</v>
      </c>
      <c r="K15" s="10">
        <f t="shared" si="1"/>
        <v>0.16669593623312529</v>
      </c>
      <c r="L15" s="10">
        <f t="shared" si="2"/>
        <v>8.6247654741154811E-2</v>
      </c>
      <c r="S15" s="19"/>
    </row>
    <row r="16" spans="1:19" x14ac:dyDescent="0.25">
      <c r="A16" s="3">
        <v>43845</v>
      </c>
      <c r="B16" s="41">
        <v>2.3450300000000001E-3</v>
      </c>
      <c r="C16" s="41">
        <v>2.4557860000000002E-3</v>
      </c>
      <c r="D16" s="41">
        <v>2.302971E-3</v>
      </c>
      <c r="E16" s="41">
        <v>2.3717360000000002E-3</v>
      </c>
      <c r="F16" s="4">
        <v>54224858.927940667</v>
      </c>
      <c r="G16" s="4">
        <v>292051503.4002462</v>
      </c>
      <c r="H16" s="11">
        <f t="shared" si="3"/>
        <v>3.8365801300522744E-2</v>
      </c>
      <c r="I16" s="10">
        <f t="shared" si="0"/>
        <v>5.4318969933017741E-2</v>
      </c>
      <c r="J16" s="10">
        <f t="shared" si="4"/>
        <v>-1.797712730253298E-2</v>
      </c>
      <c r="K16" s="10">
        <f t="shared" si="1"/>
        <v>0.21145716070077269</v>
      </c>
      <c r="L16" s="10">
        <f t="shared" si="2"/>
        <v>6.6355590235396056E-2</v>
      </c>
      <c r="S16" s="19"/>
    </row>
    <row r="17" spans="1:19" x14ac:dyDescent="0.25">
      <c r="A17" s="3">
        <v>43846</v>
      </c>
      <c r="B17" s="41">
        <v>2.3706669999999999E-3</v>
      </c>
      <c r="C17" s="41">
        <v>2.3768040000000002E-3</v>
      </c>
      <c r="D17" s="41">
        <v>2.296195E-3</v>
      </c>
      <c r="E17" s="41">
        <v>2.3290989999999998E-3</v>
      </c>
      <c r="F17" s="4">
        <v>41886422.401350006</v>
      </c>
      <c r="G17" s="4">
        <v>284127151.41290921</v>
      </c>
      <c r="H17" s="11">
        <f t="shared" si="3"/>
        <v>-3.2161597142422019E-2</v>
      </c>
      <c r="I17" s="10">
        <f t="shared" si="0"/>
        <v>1.3992065469356076E-2</v>
      </c>
      <c r="J17" s="10">
        <f t="shared" si="4"/>
        <v>6.3249780279842183E-2</v>
      </c>
      <c r="K17" s="10">
        <f t="shared" si="1"/>
        <v>0.17249476354301208</v>
      </c>
      <c r="L17" s="10">
        <f t="shared" si="2"/>
        <v>3.5105467958949532E-2</v>
      </c>
      <c r="S17" s="19"/>
    </row>
    <row r="18" spans="1:19" x14ac:dyDescent="0.25">
      <c r="A18" s="3">
        <v>43847</v>
      </c>
      <c r="B18" s="41">
        <v>2.3271860000000002E-3</v>
      </c>
      <c r="C18" s="41">
        <v>2.4829449999999999E-3</v>
      </c>
      <c r="D18" s="41">
        <v>2.317979E-3</v>
      </c>
      <c r="E18" s="41">
        <v>2.4764140000000001E-3</v>
      </c>
      <c r="F18" s="4">
        <v>40531809.621158078</v>
      </c>
      <c r="G18" s="4">
        <v>290917017.36510879</v>
      </c>
      <c r="H18" s="11">
        <f t="shared" si="3"/>
        <v>4.4657026830988038E-2</v>
      </c>
      <c r="I18" s="10">
        <f t="shared" si="0"/>
        <v>1.5395844103821488E-2</v>
      </c>
      <c r="J18" s="10">
        <f t="shared" si="4"/>
        <v>6.7892525240125234E-3</v>
      </c>
      <c r="K18" s="10">
        <f t="shared" si="1"/>
        <v>0.22485489365774547</v>
      </c>
      <c r="L18" s="10">
        <f t="shared" si="2"/>
        <v>7.1168030426505213E-2</v>
      </c>
      <c r="S18" s="19"/>
    </row>
    <row r="19" spans="1:19" x14ac:dyDescent="0.25">
      <c r="A19" s="3">
        <v>43848</v>
      </c>
      <c r="B19" s="41">
        <v>2.466607E-3</v>
      </c>
      <c r="C19" s="41">
        <v>2.5446940000000001E-3</v>
      </c>
      <c r="D19" s="41">
        <v>2.438735E-3</v>
      </c>
      <c r="E19" s="41">
        <v>2.4932270000000002E-3</v>
      </c>
      <c r="F19" s="4">
        <v>47349381.083526738</v>
      </c>
      <c r="G19" s="4">
        <v>303504226.07015502</v>
      </c>
      <c r="H19" s="11">
        <f t="shared" si="3"/>
        <v>2.4869258078612403E-2</v>
      </c>
      <c r="I19" s="10">
        <f t="shared" si="0"/>
        <v>4.3766620626043341E-2</v>
      </c>
      <c r="J19" s="10">
        <f t="shared" si="4"/>
        <v>-4.4439595752813532E-2</v>
      </c>
      <c r="K19" s="10">
        <f t="shared" si="1"/>
        <v>0.25531612611697119</v>
      </c>
      <c r="L19" s="10">
        <f t="shared" si="2"/>
        <v>4.344834514615159E-2</v>
      </c>
      <c r="S19" s="19"/>
    </row>
    <row r="20" spans="1:19" x14ac:dyDescent="0.25">
      <c r="A20" s="3">
        <v>43849</v>
      </c>
      <c r="B20" s="41">
        <v>2.497731E-3</v>
      </c>
      <c r="C20" s="41">
        <v>2.5525729999999998E-3</v>
      </c>
      <c r="D20" s="41">
        <v>2.3527029999999998E-3</v>
      </c>
      <c r="E20" s="41">
        <v>2.3824290000000001E-3</v>
      </c>
      <c r="F20" s="4">
        <v>40703226.162699163</v>
      </c>
      <c r="G20" s="4">
        <v>298981646.43621582</v>
      </c>
      <c r="H20" s="11">
        <f t="shared" si="3"/>
        <v>3.0962465428062071E-3</v>
      </c>
      <c r="I20" s="10">
        <f t="shared" si="0"/>
        <v>3.9222363768347757E-2</v>
      </c>
      <c r="J20" s="10">
        <f t="shared" si="4"/>
        <v>-1.3318340231754933E-3</v>
      </c>
      <c r="K20" s="10">
        <f t="shared" si="1"/>
        <v>0.2592028943325897</v>
      </c>
      <c r="L20" s="10">
        <f t="shared" si="2"/>
        <v>8.4953349402793199E-2</v>
      </c>
      <c r="S20" s="19"/>
    </row>
    <row r="21" spans="1:19" x14ac:dyDescent="0.25">
      <c r="A21" s="3">
        <v>43850</v>
      </c>
      <c r="B21" s="41">
        <v>2.3870219999999999E-3</v>
      </c>
      <c r="C21" s="41">
        <v>2.4024839999999999E-3</v>
      </c>
      <c r="D21" s="41">
        <v>2.3611410000000002E-3</v>
      </c>
      <c r="E21" s="41">
        <v>2.3792560000000002E-3</v>
      </c>
      <c r="F21" s="4">
        <v>38798960.218204841</v>
      </c>
      <c r="G21" s="4">
        <v>291528229.04723758</v>
      </c>
      <c r="H21" s="11">
        <f t="shared" si="3"/>
        <v>-5.8799101925782325E-2</v>
      </c>
      <c r="I21" s="10">
        <f t="shared" si="0"/>
        <v>2.4004432420285551E-3</v>
      </c>
      <c r="J21" s="10">
        <f t="shared" si="4"/>
        <v>-5.9779191478345206E-3</v>
      </c>
      <c r="K21" s="10">
        <f t="shared" si="1"/>
        <v>0.18516289500348759</v>
      </c>
      <c r="L21" s="10">
        <f t="shared" si="2"/>
        <v>1.7509754817691903E-2</v>
      </c>
      <c r="S21" s="19"/>
    </row>
    <row r="22" spans="1:19" x14ac:dyDescent="0.25">
      <c r="A22" s="3">
        <v>43851</v>
      </c>
      <c r="B22" s="41">
        <v>2.3773090000000002E-3</v>
      </c>
      <c r="C22" s="41">
        <v>2.3944830000000002E-3</v>
      </c>
      <c r="D22" s="41">
        <v>2.336023E-3</v>
      </c>
      <c r="E22" s="41">
        <v>2.3650329999999999E-3</v>
      </c>
      <c r="F22" s="4">
        <v>32572992.960224479</v>
      </c>
      <c r="G22" s="4">
        <v>290467540.16165411</v>
      </c>
      <c r="H22" s="11">
        <f t="shared" si="3"/>
        <v>-3.3303031362538391E-3</v>
      </c>
      <c r="I22" s="10">
        <f t="shared" si="0"/>
        <v>5.0575605628419337E-3</v>
      </c>
      <c r="J22" s="10">
        <f t="shared" si="4"/>
        <v>-9.3440556643394901E-3</v>
      </c>
      <c r="K22" s="10">
        <f t="shared" si="1"/>
        <v>0.18121594329728596</v>
      </c>
      <c r="L22" s="10">
        <f t="shared" si="2"/>
        <v>2.5025438533781585E-2</v>
      </c>
      <c r="S22" s="19"/>
    </row>
    <row r="23" spans="1:19" x14ac:dyDescent="0.25">
      <c r="A23" s="3">
        <v>43852</v>
      </c>
      <c r="B23" s="41">
        <v>2.3783799999999998E-3</v>
      </c>
      <c r="C23" s="41">
        <v>2.3783799999999998E-3</v>
      </c>
      <c r="D23" s="41">
        <v>2.3362550000000002E-3</v>
      </c>
      <c r="E23" s="41">
        <v>2.3429340000000001E-3</v>
      </c>
      <c r="F23" s="4">
        <v>32215322.544550799</v>
      </c>
      <c r="G23" s="4">
        <v>287683364.99561721</v>
      </c>
      <c r="H23" s="11">
        <f t="shared" si="3"/>
        <v>-6.7250425248374631E-3</v>
      </c>
      <c r="I23" s="10">
        <f t="shared" si="0"/>
        <v>1.1096049973093472E-2</v>
      </c>
      <c r="J23" s="10">
        <f t="shared" si="4"/>
        <v>-3.6005709081006976E-2</v>
      </c>
      <c r="K23" s="10">
        <f t="shared" si="1"/>
        <v>0.17327221584759567</v>
      </c>
      <c r="L23" s="10">
        <f t="shared" si="2"/>
        <v>1.803099404816666E-2</v>
      </c>
      <c r="S23" s="19"/>
    </row>
    <row r="24" spans="1:19" x14ac:dyDescent="0.25">
      <c r="A24" s="3">
        <v>43853</v>
      </c>
      <c r="B24" s="41">
        <v>2.3399520000000002E-3</v>
      </c>
      <c r="C24" s="41">
        <v>2.3453739999999999E-3</v>
      </c>
      <c r="D24" s="41">
        <v>2.2441290000000001E-3</v>
      </c>
      <c r="E24" s="41">
        <v>2.2585750000000001E-3</v>
      </c>
      <c r="F24" s="4">
        <v>29214085.258175358</v>
      </c>
      <c r="G24" s="4">
        <v>280315973.20721322</v>
      </c>
      <c r="H24" s="11">
        <f t="shared" si="3"/>
        <v>-1.3877513265331832E-2</v>
      </c>
      <c r="I24" s="10">
        <f t="shared" si="0"/>
        <v>2.2034204361697479E-2</v>
      </c>
      <c r="J24" s="10">
        <f t="shared" si="4"/>
        <v>-2.3457268410391752E-3</v>
      </c>
      <c r="K24" s="10">
        <f t="shared" si="1"/>
        <v>0.15699011510832528</v>
      </c>
      <c r="L24" s="10">
        <f t="shared" si="2"/>
        <v>4.5115499153569161E-2</v>
      </c>
      <c r="S24" s="19"/>
    </row>
    <row r="25" spans="1:19" x14ac:dyDescent="0.25">
      <c r="A25" s="3">
        <v>43854</v>
      </c>
      <c r="B25" s="41">
        <v>2.259727E-3</v>
      </c>
      <c r="C25" s="41">
        <v>2.2760219999999999E-3</v>
      </c>
      <c r="D25" s="41">
        <v>2.2106790000000001E-3</v>
      </c>
      <c r="E25" s="41">
        <v>2.2532770000000001E-3</v>
      </c>
      <c r="F25" s="4">
        <v>29978085.9193491</v>
      </c>
      <c r="G25" s="4">
        <v>274720576.50073552</v>
      </c>
      <c r="H25" s="11">
        <f t="shared" si="3"/>
        <v>-2.9569697626050242E-2</v>
      </c>
      <c r="I25" s="10">
        <f t="shared" si="0"/>
        <v>1.3420885593588168E-3</v>
      </c>
      <c r="J25" s="10">
        <f t="shared" si="4"/>
        <v>-9.2460891403941536E-3</v>
      </c>
      <c r="K25" s="10">
        <f t="shared" si="1"/>
        <v>0.12277826724824314</v>
      </c>
      <c r="L25" s="10">
        <f t="shared" si="2"/>
        <v>2.9557886965950297E-2</v>
      </c>
      <c r="S25" s="19"/>
    </row>
    <row r="26" spans="1:19" x14ac:dyDescent="0.25">
      <c r="A26" s="3">
        <v>43855</v>
      </c>
      <c r="B26" s="41">
        <v>2.254476E-3</v>
      </c>
      <c r="C26" s="41">
        <v>2.2796439999999999E-3</v>
      </c>
      <c r="D26" s="41">
        <v>2.216319E-3</v>
      </c>
      <c r="E26" s="41">
        <v>2.2324430000000002E-3</v>
      </c>
      <c r="F26" s="4">
        <v>28587360.413166039</v>
      </c>
      <c r="G26" s="4">
        <v>272823712.91774058</v>
      </c>
      <c r="H26" s="11">
        <f t="shared" si="3"/>
        <v>1.59137301836274E-3</v>
      </c>
      <c r="I26" s="10">
        <f t="shared" si="0"/>
        <v>4.3633725635759062E-2</v>
      </c>
      <c r="J26" s="10">
        <f t="shared" si="4"/>
        <v>1.9384145530255248E-2</v>
      </c>
      <c r="K26" s="10">
        <f t="shared" si="1"/>
        <v>0.12456502628834598</v>
      </c>
      <c r="L26" s="10">
        <f t="shared" si="2"/>
        <v>2.8572150489166948E-2</v>
      </c>
      <c r="S26" s="19"/>
    </row>
    <row r="27" spans="1:19" x14ac:dyDescent="0.25">
      <c r="A27" s="3">
        <v>43856</v>
      </c>
      <c r="B27" s="41">
        <v>2.2308010000000001E-3</v>
      </c>
      <c r="C27" s="41">
        <v>2.2789450000000001E-3</v>
      </c>
      <c r="D27" s="41">
        <v>2.2185120000000002E-3</v>
      </c>
      <c r="E27" s="41">
        <v>2.275717E-3</v>
      </c>
      <c r="F27" s="4">
        <v>25630443.526413381</v>
      </c>
      <c r="G27" s="4">
        <v>275060652.57373202</v>
      </c>
      <c r="H27" s="11">
        <f t="shared" si="3"/>
        <v>-3.0662682418826739E-4</v>
      </c>
      <c r="I27" s="10">
        <f t="shared" si="0"/>
        <v>4.4242444549135708E-2</v>
      </c>
      <c r="J27" s="10">
        <f t="shared" si="4"/>
        <v>3.8502590612101484E-2</v>
      </c>
      <c r="K27" s="10">
        <f t="shared" si="1"/>
        <v>0.12422020448574211</v>
      </c>
      <c r="L27" s="10">
        <f t="shared" si="2"/>
        <v>2.7240330455728934E-2</v>
      </c>
    </row>
    <row r="28" spans="1:19" x14ac:dyDescent="0.25">
      <c r="A28" s="3">
        <v>43857</v>
      </c>
      <c r="B28" s="41">
        <v>2.2738480000000002E-3</v>
      </c>
      <c r="C28" s="41">
        <v>2.4188740000000001E-3</v>
      </c>
      <c r="D28" s="41">
        <v>2.2471489999999999E-3</v>
      </c>
      <c r="E28" s="41">
        <v>2.363338E-3</v>
      </c>
      <c r="F28" s="4">
        <v>30721982.84557851</v>
      </c>
      <c r="G28" s="4">
        <v>284164017.38356578</v>
      </c>
      <c r="H28" s="11">
        <f t="shared" si="3"/>
        <v>6.1400779746768788E-2</v>
      </c>
      <c r="I28" s="10">
        <f t="shared" si="0"/>
        <v>6.2323333166662467E-3</v>
      </c>
      <c r="J28" s="10">
        <f t="shared" si="4"/>
        <v>2.2304046226142793E-2</v>
      </c>
      <c r="K28" s="10">
        <f t="shared" si="1"/>
        <v>0.19324820164823842</v>
      </c>
      <c r="L28" s="10">
        <f t="shared" si="2"/>
        <v>7.6419053654208202E-2</v>
      </c>
    </row>
    <row r="29" spans="1:19" x14ac:dyDescent="0.25">
      <c r="A29" s="3">
        <v>43858</v>
      </c>
      <c r="B29" s="41">
        <v>2.3602340000000001E-3</v>
      </c>
      <c r="C29" s="41">
        <v>2.4160499999999999E-3</v>
      </c>
      <c r="D29" s="41">
        <v>2.3434530000000001E-3</v>
      </c>
      <c r="E29" s="41">
        <v>2.4160499999999999E-3</v>
      </c>
      <c r="F29" s="4">
        <v>36576642.221597917</v>
      </c>
      <c r="G29" s="4">
        <v>289932988.60000801</v>
      </c>
      <c r="H29" s="11">
        <f t="shared" si="3"/>
        <v>-1.1674853671585328E-3</v>
      </c>
      <c r="I29" s="10">
        <f t="shared" si="0"/>
        <v>8.6014528180414201E-3</v>
      </c>
      <c r="J29" s="10">
        <f t="shared" si="4"/>
        <v>-2.1698640342708186E-2</v>
      </c>
      <c r="K29" s="10">
        <f t="shared" si="1"/>
        <v>0.19185510183342602</v>
      </c>
      <c r="L29" s="10">
        <f t="shared" si="2"/>
        <v>3.0978645613972011E-2</v>
      </c>
    </row>
    <row r="30" spans="1:19" x14ac:dyDescent="0.25">
      <c r="A30" s="3">
        <v>43859</v>
      </c>
      <c r="B30" s="41">
        <v>2.412679E-3</v>
      </c>
      <c r="C30" s="41">
        <v>2.434524E-3</v>
      </c>
      <c r="D30" s="41">
        <v>2.3636249999999998E-3</v>
      </c>
      <c r="E30" s="41">
        <v>2.3636249999999998E-3</v>
      </c>
      <c r="F30" s="4">
        <v>36566900.292426929</v>
      </c>
      <c r="G30" s="4">
        <v>293132961.33683002</v>
      </c>
      <c r="H30" s="11">
        <f t="shared" si="3"/>
        <v>7.6463649345005673E-3</v>
      </c>
      <c r="I30" s="10">
        <f t="shared" si="0"/>
        <v>5.6560102608724083E-3</v>
      </c>
      <c r="J30" s="10">
        <f t="shared" si="4"/>
        <v>1.8777090274472608E-2</v>
      </c>
      <c r="K30" s="10">
        <f t="shared" si="1"/>
        <v>0.20096846089109066</v>
      </c>
      <c r="L30" s="10">
        <f t="shared" si="2"/>
        <v>2.9995874980168313E-2</v>
      </c>
    </row>
    <row r="31" spans="1:19" x14ac:dyDescent="0.25">
      <c r="A31" s="3">
        <v>43860</v>
      </c>
      <c r="B31" s="41">
        <v>2.3629469999999998E-3</v>
      </c>
      <c r="C31" s="41">
        <v>2.4235250000000002E-3</v>
      </c>
      <c r="D31" s="41">
        <v>2.3539989999999998E-3</v>
      </c>
      <c r="E31" s="41">
        <v>2.4080070000000002E-3</v>
      </c>
      <c r="F31" s="4">
        <v>39067493.201599099</v>
      </c>
      <c r="G31" s="4">
        <v>291631800.2355094</v>
      </c>
      <c r="H31" s="11">
        <f t="shared" si="3"/>
        <v>-4.5179262968858876E-3</v>
      </c>
      <c r="I31" s="10">
        <f t="shared" si="0"/>
        <v>7.2425424164919705E-3</v>
      </c>
      <c r="J31" s="10">
        <f t="shared" si="4"/>
        <v>-1.3142403655803325E-2</v>
      </c>
      <c r="K31" s="10">
        <f t="shared" si="1"/>
        <v>0.19554257389990015</v>
      </c>
      <c r="L31" s="10">
        <f t="shared" si="2"/>
        <v>2.9535271680234398E-2</v>
      </c>
    </row>
    <row r="32" spans="1:19" x14ac:dyDescent="0.25">
      <c r="A32" s="3">
        <v>43861</v>
      </c>
      <c r="B32" s="41">
        <v>2.4084219999999999E-3</v>
      </c>
      <c r="C32" s="41">
        <v>2.4319609999999998E-3</v>
      </c>
      <c r="D32" s="41">
        <v>2.3652949999999999E-3</v>
      </c>
      <c r="E32" s="41">
        <v>2.3763600000000001E-3</v>
      </c>
      <c r="F32" s="4">
        <v>40692966.500570267</v>
      </c>
      <c r="G32" s="4">
        <v>293588350.83597398</v>
      </c>
      <c r="H32" s="11">
        <f t="shared" si="3"/>
        <v>3.4808801229612592E-3</v>
      </c>
      <c r="I32" s="10">
        <f t="shared" si="0"/>
        <v>2.6374505604373526E-2</v>
      </c>
      <c r="J32" s="10">
        <f t="shared" si="4"/>
        <v>1.4696005655708833E-2</v>
      </c>
      <c r="K32" s="10">
        <f t="shared" si="1"/>
        <v>0.19970411428154233</v>
      </c>
      <c r="L32" s="10">
        <f t="shared" si="2"/>
        <v>2.8185067824520793E-2</v>
      </c>
    </row>
    <row r="33" spans="1:12" x14ac:dyDescent="0.25">
      <c r="A33" s="3">
        <v>43862</v>
      </c>
      <c r="B33" s="41">
        <v>2.3728E-3</v>
      </c>
      <c r="C33" s="41">
        <v>2.4155169999999998E-3</v>
      </c>
      <c r="D33" s="41">
        <v>2.3725420000000001E-3</v>
      </c>
      <c r="E33" s="41">
        <v>2.4112830000000002E-3</v>
      </c>
      <c r="F33" s="4">
        <v>38575275.381449893</v>
      </c>
      <c r="G33" s="4">
        <v>293611129.18914479</v>
      </c>
      <c r="H33" s="11">
        <f t="shared" si="3"/>
        <v>-6.7616215885040951E-3</v>
      </c>
      <c r="I33" s="10">
        <f t="shared" si="0"/>
        <v>2.0982018606541818E-2</v>
      </c>
      <c r="J33" s="10">
        <f t="shared" si="4"/>
        <v>1.6299206687891754E-2</v>
      </c>
      <c r="K33" s="10">
        <f t="shared" si="1"/>
        <v>0.19159216904259901</v>
      </c>
      <c r="L33" s="10">
        <f t="shared" si="2"/>
        <v>1.8113483344025072E-2</v>
      </c>
    </row>
    <row r="34" spans="1:12" x14ac:dyDescent="0.25">
      <c r="A34" s="3">
        <v>43863</v>
      </c>
      <c r="B34" s="41">
        <v>2.4129479999999998E-3</v>
      </c>
      <c r="C34" s="41">
        <v>2.4892809999999999E-3</v>
      </c>
      <c r="D34" s="41">
        <v>2.398257E-3</v>
      </c>
      <c r="E34" s="41">
        <v>2.4505849999999999E-3</v>
      </c>
      <c r="F34" s="4">
        <v>37450709.461221553</v>
      </c>
      <c r="G34" s="4">
        <v>300204574.1859749</v>
      </c>
      <c r="H34" s="11">
        <f t="shared" si="3"/>
        <v>3.0537561938086148E-2</v>
      </c>
      <c r="I34" s="10">
        <f t="shared" si="0"/>
        <v>1.1987961725586291E-3</v>
      </c>
      <c r="J34" s="10">
        <f t="shared" si="4"/>
        <v>-6.5735324422535601E-3</v>
      </c>
      <c r="K34" s="10">
        <f t="shared" si="1"/>
        <v>0.22798048870967591</v>
      </c>
      <c r="L34" s="10">
        <f t="shared" si="2"/>
        <v>3.7954230926877219E-2</v>
      </c>
    </row>
    <row r="35" spans="1:12" x14ac:dyDescent="0.25">
      <c r="A35" s="3">
        <v>43864</v>
      </c>
      <c r="B35" s="41">
        <v>2.4490979999999998E-3</v>
      </c>
      <c r="C35" s="41">
        <v>2.4914329999999999E-3</v>
      </c>
      <c r="D35" s="41">
        <v>2.4224419999999999E-3</v>
      </c>
      <c r="E35" s="41">
        <v>2.4344760000000001E-3</v>
      </c>
      <c r="F35" s="4">
        <v>38454561.009358726</v>
      </c>
      <c r="G35" s="4">
        <v>299234671.38120818</v>
      </c>
      <c r="H35" s="11">
        <f t="shared" si="3"/>
        <v>8.6450665875007957E-4</v>
      </c>
      <c r="I35" s="10">
        <f t="shared" si="0"/>
        <v>3.9693407388328272E-2</v>
      </c>
      <c r="J35" s="10">
        <f t="shared" si="4"/>
        <v>2.2528872743046158E-2</v>
      </c>
      <c r="K35" s="10">
        <f t="shared" si="1"/>
        <v>0.22904208601898057</v>
      </c>
      <c r="L35" s="10">
        <f t="shared" si="2"/>
        <v>2.8479938838577024E-2</v>
      </c>
    </row>
    <row r="36" spans="1:12" x14ac:dyDescent="0.25">
      <c r="A36" s="3">
        <v>43865</v>
      </c>
      <c r="B36" s="41">
        <v>2.4318159999999998E-3</v>
      </c>
      <c r="C36" s="41">
        <v>2.4893630000000001E-3</v>
      </c>
      <c r="D36" s="41">
        <v>2.4013939999999998E-3</v>
      </c>
      <c r="E36" s="41">
        <v>2.489322E-3</v>
      </c>
      <c r="F36" s="4">
        <v>40658580.125689909</v>
      </c>
      <c r="G36" s="4">
        <v>297964940.67598093</v>
      </c>
      <c r="H36" s="11">
        <f t="shared" si="3"/>
        <v>-8.3084714700329084E-4</v>
      </c>
      <c r="I36" s="10">
        <f t="shared" si="0"/>
        <v>2.8452076229901726E-2</v>
      </c>
      <c r="J36" s="10">
        <f t="shared" si="4"/>
        <v>4.2258092765821376E-2</v>
      </c>
      <c r="K36" s="10">
        <f t="shared" si="1"/>
        <v>0.22802093990826466</v>
      </c>
      <c r="L36" s="10">
        <f t="shared" si="2"/>
        <v>3.6632472638808977E-2</v>
      </c>
    </row>
    <row r="37" spans="1:12" x14ac:dyDescent="0.25">
      <c r="A37" s="3">
        <v>43866</v>
      </c>
      <c r="B37" s="41">
        <v>2.49271E-3</v>
      </c>
      <c r="C37" s="41">
        <v>2.6270349999999998E-3</v>
      </c>
      <c r="D37" s="41">
        <v>2.489729E-3</v>
      </c>
      <c r="E37" s="41">
        <v>2.5945159999999998E-3</v>
      </c>
      <c r="F37" s="4">
        <v>55647191.629630923</v>
      </c>
      <c r="G37" s="4">
        <v>315942340.86122072</v>
      </c>
      <c r="H37" s="11">
        <f t="shared" si="3"/>
        <v>5.5304107918370968E-2</v>
      </c>
      <c r="I37" s="10">
        <f t="shared" si="0"/>
        <v>2.167490728014404E-2</v>
      </c>
      <c r="J37" s="10">
        <f t="shared" si="4"/>
        <v>2.1504588909839084E-2</v>
      </c>
      <c r="K37" s="10">
        <f t="shared" si="1"/>
        <v>0.29593554249497078</v>
      </c>
      <c r="L37" s="10">
        <f t="shared" si="2"/>
        <v>5.5148974044966215E-2</v>
      </c>
    </row>
    <row r="38" spans="1:12" x14ac:dyDescent="0.25">
      <c r="A38" s="3">
        <v>43867</v>
      </c>
      <c r="B38" s="41">
        <v>2.5954020000000001E-3</v>
      </c>
      <c r="C38" s="41">
        <v>2.6666160000000001E-3</v>
      </c>
      <c r="D38" s="41">
        <v>2.5801190000000001E-3</v>
      </c>
      <c r="E38" s="41">
        <v>2.6503099999999999E-3</v>
      </c>
      <c r="F38" s="4">
        <v>54027247.12096902</v>
      </c>
      <c r="G38" s="4">
        <v>322528499.54765397</v>
      </c>
      <c r="H38" s="11">
        <f t="shared" si="3"/>
        <v>1.5066795836370791E-2</v>
      </c>
      <c r="I38" s="10">
        <f t="shared" si="0"/>
        <v>7.3607964992302391E-2</v>
      </c>
      <c r="J38" s="10">
        <f t="shared" si="4"/>
        <v>5.1346068950424595E-2</v>
      </c>
      <c r="K38" s="10">
        <f t="shared" si="1"/>
        <v>0.31546113873083881</v>
      </c>
      <c r="L38" s="10">
        <f t="shared" si="2"/>
        <v>3.3524422710735413E-2</v>
      </c>
    </row>
    <row r="39" spans="1:12" x14ac:dyDescent="0.25">
      <c r="A39" s="3">
        <v>43868</v>
      </c>
      <c r="B39" s="41">
        <v>2.6515750000000002E-3</v>
      </c>
      <c r="C39" s="41">
        <v>2.7885330000000002E-3</v>
      </c>
      <c r="D39" s="41">
        <v>2.6464330000000001E-3</v>
      </c>
      <c r="E39" s="41">
        <v>2.7863929999999999E-3</v>
      </c>
      <c r="F39" s="4">
        <v>52931323.11586982</v>
      </c>
      <c r="G39" s="4">
        <v>332076203.37184769</v>
      </c>
      <c r="H39" s="11">
        <f t="shared" si="3"/>
        <v>4.5719743675129834E-2</v>
      </c>
      <c r="I39" s="10">
        <f t="shared" si="0"/>
        <v>3.4162666909182883E-2</v>
      </c>
      <c r="J39" s="10">
        <f t="shared" si="4"/>
        <v>0.13369829740456574</v>
      </c>
      <c r="K39" s="10">
        <f t="shared" si="1"/>
        <v>0.37560368480820716</v>
      </c>
      <c r="L39" s="10">
        <f t="shared" si="2"/>
        <v>5.3694916893796352E-2</v>
      </c>
    </row>
    <row r="40" spans="1:12" x14ac:dyDescent="0.25">
      <c r="A40" s="3">
        <v>43869</v>
      </c>
      <c r="B40" s="41">
        <v>2.814703E-3</v>
      </c>
      <c r="C40" s="41">
        <v>3.2063030000000002E-3</v>
      </c>
      <c r="D40" s="41">
        <v>2.7361659999999999E-3</v>
      </c>
      <c r="E40" s="41">
        <v>3.158929E-3</v>
      </c>
      <c r="F40" s="4">
        <v>76405083.161982447</v>
      </c>
      <c r="G40" s="4">
        <v>364208694.44501293</v>
      </c>
      <c r="H40" s="11">
        <f t="shared" si="3"/>
        <v>0.14981712606592787</v>
      </c>
      <c r="I40" s="10">
        <f t="shared" si="0"/>
        <v>0.12542077843667176</v>
      </c>
      <c r="J40" s="10">
        <f t="shared" si="4"/>
        <v>1.7548669185030841E-2</v>
      </c>
      <c r="K40" s="10">
        <f t="shared" si="1"/>
        <v>0.5816926754718732</v>
      </c>
      <c r="L40" s="10">
        <f t="shared" si="2"/>
        <v>0.17182327388031293</v>
      </c>
    </row>
    <row r="41" spans="1:12" x14ac:dyDescent="0.25">
      <c r="A41" s="3">
        <v>43870</v>
      </c>
      <c r="B41" s="41">
        <v>3.1821559999999998E-3</v>
      </c>
      <c r="C41" s="41">
        <v>3.5317550000000001E-3</v>
      </c>
      <c r="D41" s="41">
        <v>3.137539E-3</v>
      </c>
      <c r="E41" s="41">
        <v>3.2143639999999999E-3</v>
      </c>
      <c r="F41" s="4">
        <v>114199536.28828</v>
      </c>
      <c r="G41" s="4">
        <v>402164260.25583321</v>
      </c>
      <c r="H41" s="11">
        <f t="shared" si="3"/>
        <v>0.10150381919612711</v>
      </c>
      <c r="I41" s="10">
        <f t="shared" si="0"/>
        <v>1.1906786584412417E-2</v>
      </c>
      <c r="J41" s="10">
        <f t="shared" si="4"/>
        <v>-7.6493514735729962E-2</v>
      </c>
      <c r="K41" s="10">
        <f t="shared" si="1"/>
        <v>0.74224052282680875</v>
      </c>
      <c r="L41" s="10">
        <f t="shared" si="2"/>
        <v>0.12564497206249881</v>
      </c>
    </row>
    <row r="42" spans="1:12" x14ac:dyDescent="0.25">
      <c r="A42" s="3">
        <v>43871</v>
      </c>
      <c r="B42" s="41">
        <v>3.2188859999999998E-3</v>
      </c>
      <c r="C42" s="41">
        <v>3.263808E-3</v>
      </c>
      <c r="D42" s="41">
        <v>2.9142590000000002E-3</v>
      </c>
      <c r="E42" s="41">
        <v>2.9684860000000002E-3</v>
      </c>
      <c r="F42" s="4">
        <v>94760518.846447796</v>
      </c>
      <c r="G42" s="4">
        <v>371921896.72555178</v>
      </c>
      <c r="H42" s="11">
        <f t="shared" si="3"/>
        <v>-7.5867946672405123E-2</v>
      </c>
      <c r="I42" s="10">
        <f t="shared" si="0"/>
        <v>5.816149207931031E-2</v>
      </c>
      <c r="J42" s="10">
        <f t="shared" si="4"/>
        <v>2.1813813506278867E-2</v>
      </c>
      <c r="K42" s="10">
        <f t="shared" si="1"/>
        <v>0.61006031175048125</v>
      </c>
      <c r="L42" s="10">
        <f t="shared" si="2"/>
        <v>0.11994438380391026</v>
      </c>
    </row>
    <row r="43" spans="1:12" x14ac:dyDescent="0.25">
      <c r="A43" s="3">
        <v>43872</v>
      </c>
      <c r="B43" s="41">
        <v>2.9677789999999998E-3</v>
      </c>
      <c r="C43" s="41">
        <v>3.0711480000000001E-3</v>
      </c>
      <c r="D43" s="41">
        <v>2.8562940000000001E-3</v>
      </c>
      <c r="E43" s="41">
        <v>3.03324E-3</v>
      </c>
      <c r="F43" s="4">
        <v>75142507.654710263</v>
      </c>
      <c r="G43" s="4">
        <v>362131978.28252822</v>
      </c>
      <c r="H43" s="11">
        <f t="shared" si="3"/>
        <v>-5.9029207600447046E-2</v>
      </c>
      <c r="I43" s="10">
        <f t="shared" si="0"/>
        <v>4.9704663282485453E-3</v>
      </c>
      <c r="J43" s="10">
        <f t="shared" si="4"/>
        <v>8.195526895333094E-3</v>
      </c>
      <c r="K43" s="10">
        <f t="shared" si="1"/>
        <v>0.51501972735892165</v>
      </c>
      <c r="L43" s="10">
        <f t="shared" si="2"/>
        <v>7.5221248232850035E-2</v>
      </c>
    </row>
    <row r="44" spans="1:12" x14ac:dyDescent="0.25">
      <c r="A44" s="3">
        <v>43873</v>
      </c>
      <c r="B44" s="41">
        <v>3.0266730000000001E-3</v>
      </c>
      <c r="C44" s="41">
        <v>3.142471E-3</v>
      </c>
      <c r="D44" s="41">
        <v>3.0266730000000001E-3</v>
      </c>
      <c r="E44" s="41">
        <v>3.0580989999999999E-3</v>
      </c>
      <c r="F44" s="4">
        <v>75009443.387643024</v>
      </c>
      <c r="G44" s="4">
        <v>378455783.35070008</v>
      </c>
      <c r="H44" s="11">
        <f t="shared" si="3"/>
        <v>2.322356330596893E-2</v>
      </c>
      <c r="I44" s="10">
        <f t="shared" si="0"/>
        <v>2.4211434807157966E-2</v>
      </c>
      <c r="J44" s="10">
        <f t="shared" si="4"/>
        <v>-1.7030841709179345E-2</v>
      </c>
      <c r="K44" s="10">
        <f t="shared" si="1"/>
        <v>0.55020388390703334</v>
      </c>
      <c r="L44" s="10">
        <f t="shared" si="2"/>
        <v>3.8259171043584672E-2</v>
      </c>
    </row>
    <row r="45" spans="1:12" x14ac:dyDescent="0.25">
      <c r="A45" s="3">
        <v>43874</v>
      </c>
      <c r="B45" s="41">
        <v>3.057695E-3</v>
      </c>
      <c r="C45" s="41">
        <v>3.193361E-3</v>
      </c>
      <c r="D45" s="41">
        <v>2.9623259999999999E-3</v>
      </c>
      <c r="E45" s="41">
        <v>3.0060170000000002E-3</v>
      </c>
      <c r="F45" s="4">
        <v>77768661.523989439</v>
      </c>
      <c r="G45" s="4">
        <v>373982392.09403759</v>
      </c>
      <c r="H45" s="11">
        <f t="shared" si="3"/>
        <v>1.619426241324106E-2</v>
      </c>
      <c r="I45" s="10">
        <f t="shared" si="0"/>
        <v>1.8012924358515894E-2</v>
      </c>
      <c r="J45" s="10">
        <f t="shared" si="4"/>
        <v>3.1423308650616377E-2</v>
      </c>
      <c r="K45" s="10">
        <f t="shared" si="1"/>
        <v>0.57530829239704939</v>
      </c>
      <c r="L45" s="10">
        <f t="shared" si="2"/>
        <v>7.7991078632128952E-2</v>
      </c>
    </row>
    <row r="46" spans="1:12" x14ac:dyDescent="0.25">
      <c r="A46" s="3">
        <v>43875</v>
      </c>
      <c r="B46" s="41">
        <v>3.0041040000000001E-3</v>
      </c>
      <c r="C46" s="41">
        <v>3.1357339999999998E-3</v>
      </c>
      <c r="D46" s="41">
        <v>2.9877150000000002E-3</v>
      </c>
      <c r="E46" s="41">
        <v>3.100476E-3</v>
      </c>
      <c r="F46" s="4">
        <v>65937976.798503913</v>
      </c>
      <c r="G46" s="4">
        <v>373934534.6984117</v>
      </c>
      <c r="H46" s="11">
        <f t="shared" si="3"/>
        <v>-1.8045877055553758E-2</v>
      </c>
      <c r="I46" s="10">
        <f t="shared" si="0"/>
        <v>5.1802353612108325E-2</v>
      </c>
      <c r="J46" s="10">
        <f t="shared" si="4"/>
        <v>-6.4325929308919005E-2</v>
      </c>
      <c r="K46" s="10">
        <f t="shared" si="1"/>
        <v>0.54688047262785777</v>
      </c>
      <c r="L46" s="10">
        <f t="shared" si="2"/>
        <v>4.9542543381815074E-2</v>
      </c>
    </row>
    <row r="47" spans="1:12" x14ac:dyDescent="0.25">
      <c r="A47" s="3">
        <v>43876</v>
      </c>
      <c r="B47" s="41">
        <v>3.104454E-3</v>
      </c>
      <c r="C47" s="41">
        <v>3.159027E-3</v>
      </c>
      <c r="D47" s="41">
        <v>2.8303529999999999E-3</v>
      </c>
      <c r="E47" s="41">
        <v>2.9010350000000002E-3</v>
      </c>
      <c r="F47" s="4">
        <v>62685412.72263512</v>
      </c>
      <c r="G47" s="4">
        <v>371426677.19845182</v>
      </c>
      <c r="H47" s="11">
        <f t="shared" si="3"/>
        <v>7.4282448702601006E-3</v>
      </c>
      <c r="I47" s="10">
        <f t="shared" si="0"/>
        <v>2.3914392812223882E-3</v>
      </c>
      <c r="J47" s="10">
        <f t="shared" si="4"/>
        <v>-4.2613412109816062E-2</v>
      </c>
      <c r="K47" s="10">
        <f t="shared" si="1"/>
        <v>0.55837107956356125</v>
      </c>
      <c r="L47" s="10">
        <f t="shared" si="2"/>
        <v>0.11612473779772348</v>
      </c>
    </row>
    <row r="48" spans="1:12" x14ac:dyDescent="0.25">
      <c r="A48" s="3">
        <v>43877</v>
      </c>
      <c r="B48" s="41">
        <v>2.897564E-3</v>
      </c>
      <c r="C48" s="41">
        <v>2.9510640000000002E-3</v>
      </c>
      <c r="D48" s="41">
        <v>2.6331480000000001E-3</v>
      </c>
      <c r="E48" s="41">
        <v>2.7774119999999999E-3</v>
      </c>
      <c r="F48" s="4">
        <v>69219038.924263149</v>
      </c>
      <c r="G48" s="4">
        <v>345838720.21701431</v>
      </c>
      <c r="H48" s="11">
        <f t="shared" si="3"/>
        <v>-6.583134617083039E-2</v>
      </c>
      <c r="I48" s="10">
        <f t="shared" si="0"/>
        <v>6.1721960187951279E-2</v>
      </c>
      <c r="J48" s="10">
        <f t="shared" si="4"/>
        <v>-2.0939277284032776E-2</v>
      </c>
      <c r="K48" s="10">
        <f t="shared" si="1"/>
        <v>0.45578141356220181</v>
      </c>
      <c r="L48" s="10">
        <f t="shared" si="2"/>
        <v>0.12073609231231974</v>
      </c>
    </row>
    <row r="49" spans="1:12" x14ac:dyDescent="0.25">
      <c r="A49" s="3">
        <v>43878</v>
      </c>
      <c r="B49" s="41">
        <v>2.760415E-3</v>
      </c>
      <c r="C49" s="41">
        <v>2.7667719999999998E-3</v>
      </c>
      <c r="D49" s="41">
        <v>2.5603990000000001E-3</v>
      </c>
      <c r="E49" s="41">
        <v>2.7192549999999998E-3</v>
      </c>
      <c r="F49" s="4">
        <v>72728839.630285725</v>
      </c>
      <c r="G49" s="4">
        <v>325747657.51322472</v>
      </c>
      <c r="H49" s="11">
        <f t="shared" si="3"/>
        <v>-6.2449340305733923E-2</v>
      </c>
      <c r="I49" s="10">
        <f t="shared" si="0"/>
        <v>1.4946647624654263E-2</v>
      </c>
      <c r="J49" s="10">
        <f t="shared" si="4"/>
        <v>3.9459704955953079E-2</v>
      </c>
      <c r="K49" s="10">
        <f t="shared" si="1"/>
        <v>0.36486882465589354</v>
      </c>
      <c r="L49" s="10">
        <f t="shared" si="2"/>
        <v>8.0601890564712564E-2</v>
      </c>
    </row>
    <row r="50" spans="1:12" x14ac:dyDescent="0.25">
      <c r="A50" s="3">
        <v>43879</v>
      </c>
      <c r="B50" s="41">
        <v>2.688012E-3</v>
      </c>
      <c r="C50" s="41">
        <v>2.8354949999999999E-3</v>
      </c>
      <c r="D50" s="41">
        <v>2.6673629999999999E-3</v>
      </c>
      <c r="E50" s="41">
        <v>2.826556E-3</v>
      </c>
      <c r="F50" s="4">
        <v>65769674.410019882</v>
      </c>
      <c r="G50" s="4">
        <v>337974789.22364879</v>
      </c>
      <c r="H50" s="11">
        <f t="shared" si="3"/>
        <v>2.4838692888319001E-2</v>
      </c>
      <c r="I50" s="10">
        <f t="shared" si="0"/>
        <v>4.7635935014550247E-2</v>
      </c>
      <c r="J50" s="10">
        <f t="shared" si="4"/>
        <v>-7.3918577944325103E-2</v>
      </c>
      <c r="K50" s="10">
        <f t="shared" si="1"/>
        <v>0.39877038222436223</v>
      </c>
      <c r="L50" s="10">
        <f t="shared" si="2"/>
        <v>6.3033040497300075E-2</v>
      </c>
    </row>
    <row r="51" spans="1:12" x14ac:dyDescent="0.25">
      <c r="A51" s="3">
        <v>43880</v>
      </c>
      <c r="B51" s="41">
        <v>2.8236429999999998E-3</v>
      </c>
      <c r="C51" s="41">
        <v>2.8459890000000002E-3</v>
      </c>
      <c r="D51" s="41">
        <v>2.6176210000000001E-3</v>
      </c>
      <c r="E51" s="41">
        <v>2.6176210000000001E-3</v>
      </c>
      <c r="F51" s="4">
        <v>56857015.688753203</v>
      </c>
      <c r="G51" s="4">
        <v>341894799.31297481</v>
      </c>
      <c r="H51" s="11">
        <f t="shared" si="3"/>
        <v>3.700941105521334E-3</v>
      </c>
      <c r="I51" s="10">
        <f t="shared" si="0"/>
        <v>5.7780779229179624E-2</v>
      </c>
      <c r="J51" s="10">
        <f t="shared" si="4"/>
        <v>1.2007467849623588E-2</v>
      </c>
      <c r="K51" s="10">
        <f t="shared" si="1"/>
        <v>0.40394714902912199</v>
      </c>
      <c r="L51" s="10">
        <f t="shared" si="2"/>
        <v>8.7242576369917613E-2</v>
      </c>
    </row>
    <row r="52" spans="1:12" x14ac:dyDescent="0.25">
      <c r="A52" s="3">
        <v>43881</v>
      </c>
      <c r="B52" s="41">
        <v>2.6074079999999999E-3</v>
      </c>
      <c r="C52" s="41">
        <v>2.6647950000000002E-3</v>
      </c>
      <c r="D52" s="41">
        <v>2.5652090000000002E-3</v>
      </c>
      <c r="E52" s="41">
        <v>2.6490519999999998E-3</v>
      </c>
      <c r="F52" s="4">
        <v>62153851.192210779</v>
      </c>
      <c r="G52" s="4">
        <v>320088416.40572047</v>
      </c>
      <c r="H52" s="11">
        <f t="shared" si="3"/>
        <v>-6.3666444248379028E-2</v>
      </c>
      <c r="I52" s="10">
        <f t="shared" si="0"/>
        <v>2.8042504476481669E-2</v>
      </c>
      <c r="J52" s="10">
        <f t="shared" si="4"/>
        <v>5.0433136080396679E-4</v>
      </c>
      <c r="K52" s="10">
        <f t="shared" si="1"/>
        <v>0.31456282613778885</v>
      </c>
      <c r="L52" s="10">
        <f t="shared" si="2"/>
        <v>3.8821788010255709E-2</v>
      </c>
    </row>
    <row r="53" spans="1:12" x14ac:dyDescent="0.25">
      <c r="A53" s="3">
        <v>43882</v>
      </c>
      <c r="B53" s="41">
        <v>2.6466580000000001E-3</v>
      </c>
      <c r="C53" s="41">
        <v>2.712889E-3</v>
      </c>
      <c r="D53" s="41">
        <v>2.6151999999999998E-3</v>
      </c>
      <c r="E53" s="41">
        <v>2.650388E-3</v>
      </c>
      <c r="F53" s="4">
        <v>64323560.623034216</v>
      </c>
      <c r="G53" s="4">
        <v>325404336.5601418</v>
      </c>
      <c r="H53" s="11">
        <f t="shared" si="3"/>
        <v>1.8047917382012436E-2</v>
      </c>
      <c r="I53" s="10">
        <f t="shared" si="0"/>
        <v>2.1570769009429978E-2</v>
      </c>
      <c r="J53" s="10">
        <f t="shared" si="4"/>
        <v>-2.741070364037268E-2</v>
      </c>
      <c r="K53" s="10">
        <f t="shared" si="1"/>
        <v>0.33828794741738832</v>
      </c>
      <c r="L53" s="10">
        <f t="shared" si="2"/>
        <v>3.7354313245640869E-2</v>
      </c>
    </row>
    <row r="54" spans="1:12" x14ac:dyDescent="0.25">
      <c r="A54" s="3">
        <v>43883</v>
      </c>
      <c r="B54" s="41">
        <v>2.6493620000000002E-3</v>
      </c>
      <c r="C54" s="41">
        <v>2.654263E-3</v>
      </c>
      <c r="D54" s="41">
        <v>2.5681430000000002E-3</v>
      </c>
      <c r="E54" s="41">
        <v>2.5777389999999999E-3</v>
      </c>
      <c r="F54" s="4">
        <v>56182952.571636029</v>
      </c>
      <c r="G54" s="4">
        <v>319468380.64374542</v>
      </c>
      <c r="H54" s="11">
        <f t="shared" si="3"/>
        <v>-2.1610172771536172E-2</v>
      </c>
      <c r="I54" s="10">
        <f t="shared" si="0"/>
        <v>7.2116222433094412E-3</v>
      </c>
      <c r="J54" s="10">
        <f t="shared" si="4"/>
        <v>3.2529670381679532E-2</v>
      </c>
      <c r="K54" s="10">
        <f t="shared" si="1"/>
        <v>0.30936731365563408</v>
      </c>
      <c r="L54" s="10">
        <f t="shared" si="2"/>
        <v>3.3533958194695401E-2</v>
      </c>
    </row>
    <row r="55" spans="1:12" x14ac:dyDescent="0.25">
      <c r="A55" s="3">
        <v>43884</v>
      </c>
      <c r="B55" s="41">
        <v>2.589446E-3</v>
      </c>
      <c r="C55" s="41">
        <v>2.6778739999999998E-3</v>
      </c>
      <c r="D55" s="41">
        <v>2.5809980000000001E-3</v>
      </c>
      <c r="E55" s="41">
        <v>2.661592E-3</v>
      </c>
      <c r="F55" s="4">
        <v>53471397.123320863</v>
      </c>
      <c r="G55" s="4">
        <v>323610933.36545807</v>
      </c>
      <c r="H55" s="11">
        <f t="shared" si="3"/>
        <v>8.895501312416957E-3</v>
      </c>
      <c r="I55" s="10">
        <f t="shared" si="0"/>
        <v>1.3220138488704283E-2</v>
      </c>
      <c r="J55" s="10">
        <f t="shared" si="4"/>
        <v>-3.00816203234755E-2</v>
      </c>
      <c r="K55" s="10">
        <f t="shared" si="1"/>
        <v>0.32101479231269359</v>
      </c>
      <c r="L55" s="10">
        <f t="shared" si="2"/>
        <v>3.7534318120354904E-2</v>
      </c>
    </row>
    <row r="56" spans="1:12" x14ac:dyDescent="0.25">
      <c r="A56" s="3">
        <v>43885</v>
      </c>
      <c r="B56" s="41">
        <v>2.6697190000000001E-3</v>
      </c>
      <c r="C56" s="41">
        <v>2.6743840000000001E-3</v>
      </c>
      <c r="D56" s="41">
        <v>2.5508869999999999E-3</v>
      </c>
      <c r="E56" s="41">
        <v>2.5815270000000001E-3</v>
      </c>
      <c r="F56" s="4">
        <v>48319666.710769638</v>
      </c>
      <c r="G56" s="4">
        <v>318608881.16020912</v>
      </c>
      <c r="H56" s="11">
        <f t="shared" si="3"/>
        <v>-1.3032726707827391E-3</v>
      </c>
      <c r="I56" s="10">
        <f t="shared" si="0"/>
        <v>2.648359230572633E-2</v>
      </c>
      <c r="J56" s="10">
        <f t="shared" si="4"/>
        <v>-4.4622814326559568E-2</v>
      </c>
      <c r="K56" s="10">
        <f t="shared" si="1"/>
        <v>0.31929314983617285</v>
      </c>
      <c r="L56" s="10">
        <f t="shared" si="2"/>
        <v>4.8413355824856286E-2</v>
      </c>
    </row>
    <row r="57" spans="1:12" x14ac:dyDescent="0.25">
      <c r="A57" s="3">
        <v>43886</v>
      </c>
      <c r="B57" s="41">
        <v>2.5806959999999999E-3</v>
      </c>
      <c r="C57" s="41">
        <v>2.620898E-3</v>
      </c>
      <c r="D57" s="41">
        <v>2.4202239999999999E-3</v>
      </c>
      <c r="E57" s="41">
        <v>2.4663319999999999E-3</v>
      </c>
      <c r="F57" s="4">
        <v>49615606.532198727</v>
      </c>
      <c r="G57" s="4">
        <v>307362022.1767385</v>
      </c>
      <c r="H57" s="11">
        <f t="shared" si="3"/>
        <v>-1.9999371817958887E-2</v>
      </c>
      <c r="I57" s="10">
        <f t="shared" si="0"/>
        <v>2.4303823901194815E-2</v>
      </c>
      <c r="J57" s="10">
        <f t="shared" si="4"/>
        <v>-5.5452793865546135E-2</v>
      </c>
      <c r="K57" s="10">
        <f t="shared" si="1"/>
        <v>0.29290811559571295</v>
      </c>
      <c r="L57" s="10">
        <f t="shared" si="2"/>
        <v>8.2915465675904354E-2</v>
      </c>
    </row>
    <row r="58" spans="1:12" x14ac:dyDescent="0.25">
      <c r="A58" s="3">
        <v>43887</v>
      </c>
      <c r="B58" s="41">
        <v>2.4626470000000001E-3</v>
      </c>
      <c r="C58" s="41">
        <v>2.4703199999999998E-3</v>
      </c>
      <c r="D58" s="41">
        <v>2.2110799999999998E-3</v>
      </c>
      <c r="E58" s="41">
        <v>2.3295669999999998E-3</v>
      </c>
      <c r="F58" s="4">
        <v>60206252.738984123</v>
      </c>
      <c r="G58" s="4">
        <v>288248420.4365297</v>
      </c>
      <c r="H58" s="11">
        <f t="shared" si="3"/>
        <v>-5.7452827237076821E-2</v>
      </c>
      <c r="I58" s="10">
        <f t="shared" si="0"/>
        <v>7.047001234194974E-3</v>
      </c>
      <c r="J58" s="10">
        <f t="shared" si="4"/>
        <v>-4.0071824506441311E-3</v>
      </c>
      <c r="K58" s="10">
        <f t="shared" si="1"/>
        <v>0.21862688899697802</v>
      </c>
      <c r="L58" s="10">
        <f t="shared" si="2"/>
        <v>0.1172458707961721</v>
      </c>
    </row>
    <row r="59" spans="1:12" x14ac:dyDescent="0.25">
      <c r="A59" s="3">
        <v>43888</v>
      </c>
      <c r="B59" s="41">
        <v>2.3004950000000001E-3</v>
      </c>
      <c r="C59" s="41">
        <v>2.4133000000000002E-3</v>
      </c>
      <c r="D59" s="41">
        <v>2.278216E-3</v>
      </c>
      <c r="E59" s="41">
        <v>2.3202320000000002E-3</v>
      </c>
      <c r="F59" s="4">
        <v>60059249.876375876</v>
      </c>
      <c r="G59" s="4">
        <v>286887497.11647701</v>
      </c>
      <c r="H59" s="11">
        <f t="shared" si="3"/>
        <v>-2.3082029858479729E-2</v>
      </c>
      <c r="I59" s="10">
        <f t="shared" si="0"/>
        <v>9.6631950625867252E-3</v>
      </c>
      <c r="J59" s="10">
        <f t="shared" si="4"/>
        <v>-5.9593178613173148E-3</v>
      </c>
      <c r="K59" s="10">
        <f t="shared" si="1"/>
        <v>0.19049850675880342</v>
      </c>
      <c r="L59" s="10">
        <f t="shared" si="2"/>
        <v>5.9293763190145343E-2</v>
      </c>
    </row>
    <row r="60" spans="1:12" x14ac:dyDescent="0.25">
      <c r="A60" s="3">
        <v>43889</v>
      </c>
      <c r="B60" s="41">
        <v>2.3303529999999999E-3</v>
      </c>
      <c r="C60" s="41">
        <v>2.3816470000000002E-3</v>
      </c>
      <c r="D60" s="41">
        <v>2.2206510000000001E-3</v>
      </c>
      <c r="E60" s="41">
        <v>2.3064050000000001E-3</v>
      </c>
      <c r="F60" s="4">
        <v>48093712.885167092</v>
      </c>
      <c r="G60" s="4">
        <v>280950216.03308529</v>
      </c>
      <c r="H60" s="11">
        <f t="shared" si="3"/>
        <v>-1.3116065139021247E-2</v>
      </c>
      <c r="I60" s="10">
        <f t="shared" si="0"/>
        <v>1.4060827950465581E-2</v>
      </c>
      <c r="J60" s="10">
        <f t="shared" si="4"/>
        <v>-3.3616385673808535E-2</v>
      </c>
      <c r="K60" s="10">
        <f t="shared" si="1"/>
        <v>0.17488385079624758</v>
      </c>
      <c r="L60" s="10">
        <f t="shared" si="2"/>
        <v>7.2499460743718824E-2</v>
      </c>
    </row>
    <row r="61" spans="1:12" x14ac:dyDescent="0.25">
      <c r="A61" s="3">
        <v>43890</v>
      </c>
      <c r="B61" s="41">
        <v>2.3060120000000001E-3</v>
      </c>
      <c r="C61" s="41">
        <v>2.317862E-3</v>
      </c>
      <c r="D61" s="41">
        <v>2.224752E-3</v>
      </c>
      <c r="E61" s="41">
        <v>2.2288719999999998E-3</v>
      </c>
      <c r="F61" s="4">
        <v>37421936.720350951</v>
      </c>
      <c r="G61" s="4">
        <v>279313007.17944318</v>
      </c>
      <c r="H61" s="11">
        <f t="shared" si="3"/>
        <v>-2.6781886652388127E-2</v>
      </c>
      <c r="I61" s="10">
        <f t="shared" si="0"/>
        <v>2.7327907445048122E-2</v>
      </c>
      <c r="J61" s="10">
        <f t="shared" si="4"/>
        <v>2.4553226923753391E-2</v>
      </c>
      <c r="K61" s="10">
        <f t="shared" si="1"/>
        <v>0.14341824467450115</v>
      </c>
      <c r="L61" s="10">
        <f t="shared" si="2"/>
        <v>4.1851855847303332E-2</v>
      </c>
    </row>
    <row r="62" spans="1:12" x14ac:dyDescent="0.25">
      <c r="A62" s="3">
        <v>43891</v>
      </c>
      <c r="B62" s="41">
        <v>2.2248150000000002E-3</v>
      </c>
      <c r="C62" s="41">
        <v>2.301876E-3</v>
      </c>
      <c r="D62" s="41">
        <v>2.1956789999999999E-3</v>
      </c>
      <c r="E62" s="41">
        <v>2.283598E-3</v>
      </c>
      <c r="F62" s="4">
        <v>36401915.198455028</v>
      </c>
      <c r="G62" s="4">
        <v>276601754.98167562</v>
      </c>
      <c r="H62" s="11">
        <f t="shared" si="3"/>
        <v>-6.8968730666450172E-3</v>
      </c>
      <c r="I62" s="10">
        <f t="shared" si="0"/>
        <v>2.0372287841100935E-2</v>
      </c>
      <c r="J62" s="10">
        <f t="shared" si="4"/>
        <v>2.9532343258314331E-2</v>
      </c>
      <c r="K62" s="10">
        <f t="shared" si="1"/>
        <v>0.13553223417889493</v>
      </c>
      <c r="L62" s="10">
        <f t="shared" si="2"/>
        <v>4.8366359563488226E-2</v>
      </c>
    </row>
    <row r="63" spans="1:12" x14ac:dyDescent="0.25">
      <c r="A63" s="3">
        <v>43892</v>
      </c>
      <c r="B63" s="41">
        <v>2.282222E-3</v>
      </c>
      <c r="C63" s="41">
        <v>2.374962E-3</v>
      </c>
      <c r="D63" s="41">
        <v>2.2562580000000001E-3</v>
      </c>
      <c r="E63" s="41">
        <v>2.3510380000000002E-3</v>
      </c>
      <c r="F63" s="4">
        <v>36818420.239559263</v>
      </c>
      <c r="G63" s="4">
        <v>282676501.21458089</v>
      </c>
      <c r="H63" s="11">
        <f t="shared" si="3"/>
        <v>3.1750624273418716E-2</v>
      </c>
      <c r="I63" s="10">
        <f t="shared" si="0"/>
        <v>4.9060120368984689E-2</v>
      </c>
      <c r="J63" s="10">
        <f t="shared" si="4"/>
        <v>6.0648955907986135E-2</v>
      </c>
      <c r="K63" s="10">
        <f t="shared" si="1"/>
        <v>0.17158609149666471</v>
      </c>
      <c r="L63" s="10">
        <f t="shared" si="2"/>
        <v>5.2611004592559851E-2</v>
      </c>
    </row>
    <row r="64" spans="1:12" x14ac:dyDescent="0.25">
      <c r="A64" s="3">
        <v>43893</v>
      </c>
      <c r="B64" s="41">
        <v>2.3490619999999999E-3</v>
      </c>
      <c r="C64" s="41">
        <v>2.5187930000000001E-3</v>
      </c>
      <c r="D64" s="41">
        <v>2.3129230000000001E-3</v>
      </c>
      <c r="E64" s="41">
        <v>2.4936260000000001E-3</v>
      </c>
      <c r="F64" s="4">
        <v>42680505.594401769</v>
      </c>
      <c r="G64" s="4">
        <v>292581791.3101635</v>
      </c>
      <c r="H64" s="11">
        <f t="shared" si="3"/>
        <v>6.0561390034872174E-2</v>
      </c>
      <c r="I64" s="10">
        <f t="shared" si="0"/>
        <v>1.2525034617811853E-2</v>
      </c>
      <c r="J64" s="10">
        <f t="shared" si="4"/>
        <v>-2.6822787378700697E-2</v>
      </c>
      <c r="K64" s="10">
        <f t="shared" si="1"/>
        <v>0.24253897374322575</v>
      </c>
      <c r="L64" s="10">
        <f t="shared" si="2"/>
        <v>8.9008583510994388E-2</v>
      </c>
    </row>
    <row r="65" spans="1:12" x14ac:dyDescent="0.25">
      <c r="A65" s="3">
        <v>43894</v>
      </c>
      <c r="B65" s="41">
        <v>2.4902209999999999E-3</v>
      </c>
      <c r="C65" s="41">
        <v>2.4965769999999998E-3</v>
      </c>
      <c r="D65" s="41">
        <v>2.3481330000000001E-3</v>
      </c>
      <c r="E65" s="41">
        <v>2.4267400000000001E-3</v>
      </c>
      <c r="F65" s="4">
        <v>51602919.901088029</v>
      </c>
      <c r="G65" s="4">
        <v>297296165.38685691</v>
      </c>
      <c r="H65" s="11">
        <f t="shared" si="3"/>
        <v>-8.8200975626025035E-3</v>
      </c>
      <c r="I65" s="10">
        <f t="shared" si="0"/>
        <v>1.3186197738595935E-2</v>
      </c>
      <c r="J65" s="10">
        <f t="shared" si="4"/>
        <v>2.1829285378738517E-2</v>
      </c>
      <c r="K65" s="10">
        <f t="shared" si="1"/>
        <v>0.23157965876947451</v>
      </c>
      <c r="L65" s="10">
        <f t="shared" si="2"/>
        <v>6.3217884165845728E-2</v>
      </c>
    </row>
    <row r="66" spans="1:12" x14ac:dyDescent="0.25">
      <c r="A66" s="3">
        <v>43895</v>
      </c>
      <c r="B66" s="41">
        <v>2.4260110000000001E-3</v>
      </c>
      <c r="C66" s="41">
        <v>2.5187790000000001E-3</v>
      </c>
      <c r="D66" s="41">
        <v>2.4260110000000001E-3</v>
      </c>
      <c r="E66" s="41">
        <v>2.4797140000000001E-3</v>
      </c>
      <c r="F66" s="4">
        <v>34555354.689582758</v>
      </c>
      <c r="G66" s="4">
        <v>303389674.52001071</v>
      </c>
      <c r="H66" s="11">
        <f t="shared" si="3"/>
        <v>8.8929762630995356E-3</v>
      </c>
      <c r="I66" s="10">
        <f t="shared" si="0"/>
        <v>7.0719826258689679E-3</v>
      </c>
      <c r="J66" s="10">
        <f t="shared" si="4"/>
        <v>3.0370437881142021E-3</v>
      </c>
      <c r="K66" s="10">
        <f t="shared" si="1"/>
        <v>0.24253206744102762</v>
      </c>
      <c r="L66" s="10">
        <f t="shared" si="2"/>
        <v>3.8238903286093917E-2</v>
      </c>
    </row>
    <row r="67" spans="1:12" x14ac:dyDescent="0.25">
      <c r="A67" s="3">
        <v>43896</v>
      </c>
      <c r="B67" s="41">
        <v>2.4788060000000001E-3</v>
      </c>
      <c r="C67" s="41">
        <v>2.4942079999999999E-3</v>
      </c>
      <c r="D67" s="41">
        <v>2.449742E-3</v>
      </c>
      <c r="E67" s="41">
        <v>2.4872449999999999E-3</v>
      </c>
      <c r="F67" s="4">
        <v>31792021.28513097</v>
      </c>
      <c r="G67" s="4">
        <v>302467553.43355441</v>
      </c>
      <c r="H67" s="11">
        <f t="shared" si="3"/>
        <v>-9.75512341495627E-3</v>
      </c>
      <c r="I67" s="10">
        <f t="shared" ref="I67:I130" si="5">_xlfn.STDEV.S(H68:H69)</f>
        <v>2.4886025370430734E-2</v>
      </c>
      <c r="J67" s="10">
        <f t="shared" ref="J67:J130" si="6">E68/E67-1</f>
        <v>-3.2984285826285653E-2</v>
      </c>
      <c r="K67" s="10">
        <f t="shared" ref="K67:K130" si="7">C67/$C$2-1</f>
        <v>0.23041101377609974</v>
      </c>
      <c r="L67" s="10">
        <f t="shared" ref="L67:L130" si="8">C67/D67-1</f>
        <v>1.8151299198037929E-2</v>
      </c>
    </row>
    <row r="68" spans="1:12" x14ac:dyDescent="0.25">
      <c r="A68" s="3">
        <v>43897</v>
      </c>
      <c r="B68" s="41">
        <v>2.4872850000000001E-3</v>
      </c>
      <c r="C68" s="41">
        <v>2.4948219999999998E-3</v>
      </c>
      <c r="D68" s="41">
        <v>2.3969939999999999E-3</v>
      </c>
      <c r="E68" s="41">
        <v>2.4052050000000001E-3</v>
      </c>
      <c r="F68" s="4">
        <v>29973719.013227791</v>
      </c>
      <c r="G68" s="4">
        <v>299186663.93690902</v>
      </c>
      <c r="H68" s="11">
        <f t="shared" ref="H68:H131" si="9">(C68-C67)/C67</f>
        <v>2.4617032741451784E-4</v>
      </c>
      <c r="I68" s="10">
        <f t="shared" si="5"/>
        <v>3.2313972741697138E-2</v>
      </c>
      <c r="J68" s="10">
        <f t="shared" si="6"/>
        <v>-9.5230552073523933E-2</v>
      </c>
      <c r="K68" s="10">
        <f t="shared" si="7"/>
        <v>0.23071390445821538</v>
      </c>
      <c r="L68" s="10">
        <f t="shared" si="8"/>
        <v>4.0812784679477687E-2</v>
      </c>
    </row>
    <row r="69" spans="1:12" x14ac:dyDescent="0.25">
      <c r="A69" s="3">
        <v>43898</v>
      </c>
      <c r="B69" s="41">
        <v>2.4076330000000002E-3</v>
      </c>
      <c r="C69" s="41">
        <v>2.4076330000000002E-3</v>
      </c>
      <c r="D69" s="41">
        <v>2.1761559999999998E-3</v>
      </c>
      <c r="E69" s="41">
        <v>2.1761559999999998E-3</v>
      </c>
      <c r="F69" s="4">
        <v>31312019.01737991</v>
      </c>
      <c r="G69" s="4">
        <v>282520300.34297907</v>
      </c>
      <c r="H69" s="11">
        <f t="shared" si="9"/>
        <v>-3.4947984265009557E-2</v>
      </c>
      <c r="I69" s="10">
        <f t="shared" si="5"/>
        <v>7.2952775179049495E-2</v>
      </c>
      <c r="J69" s="10">
        <f t="shared" si="6"/>
        <v>1.7144451041193776E-2</v>
      </c>
      <c r="K69" s="10">
        <f t="shared" si="7"/>
        <v>0.18770293429048124</v>
      </c>
      <c r="L69" s="10">
        <f t="shared" si="8"/>
        <v>0.10636967202718939</v>
      </c>
    </row>
    <row r="70" spans="1:12" x14ac:dyDescent="0.25">
      <c r="A70" s="3">
        <v>43899</v>
      </c>
      <c r="B70" s="41">
        <v>2.1739060000000002E-3</v>
      </c>
      <c r="C70" s="41">
        <v>2.213465E-3</v>
      </c>
      <c r="D70" s="41">
        <v>2.0991429999999999E-3</v>
      </c>
      <c r="E70" s="41">
        <v>2.213465E-3</v>
      </c>
      <c r="F70" s="4">
        <v>50742674.312285848</v>
      </c>
      <c r="G70" s="4">
        <v>265389990.86101991</v>
      </c>
      <c r="H70" s="11">
        <f t="shared" si="9"/>
        <v>-8.0646842770472155E-2</v>
      </c>
      <c r="I70" s="10">
        <f t="shared" si="5"/>
        <v>2.9950442996333121E-2</v>
      </c>
      <c r="J70" s="10">
        <f t="shared" si="6"/>
        <v>-3.9860580582931071E-3</v>
      </c>
      <c r="K70" s="10">
        <f t="shared" si="7"/>
        <v>9.1918442490728225E-2</v>
      </c>
      <c r="L70" s="10">
        <f t="shared" si="8"/>
        <v>5.4461273005221633E-2</v>
      </c>
    </row>
    <row r="71" spans="1:12" x14ac:dyDescent="0.25">
      <c r="A71" s="3">
        <v>43900</v>
      </c>
      <c r="B71" s="41">
        <v>2.2216720000000001E-3</v>
      </c>
      <c r="C71" s="41">
        <v>2.263321E-3</v>
      </c>
      <c r="D71" s="41">
        <v>2.1788670000000001E-3</v>
      </c>
      <c r="E71" s="41">
        <v>2.2046420000000001E-3</v>
      </c>
      <c r="F71" s="4">
        <v>45135296.595644079</v>
      </c>
      <c r="G71" s="4">
        <v>270330507.3520602</v>
      </c>
      <c r="H71" s="11">
        <f t="shared" si="9"/>
        <v>2.252396130049494E-2</v>
      </c>
      <c r="I71" s="10">
        <f t="shared" si="5"/>
        <v>2.4985453182256798E-3</v>
      </c>
      <c r="J71" s="10">
        <f t="shared" si="6"/>
        <v>-1.3017986593741759E-2</v>
      </c>
      <c r="K71" s="10">
        <f t="shared" si="7"/>
        <v>0.11651277123268611</v>
      </c>
      <c r="L71" s="10">
        <f t="shared" si="8"/>
        <v>3.8760511770566941E-2</v>
      </c>
    </row>
    <row r="72" spans="1:12" x14ac:dyDescent="0.25">
      <c r="A72" s="3">
        <v>43901</v>
      </c>
      <c r="B72" s="41">
        <v>2.2082970000000001E-3</v>
      </c>
      <c r="C72" s="41">
        <v>2.218434E-3</v>
      </c>
      <c r="D72" s="41">
        <v>2.112194E-3</v>
      </c>
      <c r="E72" s="41">
        <v>2.1759420000000002E-3</v>
      </c>
      <c r="F72" s="4">
        <v>34149420.791766778</v>
      </c>
      <c r="G72" s="4">
        <v>266175511.3206417</v>
      </c>
      <c r="H72" s="11">
        <f t="shared" si="9"/>
        <v>-1.9832361384001636E-2</v>
      </c>
      <c r="I72" s="10">
        <f t="shared" si="5"/>
        <v>0.11694213931248634</v>
      </c>
      <c r="J72" s="10">
        <f t="shared" si="6"/>
        <v>-0.30737124427029772</v>
      </c>
      <c r="K72" s="10">
        <f t="shared" si="7"/>
        <v>9.4369686463746438E-2</v>
      </c>
      <c r="L72" s="10">
        <f t="shared" si="8"/>
        <v>5.0298410089224754E-2</v>
      </c>
    </row>
    <row r="73" spans="1:12" x14ac:dyDescent="0.25">
      <c r="A73" s="3">
        <v>43902</v>
      </c>
      <c r="B73" s="41">
        <v>2.1796010000000002E-3</v>
      </c>
      <c r="C73" s="41">
        <v>2.1822759999999999E-3</v>
      </c>
      <c r="D73" s="41">
        <v>1.4521639999999999E-3</v>
      </c>
      <c r="E73" s="41">
        <v>1.50712E-3</v>
      </c>
      <c r="F73" s="4">
        <v>52072806.014349103</v>
      </c>
      <c r="G73" s="4">
        <v>232051831.4251664</v>
      </c>
      <c r="H73" s="11">
        <f t="shared" si="9"/>
        <v>-1.6298884708763079E-2</v>
      </c>
      <c r="I73" s="10">
        <f t="shared" si="5"/>
        <v>0.12366260297363221</v>
      </c>
      <c r="J73" s="10">
        <f t="shared" si="6"/>
        <v>0.15202770847709535</v>
      </c>
      <c r="K73" s="10">
        <f t="shared" si="7"/>
        <v>7.6532681115308643E-2</v>
      </c>
      <c r="L73" s="10">
        <f t="shared" si="8"/>
        <v>0.50277516864486382</v>
      </c>
    </row>
    <row r="74" spans="1:12" x14ac:dyDescent="0.25">
      <c r="A74" s="3">
        <v>43903</v>
      </c>
      <c r="B74" s="41">
        <v>1.4869130000000001E-3</v>
      </c>
      <c r="C74" s="41">
        <v>1.7857999999999999E-3</v>
      </c>
      <c r="D74" s="41">
        <v>1.216031E-3</v>
      </c>
      <c r="E74" s="41">
        <v>1.7362440000000001E-3</v>
      </c>
      <c r="F74" s="4">
        <v>108649212.3398845</v>
      </c>
      <c r="G74" s="4">
        <v>196056013.53652239</v>
      </c>
      <c r="H74" s="11">
        <f t="shared" si="9"/>
        <v>-0.18168004413740518</v>
      </c>
      <c r="I74" s="10">
        <f t="shared" si="5"/>
        <v>2.2340072245663558E-2</v>
      </c>
      <c r="J74" s="10">
        <f t="shared" si="6"/>
        <v>-3.3219409253538168E-2</v>
      </c>
      <c r="K74" s="10">
        <f t="shared" si="7"/>
        <v>-0.11905182390507973</v>
      </c>
      <c r="L74" s="10">
        <f t="shared" si="8"/>
        <v>0.46854808800104597</v>
      </c>
    </row>
    <row r="75" spans="1:12" x14ac:dyDescent="0.25">
      <c r="A75" s="3">
        <v>43904</v>
      </c>
      <c r="B75" s="41">
        <v>1.7432179999999999E-3</v>
      </c>
      <c r="C75" s="41">
        <v>1.7736659999999999E-3</v>
      </c>
      <c r="D75" s="41">
        <v>1.6412390000000001E-3</v>
      </c>
      <c r="E75" s="41">
        <v>1.6785669999999999E-3</v>
      </c>
      <c r="F75" s="4">
        <v>72356915.224925727</v>
      </c>
      <c r="G75" s="4">
        <v>210648419.7742599</v>
      </c>
      <c r="H75" s="11">
        <f t="shared" si="9"/>
        <v>-6.7947138537350297E-3</v>
      </c>
      <c r="I75" s="10">
        <f t="shared" si="5"/>
        <v>6.4488920093282096E-2</v>
      </c>
      <c r="J75" s="10">
        <f t="shared" si="6"/>
        <v>6.5627407187200948E-3</v>
      </c>
      <c r="K75" s="10">
        <f t="shared" si="7"/>
        <v>-0.12503761468161456</v>
      </c>
      <c r="L75" s="10">
        <f t="shared" si="8"/>
        <v>8.06872125266338E-2</v>
      </c>
    </row>
    <row r="76" spans="1:12" x14ac:dyDescent="0.25">
      <c r="A76" s="3">
        <v>43905</v>
      </c>
      <c r="B76" s="41">
        <v>1.6731529999999999E-3</v>
      </c>
      <c r="C76" s="41">
        <v>1.817651E-3</v>
      </c>
      <c r="D76" s="41">
        <v>1.661799E-3</v>
      </c>
      <c r="E76" s="41">
        <v>1.6895829999999999E-3</v>
      </c>
      <c r="F76" s="4">
        <v>44921476.029851623</v>
      </c>
      <c r="G76" s="4">
        <v>207489710.38732249</v>
      </c>
      <c r="H76" s="11">
        <f t="shared" si="9"/>
        <v>2.4798919300477135E-2</v>
      </c>
      <c r="I76" s="10">
        <f t="shared" si="5"/>
        <v>3.9972186137991673E-2</v>
      </c>
      <c r="J76" s="10">
        <f t="shared" si="6"/>
        <v>-5.1647063210271349E-2</v>
      </c>
      <c r="K76" s="10">
        <f t="shared" si="7"/>
        <v>-0.10333949309715096</v>
      </c>
      <c r="L76" s="10">
        <f t="shared" si="8"/>
        <v>9.3785108788728255E-2</v>
      </c>
    </row>
    <row r="77" spans="1:12" x14ac:dyDescent="0.25">
      <c r="A77" s="3">
        <v>43906</v>
      </c>
      <c r="B77" s="41">
        <v>1.6897349999999999E-3</v>
      </c>
      <c r="C77" s="41">
        <v>1.696955E-3</v>
      </c>
      <c r="D77" s="41">
        <v>1.45181E-3</v>
      </c>
      <c r="E77" s="41">
        <v>1.6023210000000001E-3</v>
      </c>
      <c r="F77" s="4">
        <v>61114051.869686007</v>
      </c>
      <c r="G77" s="4">
        <v>195176631.49481761</v>
      </c>
      <c r="H77" s="11">
        <f t="shared" si="9"/>
        <v>-6.6402186118237214E-2</v>
      </c>
      <c r="I77" s="10">
        <f t="shared" si="5"/>
        <v>8.1326119211011325E-3</v>
      </c>
      <c r="J77" s="10">
        <f t="shared" si="6"/>
        <v>2.4624903499361084E-2</v>
      </c>
      <c r="K77" s="10">
        <f t="shared" si="7"/>
        <v>-0.16287971096138687</v>
      </c>
      <c r="L77" s="10">
        <f t="shared" si="8"/>
        <v>0.16885473994530975</v>
      </c>
    </row>
    <row r="78" spans="1:12" x14ac:dyDescent="0.25">
      <c r="A78" s="3">
        <v>43907</v>
      </c>
      <c r="B78" s="41">
        <v>1.5862509999999999E-3</v>
      </c>
      <c r="C78" s="41">
        <v>1.6802010000000001E-3</v>
      </c>
      <c r="D78" s="41">
        <v>1.5565380000000001E-3</v>
      </c>
      <c r="E78" s="41">
        <v>1.641778E-3</v>
      </c>
      <c r="F78" s="4">
        <v>59565923.923609734</v>
      </c>
      <c r="G78" s="4">
        <v>200018381.0373823</v>
      </c>
      <c r="H78" s="11">
        <f t="shared" si="9"/>
        <v>-9.8729783641875596E-3</v>
      </c>
      <c r="I78" s="10">
        <f t="shared" si="5"/>
        <v>9.6938965311915717E-2</v>
      </c>
      <c r="J78" s="10">
        <f t="shared" si="6"/>
        <v>-1.8822885920020904E-2</v>
      </c>
      <c r="K78" s="10">
        <f t="shared" si="7"/>
        <v>-0.17114458146328748</v>
      </c>
      <c r="L78" s="10">
        <f t="shared" si="8"/>
        <v>7.9447466107476883E-2</v>
      </c>
    </row>
    <row r="79" spans="1:12" x14ac:dyDescent="0.25">
      <c r="A79" s="3">
        <v>43908</v>
      </c>
      <c r="B79" s="41">
        <v>1.6288609999999999E-3</v>
      </c>
      <c r="C79" s="41">
        <v>1.644288E-3</v>
      </c>
      <c r="D79" s="41">
        <v>1.5579330000000001E-3</v>
      </c>
      <c r="E79" s="41">
        <v>1.6108749999999999E-3</v>
      </c>
      <c r="F79" s="4">
        <v>47205804.721162193</v>
      </c>
      <c r="G79" s="4">
        <v>197379908.55262259</v>
      </c>
      <c r="H79" s="11">
        <f t="shared" si="9"/>
        <v>-2.1374228440525892E-2</v>
      </c>
      <c r="I79" s="10">
        <f t="shared" si="5"/>
        <v>4.541062398319555E-2</v>
      </c>
      <c r="J79" s="10">
        <f t="shared" si="6"/>
        <v>9.5166912392333547E-2</v>
      </c>
      <c r="K79" s="10">
        <f t="shared" si="7"/>
        <v>-0.18886072652325891</v>
      </c>
      <c r="L79" s="10">
        <f t="shared" si="8"/>
        <v>5.542921293791192E-2</v>
      </c>
    </row>
    <row r="80" spans="1:12" x14ac:dyDescent="0.25">
      <c r="A80" s="3">
        <v>43909</v>
      </c>
      <c r="B80" s="41">
        <v>1.608871E-3</v>
      </c>
      <c r="C80" s="41">
        <v>1.8345620000000001E-3</v>
      </c>
      <c r="D80" s="41">
        <v>1.5739700000000001E-3</v>
      </c>
      <c r="E80" s="41">
        <v>1.764177E-3</v>
      </c>
      <c r="F80" s="4">
        <v>130017099.2841152</v>
      </c>
      <c r="G80" s="4">
        <v>208965901.317316</v>
      </c>
      <c r="H80" s="11">
        <f t="shared" si="9"/>
        <v>0.11571817102600034</v>
      </c>
      <c r="I80" s="10">
        <f t="shared" si="5"/>
        <v>5.9095701491181006E-2</v>
      </c>
      <c r="J80" s="10">
        <f t="shared" si="6"/>
        <v>5.0777217932214125E-3</v>
      </c>
      <c r="K80" s="10">
        <f t="shared" si="7"/>
        <v>-9.4997173349171682E-2</v>
      </c>
      <c r="L80" s="10">
        <f t="shared" si="8"/>
        <v>0.16556351137569325</v>
      </c>
    </row>
    <row r="81" spans="1:12" x14ac:dyDescent="0.25">
      <c r="A81" s="3">
        <v>43910</v>
      </c>
      <c r="B81" s="41">
        <v>1.7636939999999999E-3</v>
      </c>
      <c r="C81" s="41">
        <v>1.9290380000000001E-3</v>
      </c>
      <c r="D81" s="41">
        <v>1.6960670000000001E-3</v>
      </c>
      <c r="E81" s="41">
        <v>1.7731349999999999E-3</v>
      </c>
      <c r="F81" s="4">
        <v>133288677.78097069</v>
      </c>
      <c r="G81" s="4">
        <v>223719705.69100979</v>
      </c>
      <c r="H81" s="11">
        <f t="shared" si="9"/>
        <v>5.149785071314026E-2</v>
      </c>
      <c r="I81" s="10">
        <f t="shared" si="5"/>
        <v>3.099913625064071E-2</v>
      </c>
      <c r="J81" s="10">
        <f t="shared" si="6"/>
        <v>3.91227966285701E-3</v>
      </c>
      <c r="K81" s="10">
        <f t="shared" si="7"/>
        <v>-4.8391472887337361E-2</v>
      </c>
      <c r="L81" s="10">
        <f t="shared" si="8"/>
        <v>0.13735955006494427</v>
      </c>
    </row>
    <row r="82" spans="1:12" x14ac:dyDescent="0.25">
      <c r="A82" s="3">
        <v>43911</v>
      </c>
      <c r="B82" s="41">
        <v>1.778279E-3</v>
      </c>
      <c r="C82" s="41">
        <v>1.8671619999999999E-3</v>
      </c>
      <c r="D82" s="41">
        <v>1.7018630000000001E-3</v>
      </c>
      <c r="E82" s="41">
        <v>1.7800719999999999E-3</v>
      </c>
      <c r="F82" s="4">
        <v>122582013.0665333</v>
      </c>
      <c r="G82" s="4">
        <v>219687368.21281791</v>
      </c>
      <c r="H82" s="11">
        <f t="shared" si="9"/>
        <v>-3.2076091813639858E-2</v>
      </c>
      <c r="I82" s="10">
        <f t="shared" si="5"/>
        <v>2.7238215759680908E-2</v>
      </c>
      <c r="J82" s="10">
        <f t="shared" si="6"/>
        <v>-2.8065718690030494E-2</v>
      </c>
      <c r="K82" s="10">
        <f t="shared" si="7"/>
        <v>-7.891535537364569E-2</v>
      </c>
      <c r="L82" s="10">
        <f t="shared" si="8"/>
        <v>9.7128264731062286E-2</v>
      </c>
    </row>
    <row r="83" spans="1:12" x14ac:dyDescent="0.25">
      <c r="A83" s="3">
        <v>43912</v>
      </c>
      <c r="B83" s="41">
        <v>1.7812850000000001E-3</v>
      </c>
      <c r="C83" s="41">
        <v>1.8891260000000001E-3</v>
      </c>
      <c r="D83" s="41">
        <v>1.7255879999999999E-3</v>
      </c>
      <c r="E83" s="41">
        <v>1.7301129999999999E-3</v>
      </c>
      <c r="F83" s="4">
        <v>105603407.4137882</v>
      </c>
      <c r="G83" s="4">
        <v>221822220.22056821</v>
      </c>
      <c r="H83" s="11">
        <f t="shared" si="9"/>
        <v>1.176330709386769E-2</v>
      </c>
      <c r="I83" s="10">
        <f t="shared" si="5"/>
        <v>4.4495828364015735E-2</v>
      </c>
      <c r="J83" s="10">
        <f t="shared" si="6"/>
        <v>4.592705794361418E-2</v>
      </c>
      <c r="K83" s="10">
        <f t="shared" si="7"/>
        <v>-6.8080353839459984E-2</v>
      </c>
      <c r="L83" s="10">
        <f t="shared" si="8"/>
        <v>9.47723326773251E-2</v>
      </c>
    </row>
    <row r="84" spans="1:12" x14ac:dyDescent="0.25">
      <c r="A84" s="3">
        <v>43913</v>
      </c>
      <c r="B84" s="41">
        <v>1.7304899999999999E-3</v>
      </c>
      <c r="C84" s="41">
        <v>1.838578E-3</v>
      </c>
      <c r="D84" s="41">
        <v>1.687827E-3</v>
      </c>
      <c r="E84" s="41">
        <v>1.809572E-3</v>
      </c>
      <c r="F84" s="4">
        <v>107145389.9176064</v>
      </c>
      <c r="G84" s="4">
        <v>218081838.21748331</v>
      </c>
      <c r="H84" s="11">
        <f t="shared" si="9"/>
        <v>-2.6757347048317625E-2</v>
      </c>
      <c r="I84" s="10">
        <f t="shared" si="5"/>
        <v>3.2039814214196403E-2</v>
      </c>
      <c r="J84" s="10">
        <f t="shared" si="6"/>
        <v>2.2458901883981364E-2</v>
      </c>
      <c r="K84" s="10">
        <f t="shared" si="7"/>
        <v>-9.3016051232922892E-2</v>
      </c>
      <c r="L84" s="10">
        <f t="shared" si="8"/>
        <v>8.9316618350103294E-2</v>
      </c>
    </row>
    <row r="85" spans="1:12" x14ac:dyDescent="0.25">
      <c r="A85" s="3">
        <v>43914</v>
      </c>
      <c r="B85" s="41">
        <v>1.8197949999999999E-3</v>
      </c>
      <c r="C85" s="41">
        <v>1.9050779999999999E-3</v>
      </c>
      <c r="D85" s="41">
        <v>1.809069E-3</v>
      </c>
      <c r="E85" s="41">
        <v>1.8502130000000001E-3</v>
      </c>
      <c r="F85" s="4">
        <v>112590908.058054</v>
      </c>
      <c r="G85" s="4">
        <v>229974241.30962649</v>
      </c>
      <c r="H85" s="11">
        <f t="shared" si="9"/>
        <v>3.6169256893098869E-2</v>
      </c>
      <c r="I85" s="10">
        <f t="shared" si="5"/>
        <v>4.3837925482264496E-3</v>
      </c>
      <c r="J85" s="10">
        <f t="shared" si="6"/>
        <v>-1.0439338605879422E-2</v>
      </c>
      <c r="K85" s="10">
        <f t="shared" si="7"/>
        <v>-6.0211115792049297E-2</v>
      </c>
      <c r="L85" s="10">
        <f t="shared" si="8"/>
        <v>5.3070944226007999E-2</v>
      </c>
    </row>
    <row r="86" spans="1:12" x14ac:dyDescent="0.25">
      <c r="A86" s="3">
        <v>43915</v>
      </c>
      <c r="B86" s="41">
        <v>1.849095E-3</v>
      </c>
      <c r="C86" s="41">
        <v>1.887662E-3</v>
      </c>
      <c r="D86" s="41">
        <v>1.7958920000000001E-3</v>
      </c>
      <c r="E86" s="41">
        <v>1.8308980000000001E-3</v>
      </c>
      <c r="F86" s="4">
        <v>117232875.2835086</v>
      </c>
      <c r="G86" s="4">
        <v>227075601.09080809</v>
      </c>
      <c r="H86" s="11">
        <f t="shared" si="9"/>
        <v>-9.1418829045319498E-3</v>
      </c>
      <c r="I86" s="10">
        <f t="shared" si="5"/>
        <v>3.9543640598021833E-3</v>
      </c>
      <c r="J86" s="10">
        <f t="shared" si="6"/>
        <v>7.1855450167075396E-3</v>
      </c>
      <c r="K86" s="10">
        <f t="shared" si="7"/>
        <v>-6.8802555726459103E-2</v>
      </c>
      <c r="L86" s="10">
        <f t="shared" si="8"/>
        <v>5.1099954785699842E-2</v>
      </c>
    </row>
    <row r="87" spans="1:12" x14ac:dyDescent="0.25">
      <c r="A87" s="3">
        <v>43916</v>
      </c>
      <c r="B87" s="41">
        <v>1.8297369999999999E-3</v>
      </c>
      <c r="C87" s="41">
        <v>1.882108E-3</v>
      </c>
      <c r="D87" s="41">
        <v>1.8177379999999999E-3</v>
      </c>
      <c r="E87" s="41">
        <v>1.8440539999999999E-3</v>
      </c>
      <c r="F87" s="4">
        <v>100086587.42589749</v>
      </c>
      <c r="G87" s="4">
        <v>227941247.05497071</v>
      </c>
      <c r="H87" s="11">
        <f t="shared" si="9"/>
        <v>-2.9422640281999966E-3</v>
      </c>
      <c r="I87" s="10">
        <f t="shared" si="5"/>
        <v>1.7626500616684453E-2</v>
      </c>
      <c r="J87" s="10">
        <f t="shared" si="6"/>
        <v>-3.5684963672430348E-2</v>
      </c>
      <c r="K87" s="10">
        <f t="shared" si="7"/>
        <v>-7.1542384469896914E-2</v>
      </c>
      <c r="L87" s="10">
        <f t="shared" si="8"/>
        <v>3.5412144104375987E-2</v>
      </c>
    </row>
    <row r="88" spans="1:12" x14ac:dyDescent="0.25">
      <c r="A88" s="3">
        <v>43917</v>
      </c>
      <c r="B88" s="41">
        <v>1.8331039999999999E-3</v>
      </c>
      <c r="C88" s="41">
        <v>1.866045E-3</v>
      </c>
      <c r="D88" s="41">
        <v>1.778249E-3</v>
      </c>
      <c r="E88" s="41">
        <v>1.778249E-3</v>
      </c>
      <c r="F88" s="4">
        <v>97426751.605774403</v>
      </c>
      <c r="G88" s="4">
        <v>227992838.4880406</v>
      </c>
      <c r="H88" s="11">
        <f t="shared" si="9"/>
        <v>-8.5345793121329762E-3</v>
      </c>
      <c r="I88" s="10">
        <f t="shared" si="5"/>
        <v>2.5068435380292672E-2</v>
      </c>
      <c r="J88" s="10">
        <f t="shared" si="6"/>
        <v>1.5830179013174295E-3</v>
      </c>
      <c r="K88" s="10">
        <f t="shared" si="7"/>
        <v>-7.9466379627592398E-2</v>
      </c>
      <c r="L88" s="10">
        <f t="shared" si="8"/>
        <v>4.9372163290967608E-2</v>
      </c>
    </row>
    <row r="89" spans="1:12" x14ac:dyDescent="0.25">
      <c r="A89" s="3">
        <v>43918</v>
      </c>
      <c r="B89" s="41">
        <v>1.782456E-3</v>
      </c>
      <c r="C89" s="41">
        <v>1.803603E-3</v>
      </c>
      <c r="D89" s="41">
        <v>1.7090720000000001E-3</v>
      </c>
      <c r="E89" s="41">
        <v>1.781064E-3</v>
      </c>
      <c r="F89" s="4">
        <v>103466020.2655873</v>
      </c>
      <c r="G89" s="4">
        <v>218327705.31716919</v>
      </c>
      <c r="H89" s="11">
        <f t="shared" si="9"/>
        <v>-3.3462215541425852E-2</v>
      </c>
      <c r="I89" s="10">
        <f t="shared" si="5"/>
        <v>1.5816011835675818E-2</v>
      </c>
      <c r="J89" s="10">
        <f t="shared" si="6"/>
        <v>-2.9957935256678003E-2</v>
      </c>
      <c r="K89" s="10">
        <f t="shared" si="7"/>
        <v>-0.11026947404562304</v>
      </c>
      <c r="L89" s="10">
        <f t="shared" si="8"/>
        <v>5.5311303444208315E-2</v>
      </c>
    </row>
    <row r="90" spans="1:12" x14ac:dyDescent="0.25">
      <c r="A90" s="3">
        <v>43919</v>
      </c>
      <c r="B90" s="41">
        <v>1.781815E-3</v>
      </c>
      <c r="C90" s="41">
        <v>1.807192E-3</v>
      </c>
      <c r="D90" s="41">
        <v>1.7158710000000001E-3</v>
      </c>
      <c r="E90" s="41">
        <v>1.727707E-3</v>
      </c>
      <c r="F90" s="4">
        <v>107367375.19299661</v>
      </c>
      <c r="G90" s="4">
        <v>218457459.06584299</v>
      </c>
      <c r="H90" s="11">
        <f t="shared" si="9"/>
        <v>1.989905760857585E-3</v>
      </c>
      <c r="I90" s="10">
        <f t="shared" si="5"/>
        <v>2.2650500171360388E-2</v>
      </c>
      <c r="J90" s="10">
        <f t="shared" si="6"/>
        <v>4.5192269291031373E-2</v>
      </c>
      <c r="K90" s="10">
        <f t="shared" si="7"/>
        <v>-0.10849899414641551</v>
      </c>
      <c r="L90" s="10">
        <f t="shared" si="8"/>
        <v>5.3221366874316223E-2</v>
      </c>
    </row>
    <row r="91" spans="1:12" x14ac:dyDescent="0.25">
      <c r="A91" s="3">
        <v>43920</v>
      </c>
      <c r="B91" s="41">
        <v>1.7264170000000001E-3</v>
      </c>
      <c r="C91" s="41">
        <v>1.8512100000000001E-3</v>
      </c>
      <c r="D91" s="41">
        <v>1.7179680000000001E-3</v>
      </c>
      <c r="E91" s="41">
        <v>1.805786E-3</v>
      </c>
      <c r="F91" s="4">
        <v>102300439.3040707</v>
      </c>
      <c r="G91" s="4">
        <v>220671481.32729661</v>
      </c>
      <c r="H91" s="11">
        <f t="shared" si="9"/>
        <v>2.4357124201523719E-2</v>
      </c>
      <c r="I91" s="10">
        <f t="shared" si="5"/>
        <v>1.6117537049293293E-2</v>
      </c>
      <c r="J91" s="10">
        <f t="shared" si="6"/>
        <v>-1.6519122420929344E-3</v>
      </c>
      <c r="K91" s="10">
        <f t="shared" si="7"/>
        <v>-8.6784593421056488E-2</v>
      </c>
      <c r="L91" s="10">
        <f t="shared" si="8"/>
        <v>7.7557905618730993E-2</v>
      </c>
    </row>
    <row r="92" spans="1:12" x14ac:dyDescent="0.25">
      <c r="A92" s="3">
        <v>43921</v>
      </c>
      <c r="B92" s="41">
        <v>1.805456E-3</v>
      </c>
      <c r="C92" s="41">
        <v>1.837001E-3</v>
      </c>
      <c r="D92" s="41">
        <v>1.793507E-3</v>
      </c>
      <c r="E92" s="41">
        <v>1.802803E-3</v>
      </c>
      <c r="F92" s="4">
        <v>97891777.592656687</v>
      </c>
      <c r="G92" s="4">
        <v>224490369.6805273</v>
      </c>
      <c r="H92" s="11">
        <f t="shared" si="9"/>
        <v>-7.6755203353482604E-3</v>
      </c>
      <c r="I92" s="10">
        <f t="shared" si="5"/>
        <v>1.5574980246372081E-2</v>
      </c>
      <c r="J92" s="10">
        <f t="shared" si="6"/>
        <v>3.158414979340507E-2</v>
      </c>
      <c r="K92" s="10">
        <f t="shared" si="7"/>
        <v>-9.3793996844806493E-2</v>
      </c>
      <c r="L92" s="10">
        <f t="shared" si="8"/>
        <v>2.425081139911911E-2</v>
      </c>
    </row>
    <row r="93" spans="1:12" x14ac:dyDescent="0.25">
      <c r="A93" s="3">
        <v>43922</v>
      </c>
      <c r="B93" s="41">
        <v>1.801712E-3</v>
      </c>
      <c r="C93" s="41">
        <v>1.8647729999999999E-3</v>
      </c>
      <c r="D93" s="41">
        <v>1.770319E-3</v>
      </c>
      <c r="E93" s="41">
        <v>1.8597430000000001E-3</v>
      </c>
      <c r="F93" s="4">
        <v>96375353.402011484</v>
      </c>
      <c r="G93" s="4">
        <v>222224529.2118161</v>
      </c>
      <c r="H93" s="11">
        <f t="shared" si="9"/>
        <v>1.511811915181315E-2</v>
      </c>
      <c r="I93" s="10">
        <f t="shared" si="5"/>
        <v>3.4190463972924412E-2</v>
      </c>
      <c r="J93" s="10">
        <f t="shared" si="6"/>
        <v>7.9344296496881572E-3</v>
      </c>
      <c r="K93" s="10">
        <f t="shared" si="7"/>
        <v>-8.0093866513017864E-2</v>
      </c>
      <c r="L93" s="10">
        <f t="shared" si="8"/>
        <v>5.3354225989779236E-2</v>
      </c>
    </row>
    <row r="94" spans="1:12" x14ac:dyDescent="0.25">
      <c r="A94" s="3">
        <v>43923</v>
      </c>
      <c r="B94" s="41">
        <v>1.865589E-3</v>
      </c>
      <c r="C94" s="41">
        <v>1.934039E-3</v>
      </c>
      <c r="D94" s="41">
        <v>1.839416E-3</v>
      </c>
      <c r="E94" s="41">
        <v>1.874499E-3</v>
      </c>
      <c r="F94" s="4">
        <v>104598246.03264339</v>
      </c>
      <c r="G94" s="4">
        <v>231486114.99204001</v>
      </c>
      <c r="H94" s="11">
        <f t="shared" si="9"/>
        <v>3.7144467449925604E-2</v>
      </c>
      <c r="I94" s="10">
        <f t="shared" si="5"/>
        <v>6.5151108534478299E-3</v>
      </c>
      <c r="J94" s="10">
        <f t="shared" si="6"/>
        <v>-1.7097368416840952E-2</v>
      </c>
      <c r="K94" s="10">
        <f t="shared" si="7"/>
        <v>-4.5924443080723742E-2</v>
      </c>
      <c r="L94" s="10">
        <f t="shared" si="8"/>
        <v>5.1441870680694279E-2</v>
      </c>
    </row>
    <row r="95" spans="1:12" x14ac:dyDescent="0.25">
      <c r="A95" s="3">
        <v>43924</v>
      </c>
      <c r="B95" s="41">
        <v>1.876288E-3</v>
      </c>
      <c r="C95" s="41">
        <v>1.9123619999999999E-3</v>
      </c>
      <c r="D95" s="41">
        <v>1.828051E-3</v>
      </c>
      <c r="E95" s="41">
        <v>1.84245E-3</v>
      </c>
      <c r="F95" s="4">
        <v>98132140.178154737</v>
      </c>
      <c r="G95" s="4">
        <v>231339111.72387591</v>
      </c>
      <c r="H95" s="11">
        <f t="shared" si="9"/>
        <v>-1.1208150404412792E-2</v>
      </c>
      <c r="I95" s="10">
        <f t="shared" si="5"/>
        <v>4.7384015449547295E-3</v>
      </c>
      <c r="J95" s="10">
        <f t="shared" si="6"/>
        <v>1.6437895193899488E-2</v>
      </c>
      <c r="K95" s="10">
        <f t="shared" si="7"/>
        <v>-5.6617865419848923E-2</v>
      </c>
      <c r="L95" s="10">
        <f t="shared" si="8"/>
        <v>4.6120704509885035E-2</v>
      </c>
    </row>
    <row r="96" spans="1:12" x14ac:dyDescent="0.25">
      <c r="A96" s="3">
        <v>43925</v>
      </c>
      <c r="B96" s="41">
        <v>1.8446140000000001E-3</v>
      </c>
      <c r="C96" s="41">
        <v>1.9085479999999999E-3</v>
      </c>
      <c r="D96" s="41">
        <v>1.833711E-3</v>
      </c>
      <c r="E96" s="41">
        <v>1.8727360000000001E-3</v>
      </c>
      <c r="F96" s="4">
        <v>94476219.317327783</v>
      </c>
      <c r="G96" s="4">
        <v>230792014.9049457</v>
      </c>
      <c r="H96" s="11">
        <f t="shared" si="9"/>
        <v>-1.9943922751027199E-3</v>
      </c>
      <c r="I96" s="10">
        <f t="shared" si="5"/>
        <v>1.9754315290022532E-2</v>
      </c>
      <c r="J96" s="10">
        <f t="shared" si="6"/>
        <v>-7.3074902175213063E-3</v>
      </c>
      <c r="K96" s="10">
        <f t="shared" si="7"/>
        <v>-5.8499339461525413E-2</v>
      </c>
      <c r="L96" s="10">
        <f t="shared" si="8"/>
        <v>4.0811774592615757E-2</v>
      </c>
    </row>
    <row r="97" spans="1:12" x14ac:dyDescent="0.25">
      <c r="A97" s="3">
        <v>43926</v>
      </c>
      <c r="B97" s="41">
        <v>1.8740339999999999E-3</v>
      </c>
      <c r="C97" s="41">
        <v>1.9175310000000001E-3</v>
      </c>
      <c r="D97" s="41">
        <v>1.84329E-3</v>
      </c>
      <c r="E97" s="41">
        <v>1.859051E-3</v>
      </c>
      <c r="F97" s="4">
        <v>93482533.22514306</v>
      </c>
      <c r="G97" s="4">
        <v>231209594.70157659</v>
      </c>
      <c r="H97" s="11">
        <f t="shared" si="9"/>
        <v>4.7067194537418859E-3</v>
      </c>
      <c r="I97" s="10">
        <f t="shared" si="5"/>
        <v>9.4536740501384338E-3</v>
      </c>
      <c r="J97" s="10">
        <f t="shared" si="6"/>
        <v>6.4603929639369673E-2</v>
      </c>
      <c r="K97" s="10">
        <f t="shared" si="7"/>
        <v>-5.4067959986858205E-2</v>
      </c>
      <c r="L97" s="10">
        <f t="shared" si="8"/>
        <v>4.0276353693667444E-2</v>
      </c>
    </row>
    <row r="98" spans="1:12" x14ac:dyDescent="0.25">
      <c r="A98" s="3">
        <v>43927</v>
      </c>
      <c r="B98" s="41">
        <v>1.859051E-3</v>
      </c>
      <c r="C98" s="41">
        <v>1.980126E-3</v>
      </c>
      <c r="D98" s="41">
        <v>1.8520539999999999E-3</v>
      </c>
      <c r="E98" s="41">
        <v>1.979153E-3</v>
      </c>
      <c r="F98" s="4">
        <v>92158405.490603805</v>
      </c>
      <c r="G98" s="4">
        <v>238143606.19043809</v>
      </c>
      <c r="H98" s="11">
        <f t="shared" si="9"/>
        <v>3.2643540052285945E-2</v>
      </c>
      <c r="I98" s="10">
        <f t="shared" si="5"/>
        <v>6.1800186249715431E-3</v>
      </c>
      <c r="J98" s="10">
        <f t="shared" si="6"/>
        <v>1.3471419339485147E-2</v>
      </c>
      <c r="K98" s="10">
        <f t="shared" si="7"/>
        <v>-2.3189389551948603E-2</v>
      </c>
      <c r="L98" s="10">
        <f t="shared" si="8"/>
        <v>6.9151331440659991E-2</v>
      </c>
    </row>
    <row r="99" spans="1:12" x14ac:dyDescent="0.25">
      <c r="A99" s="3">
        <v>43928</v>
      </c>
      <c r="B99" s="41">
        <v>1.9860479999999998E-3</v>
      </c>
      <c r="C99" s="41">
        <v>2.0182910000000002E-3</v>
      </c>
      <c r="D99" s="41">
        <v>1.9640949999999999E-3</v>
      </c>
      <c r="E99" s="41">
        <v>2.0058150000000002E-3</v>
      </c>
      <c r="F99" s="4">
        <v>106223544.8092209</v>
      </c>
      <c r="G99" s="4">
        <v>247233552.0659135</v>
      </c>
      <c r="H99" s="11">
        <f t="shared" si="9"/>
        <v>1.9274025996325567E-2</v>
      </c>
      <c r="I99" s="10">
        <f t="shared" si="5"/>
        <v>1.0285451600149534E-2</v>
      </c>
      <c r="J99" s="10">
        <f t="shared" si="6"/>
        <v>1.9942018578689158E-6</v>
      </c>
      <c r="K99" s="10">
        <f t="shared" si="7"/>
        <v>-4.3623164526862546E-3</v>
      </c>
      <c r="L99" s="10">
        <f t="shared" si="8"/>
        <v>2.7593369974466819E-2</v>
      </c>
    </row>
    <row r="100" spans="1:12" x14ac:dyDescent="0.25">
      <c r="A100" s="3">
        <v>43929</v>
      </c>
      <c r="B100" s="41">
        <v>2.0004340000000002E-3</v>
      </c>
      <c r="C100" s="41">
        <v>2.039552E-3</v>
      </c>
      <c r="D100" s="41">
        <v>1.967641E-3</v>
      </c>
      <c r="E100" s="41">
        <v>2.0058189999999998E-3</v>
      </c>
      <c r="F100" s="4">
        <v>95931363.489128873</v>
      </c>
      <c r="G100" s="4">
        <v>248878654.77143201</v>
      </c>
      <c r="H100" s="11">
        <f t="shared" si="9"/>
        <v>1.053415984117248E-2</v>
      </c>
      <c r="I100" s="10">
        <f t="shared" si="5"/>
        <v>4.7856716466032531E-4</v>
      </c>
      <c r="J100" s="10">
        <f t="shared" si="6"/>
        <v>8.0146812848020943E-3</v>
      </c>
      <c r="K100" s="10">
        <f t="shared" si="7"/>
        <v>6.1258900496958812E-3</v>
      </c>
      <c r="L100" s="10">
        <f t="shared" si="8"/>
        <v>3.6546809097797839E-2</v>
      </c>
    </row>
    <row r="101" spans="1:12" x14ac:dyDescent="0.25">
      <c r="A101" s="3">
        <v>43930</v>
      </c>
      <c r="B101" s="41">
        <v>2.0058649999999999E-3</v>
      </c>
      <c r="C101" s="41">
        <v>2.0313699999999998E-3</v>
      </c>
      <c r="D101" s="41">
        <v>1.9871860000000002E-3</v>
      </c>
      <c r="E101" s="41">
        <v>2.0218950000000001E-3</v>
      </c>
      <c r="F101" s="4">
        <v>93472467.246811718</v>
      </c>
      <c r="G101" s="4">
        <v>249358393.97056371</v>
      </c>
      <c r="H101" s="11">
        <f t="shared" si="9"/>
        <v>-4.0116653068910432E-3</v>
      </c>
      <c r="I101" s="10">
        <f t="shared" si="5"/>
        <v>7.1263498226433776E-4</v>
      </c>
      <c r="J101" s="10">
        <f t="shared" si="6"/>
        <v>-2.8454494422311849E-2</v>
      </c>
      <c r="K101" s="10">
        <f t="shared" si="7"/>
        <v>2.0896497222187005E-3</v>
      </c>
      <c r="L101" s="10">
        <f t="shared" si="8"/>
        <v>2.2234456160620919E-2</v>
      </c>
    </row>
    <row r="102" spans="1:12" x14ac:dyDescent="0.25">
      <c r="A102" s="3">
        <v>43931</v>
      </c>
      <c r="B102" s="41">
        <v>2.021559E-3</v>
      </c>
      <c r="C102" s="41">
        <v>2.0218459999999999E-3</v>
      </c>
      <c r="D102" s="41">
        <v>1.8876469999999999E-3</v>
      </c>
      <c r="E102" s="41">
        <v>1.9643629999999998E-3</v>
      </c>
      <c r="F102" s="4">
        <v>93758540.101902276</v>
      </c>
      <c r="G102" s="4">
        <v>243048131.44481799</v>
      </c>
      <c r="H102" s="11">
        <f t="shared" si="9"/>
        <v>-4.6884614816601134E-3</v>
      </c>
      <c r="I102" s="10">
        <f t="shared" si="5"/>
        <v>5.9645409614485344E-3</v>
      </c>
      <c r="J102" s="10">
        <f t="shared" si="6"/>
        <v>1.9138519713515212E-2</v>
      </c>
      <c r="K102" s="10">
        <f t="shared" si="7"/>
        <v>-2.6086090016742558E-3</v>
      </c>
      <c r="L102" s="10">
        <f t="shared" si="8"/>
        <v>7.1093271146565051E-2</v>
      </c>
    </row>
    <row r="103" spans="1:12" x14ac:dyDescent="0.25">
      <c r="A103" s="3">
        <v>43932</v>
      </c>
      <c r="B103" s="41">
        <v>1.9641979999999999E-3</v>
      </c>
      <c r="C103" s="41">
        <v>2.0103289999999999E-3</v>
      </c>
      <c r="D103" s="41">
        <v>1.937158E-3</v>
      </c>
      <c r="E103" s="41">
        <v>2.0019579999999999E-3</v>
      </c>
      <c r="F103" s="4">
        <v>96224752.434948742</v>
      </c>
      <c r="G103" s="4">
        <v>244775991.44064069</v>
      </c>
      <c r="H103" s="11">
        <f t="shared" si="9"/>
        <v>-5.6962795385998499E-3</v>
      </c>
      <c r="I103" s="10">
        <f t="shared" si="5"/>
        <v>1.8256171309661548E-2</v>
      </c>
      <c r="J103" s="10">
        <f t="shared" si="6"/>
        <v>-1.0562659156685417E-2</v>
      </c>
      <c r="K103" s="10">
        <f t="shared" si="7"/>
        <v>-8.2900291741936361E-3</v>
      </c>
      <c r="L103" s="10">
        <f t="shared" si="8"/>
        <v>3.7772344847451844E-2</v>
      </c>
    </row>
    <row r="104" spans="1:12" x14ac:dyDescent="0.25">
      <c r="A104" s="3">
        <v>43933</v>
      </c>
      <c r="B104" s="41">
        <v>2.001732E-3</v>
      </c>
      <c r="C104" s="41">
        <v>2.0158350000000001E-3</v>
      </c>
      <c r="D104" s="41">
        <v>1.947259E-3</v>
      </c>
      <c r="E104" s="41">
        <v>1.9808120000000002E-3</v>
      </c>
      <c r="F104" s="4">
        <v>93695407.12974304</v>
      </c>
      <c r="G104" s="4">
        <v>245655123.4044413</v>
      </c>
      <c r="H104" s="11">
        <f t="shared" si="9"/>
        <v>2.7388551824105278E-3</v>
      </c>
      <c r="I104" s="10">
        <f t="shared" si="5"/>
        <v>2.0687150974647975E-2</v>
      </c>
      <c r="J104" s="10">
        <f t="shared" si="6"/>
        <v>-1.1128769413755624E-2</v>
      </c>
      <c r="K104" s="10">
        <f t="shared" si="7"/>
        <v>-5.5738791811492661E-3</v>
      </c>
      <c r="L104" s="10">
        <f t="shared" si="8"/>
        <v>3.5216681499482094E-2</v>
      </c>
    </row>
    <row r="105" spans="1:12" x14ac:dyDescent="0.25">
      <c r="A105" s="3">
        <v>43934</v>
      </c>
      <c r="B105" s="41">
        <v>1.9687939999999998E-3</v>
      </c>
      <c r="C105" s="41">
        <v>1.9693110000000001E-3</v>
      </c>
      <c r="D105" s="41">
        <v>1.8922819999999999E-3</v>
      </c>
      <c r="E105" s="41">
        <v>1.9587680000000001E-3</v>
      </c>
      <c r="F105" s="4">
        <v>92964105.18160212</v>
      </c>
      <c r="G105" s="4">
        <v>239273380.8625218</v>
      </c>
      <c r="H105" s="11">
        <f t="shared" si="9"/>
        <v>-2.3079269880719424E-2</v>
      </c>
      <c r="I105" s="10">
        <f t="shared" si="5"/>
        <v>6.8128392017552464E-3</v>
      </c>
      <c r="J105" s="10">
        <f t="shared" si="6"/>
        <v>7.9657213105379654E-3</v>
      </c>
      <c r="K105" s="10">
        <f t="shared" si="7"/>
        <v>-2.8524507999964421E-2</v>
      </c>
      <c r="L105" s="10">
        <f t="shared" si="8"/>
        <v>4.0706934801472583E-2</v>
      </c>
    </row>
    <row r="106" spans="1:12" x14ac:dyDescent="0.25">
      <c r="A106" s="3">
        <v>43935</v>
      </c>
      <c r="B106" s="41">
        <v>1.9589149999999999E-3</v>
      </c>
      <c r="C106" s="41">
        <v>1.9814749999999999E-3</v>
      </c>
      <c r="D106" s="41">
        <v>1.9302309999999999E-3</v>
      </c>
      <c r="E106" s="41">
        <v>1.9743709999999999E-3</v>
      </c>
      <c r="F106" s="4">
        <v>90691101.975468114</v>
      </c>
      <c r="G106" s="4">
        <v>242882664.12709171</v>
      </c>
      <c r="H106" s="11">
        <f t="shared" si="9"/>
        <v>6.1767795944875324E-3</v>
      </c>
      <c r="I106" s="10">
        <f t="shared" si="5"/>
        <v>1.5335617979172109E-2</v>
      </c>
      <c r="J106" s="10">
        <f t="shared" si="6"/>
        <v>-4.8248277552699337E-3</v>
      </c>
      <c r="K106" s="10">
        <f t="shared" si="7"/>
        <v>-2.2523918004433874E-2</v>
      </c>
      <c r="L106" s="10">
        <f t="shared" si="8"/>
        <v>2.6548117815950567E-2</v>
      </c>
    </row>
    <row r="107" spans="1:12" x14ac:dyDescent="0.25">
      <c r="A107" s="3">
        <v>43936</v>
      </c>
      <c r="B107" s="41">
        <v>1.974253E-3</v>
      </c>
      <c r="C107" s="41">
        <v>1.974623E-3</v>
      </c>
      <c r="D107" s="41">
        <v>1.9101280000000001E-3</v>
      </c>
      <c r="E107" s="41">
        <v>1.9648449999999998E-3</v>
      </c>
      <c r="F107" s="4">
        <v>86258371.896948323</v>
      </c>
      <c r="G107" s="4">
        <v>241550243.06456691</v>
      </c>
      <c r="H107" s="11">
        <f t="shared" si="9"/>
        <v>-3.4580300029018285E-3</v>
      </c>
      <c r="I107" s="10">
        <f t="shared" si="5"/>
        <v>1.0802462099117449E-2</v>
      </c>
      <c r="J107" s="10">
        <f t="shared" si="6"/>
        <v>1.8147487460842937E-2</v>
      </c>
      <c r="K107" s="10">
        <f t="shared" si="7"/>
        <v>-2.5904059623093389E-2</v>
      </c>
      <c r="L107" s="10">
        <f t="shared" si="8"/>
        <v>3.3764752938022946E-2</v>
      </c>
    </row>
    <row r="108" spans="1:12" x14ac:dyDescent="0.25">
      <c r="A108" s="3">
        <v>43937</v>
      </c>
      <c r="B108" s="41">
        <v>1.9642660000000001E-3</v>
      </c>
      <c r="C108" s="41">
        <v>2.0106199999999999E-3</v>
      </c>
      <c r="D108" s="41">
        <v>1.8903450000000001E-3</v>
      </c>
      <c r="E108" s="41">
        <v>2.0005019999999999E-3</v>
      </c>
      <c r="F108" s="4">
        <v>104822003.8215304</v>
      </c>
      <c r="G108" s="4">
        <v>243370316.31748</v>
      </c>
      <c r="H108" s="11">
        <f t="shared" si="9"/>
        <v>1.8229808930616046E-2</v>
      </c>
      <c r="I108" s="10">
        <f t="shared" si="5"/>
        <v>1.2801012746482203E-2</v>
      </c>
      <c r="J108" s="10">
        <f t="shared" si="6"/>
        <v>-5.7870474510898218E-3</v>
      </c>
      <c r="K108" s="10">
        <f t="shared" si="7"/>
        <v>-8.1464767499336288E-3</v>
      </c>
      <c r="L108" s="10">
        <f t="shared" si="8"/>
        <v>6.3625951876509212E-2</v>
      </c>
    </row>
    <row r="109" spans="1:12" x14ac:dyDescent="0.25">
      <c r="A109" s="3">
        <v>43938</v>
      </c>
      <c r="B109" s="41">
        <v>2.0005019999999999E-3</v>
      </c>
      <c r="C109" s="41">
        <v>2.016557E-3</v>
      </c>
      <c r="D109" s="41">
        <v>1.9790989999999998E-3</v>
      </c>
      <c r="E109" s="41">
        <v>1.9889249999999999E-3</v>
      </c>
      <c r="F109" s="4">
        <v>92970902.62123698</v>
      </c>
      <c r="G109" s="4">
        <v>247615668.81237549</v>
      </c>
      <c r="H109" s="11">
        <f t="shared" si="9"/>
        <v>2.952820523022814E-3</v>
      </c>
      <c r="I109" s="10">
        <f t="shared" si="5"/>
        <v>1.464205359411974E-2</v>
      </c>
      <c r="J109" s="10">
        <f t="shared" si="6"/>
        <v>2.9238407682542045E-2</v>
      </c>
      <c r="K109" s="10">
        <f t="shared" si="7"/>
        <v>-5.2177113106484097E-3</v>
      </c>
      <c r="L109" s="10">
        <f t="shared" si="8"/>
        <v>1.8926794465562446E-2</v>
      </c>
    </row>
    <row r="110" spans="1:12" x14ac:dyDescent="0.25">
      <c r="A110" s="3">
        <v>43939</v>
      </c>
      <c r="B110" s="41">
        <v>1.9886940000000001E-3</v>
      </c>
      <c r="C110" s="41">
        <v>2.0590180000000001E-3</v>
      </c>
      <c r="D110" s="41">
        <v>1.9886940000000001E-3</v>
      </c>
      <c r="E110" s="41">
        <v>2.0470779999999999E-3</v>
      </c>
      <c r="F110" s="4">
        <v>86469378.607619122</v>
      </c>
      <c r="G110" s="4">
        <v>250531283.73778281</v>
      </c>
      <c r="H110" s="11">
        <f t="shared" si="9"/>
        <v>2.1056186361208807E-2</v>
      </c>
      <c r="I110" s="10">
        <f t="shared" si="5"/>
        <v>3.0060170354367253E-3</v>
      </c>
      <c r="J110" s="10">
        <f t="shared" si="6"/>
        <v>-3.6715748007647431E-3</v>
      </c>
      <c r="K110" s="10">
        <f t="shared" si="7"/>
        <v>1.5728609948824523E-2</v>
      </c>
      <c r="L110" s="10">
        <f t="shared" si="8"/>
        <v>3.5361900825365833E-2</v>
      </c>
    </row>
    <row r="111" spans="1:12" x14ac:dyDescent="0.25">
      <c r="A111" s="3">
        <v>43940</v>
      </c>
      <c r="B111" s="41">
        <v>2.049609E-3</v>
      </c>
      <c r="C111" s="41">
        <v>2.0597369999999999E-3</v>
      </c>
      <c r="D111" s="41">
        <v>2.0031810000000001E-3</v>
      </c>
      <c r="E111" s="41">
        <v>2.039562E-3</v>
      </c>
      <c r="F111" s="4">
        <v>94860611.851401538</v>
      </c>
      <c r="G111" s="4">
        <v>252082893.49633089</v>
      </c>
      <c r="H111" s="11">
        <f t="shared" si="9"/>
        <v>3.4919558741095018E-4</v>
      </c>
      <c r="I111" s="10">
        <f t="shared" si="5"/>
        <v>3.379017130633401E-3</v>
      </c>
      <c r="J111" s="10">
        <f t="shared" si="6"/>
        <v>-3.5308561347975664E-2</v>
      </c>
      <c r="K111" s="10">
        <f t="shared" si="7"/>
        <v>1.6083297897425686E-2</v>
      </c>
      <c r="L111" s="10">
        <f t="shared" si="8"/>
        <v>2.8233095261985586E-2</v>
      </c>
    </row>
    <row r="112" spans="1:12" x14ac:dyDescent="0.25">
      <c r="A112" s="3">
        <v>43941</v>
      </c>
      <c r="B112" s="41">
        <v>2.0402799999999998E-3</v>
      </c>
      <c r="C112" s="41">
        <v>2.0517000000000001E-3</v>
      </c>
      <c r="D112" s="41">
        <v>1.938127E-3</v>
      </c>
      <c r="E112" s="41">
        <v>1.967548E-3</v>
      </c>
      <c r="F112" s="4">
        <v>93346699.434084803</v>
      </c>
      <c r="G112" s="4">
        <v>249708574.44601631</v>
      </c>
      <c r="H112" s="11">
        <f t="shared" si="9"/>
        <v>-3.901954472828231E-3</v>
      </c>
      <c r="I112" s="10">
        <f t="shared" si="5"/>
        <v>1.369232464190191E-3</v>
      </c>
      <c r="J112" s="10">
        <f t="shared" si="6"/>
        <v>-7.3233283254080517E-3</v>
      </c>
      <c r="K112" s="10">
        <f t="shared" si="7"/>
        <v>1.2118587128428615E-2</v>
      </c>
      <c r="L112" s="10">
        <f t="shared" si="8"/>
        <v>5.8599359071928703E-2</v>
      </c>
    </row>
    <row r="113" spans="1:12" x14ac:dyDescent="0.25">
      <c r="A113" s="3">
        <v>43942</v>
      </c>
      <c r="B113" s="41">
        <v>1.975966E-3</v>
      </c>
      <c r="C113" s="41">
        <v>2.03389E-3</v>
      </c>
      <c r="D113" s="41">
        <v>1.9372879999999999E-3</v>
      </c>
      <c r="E113" s="41">
        <v>1.953139E-3</v>
      </c>
      <c r="F113" s="4">
        <v>93707761.207092658</v>
      </c>
      <c r="G113" s="4">
        <v>245080474.13554531</v>
      </c>
      <c r="H113" s="11">
        <f t="shared" si="9"/>
        <v>-8.6806063264610062E-3</v>
      </c>
      <c r="I113" s="10">
        <f t="shared" si="5"/>
        <v>4.2132425991301278E-2</v>
      </c>
      <c r="J113" s="10">
        <f t="shared" si="6"/>
        <v>2.3835989143629943E-2</v>
      </c>
      <c r="K113" s="10">
        <f t="shared" si="7"/>
        <v>3.3327841178729667E-3</v>
      </c>
      <c r="L113" s="10">
        <f t="shared" si="8"/>
        <v>4.9864552921403682E-2</v>
      </c>
    </row>
    <row r="114" spans="1:12" x14ac:dyDescent="0.25">
      <c r="A114" s="3">
        <v>43943</v>
      </c>
      <c r="B114" s="41">
        <v>1.954412E-3</v>
      </c>
      <c r="C114" s="41">
        <v>2.0201730000000001E-3</v>
      </c>
      <c r="D114" s="41">
        <v>1.946475E-3</v>
      </c>
      <c r="E114" s="41">
        <v>1.9996940000000002E-3</v>
      </c>
      <c r="F114" s="4">
        <v>91216697.549891874</v>
      </c>
      <c r="G114" s="4">
        <v>247197757.93806541</v>
      </c>
      <c r="H114" s="11">
        <f t="shared" si="9"/>
        <v>-6.7442192055617049E-3</v>
      </c>
      <c r="I114" s="10">
        <f t="shared" si="5"/>
        <v>3.2377369192781814E-2</v>
      </c>
      <c r="J114" s="10">
        <f t="shared" si="6"/>
        <v>2.7029635534236762E-2</v>
      </c>
      <c r="K114" s="10">
        <f t="shared" si="7"/>
        <v>-3.4339121143446283E-3</v>
      </c>
      <c r="L114" s="10">
        <f t="shared" si="8"/>
        <v>3.7862289523369119E-2</v>
      </c>
    </row>
    <row r="115" spans="1:12" x14ac:dyDescent="0.25">
      <c r="A115" s="3">
        <v>43944</v>
      </c>
      <c r="B115" s="41">
        <v>1.9995360000000001E-3</v>
      </c>
      <c r="C115" s="41">
        <v>2.1269190000000001E-3</v>
      </c>
      <c r="D115" s="41">
        <v>1.9898720000000002E-3</v>
      </c>
      <c r="E115" s="41">
        <v>2.053745E-3</v>
      </c>
      <c r="F115" s="4">
        <v>89701524.394352421</v>
      </c>
      <c r="G115" s="4">
        <v>253420981.54108611</v>
      </c>
      <c r="H115" s="11">
        <f t="shared" si="9"/>
        <v>5.2840029047017262E-2</v>
      </c>
      <c r="I115" s="10">
        <f t="shared" si="5"/>
        <v>3.9947992723118634E-3</v>
      </c>
      <c r="J115" s="10">
        <f t="shared" si="6"/>
        <v>1.2803439570151065E-2</v>
      </c>
      <c r="K115" s="10">
        <f t="shared" si="7"/>
        <v>4.922466891680588E-2</v>
      </c>
      <c r="L115" s="10">
        <f t="shared" si="8"/>
        <v>6.8872269171082356E-2</v>
      </c>
    </row>
    <row r="116" spans="1:12" x14ac:dyDescent="0.25">
      <c r="A116" s="3">
        <v>43945</v>
      </c>
      <c r="B116" s="41">
        <v>2.052791E-3</v>
      </c>
      <c r="C116" s="41">
        <v>2.1419170000000001E-3</v>
      </c>
      <c r="D116" s="41">
        <v>2.0499009999999998E-3</v>
      </c>
      <c r="E116" s="41">
        <v>2.08004E-3</v>
      </c>
      <c r="F116" s="4">
        <v>94494390.192606837</v>
      </c>
      <c r="G116" s="4">
        <v>258162263.69327599</v>
      </c>
      <c r="H116" s="11">
        <f t="shared" si="9"/>
        <v>7.0515144206243904E-3</v>
      </c>
      <c r="I116" s="10">
        <f t="shared" si="5"/>
        <v>9.5094669832597331E-2</v>
      </c>
      <c r="J116" s="10">
        <f t="shared" si="6"/>
        <v>2.3343781850349021E-2</v>
      </c>
      <c r="K116" s="10">
        <f t="shared" si="7"/>
        <v>5.6623291800147468E-2</v>
      </c>
      <c r="L116" s="10">
        <f t="shared" si="8"/>
        <v>4.4888021421522373E-2</v>
      </c>
    </row>
    <row r="117" spans="1:12" x14ac:dyDescent="0.25">
      <c r="A117" s="3">
        <v>43946</v>
      </c>
      <c r="B117" s="41">
        <v>2.0826899999999999E-3</v>
      </c>
      <c r="C117" s="41">
        <v>2.1449199999999998E-3</v>
      </c>
      <c r="D117" s="41">
        <v>2.0743649999999999E-3</v>
      </c>
      <c r="E117" s="41">
        <v>2.128596E-3</v>
      </c>
      <c r="F117" s="4">
        <v>89827158.636878386</v>
      </c>
      <c r="G117" s="4">
        <v>261078847.4977726</v>
      </c>
      <c r="H117" s="11">
        <f t="shared" si="9"/>
        <v>1.4020151107627824E-3</v>
      </c>
      <c r="I117" s="10">
        <f t="shared" si="5"/>
        <v>0.10453544763212153</v>
      </c>
      <c r="J117" s="10">
        <f t="shared" si="6"/>
        <v>0.13169948642203599</v>
      </c>
      <c r="K117" s="10">
        <f t="shared" si="7"/>
        <v>5.8104693621635173E-2</v>
      </c>
      <c r="L117" s="10">
        <f t="shared" si="8"/>
        <v>3.401281838056458E-2</v>
      </c>
    </row>
    <row r="118" spans="1:12" x14ac:dyDescent="0.25">
      <c r="A118" s="3">
        <v>43947</v>
      </c>
      <c r="B118" s="41">
        <v>2.1286360000000002E-3</v>
      </c>
      <c r="C118" s="41">
        <v>2.4363850000000001E-3</v>
      </c>
      <c r="D118" s="41">
        <v>2.114575E-3</v>
      </c>
      <c r="E118" s="41">
        <v>2.408931E-3</v>
      </c>
      <c r="F118" s="4">
        <v>106045610.5452397</v>
      </c>
      <c r="G118" s="4">
        <v>278366922.68151069</v>
      </c>
      <c r="H118" s="11">
        <f t="shared" si="9"/>
        <v>0.13588618689741358</v>
      </c>
      <c r="I118" s="10">
        <f t="shared" si="5"/>
        <v>5.2652144727785488E-3</v>
      </c>
      <c r="J118" s="10">
        <f t="shared" si="6"/>
        <v>-2.3041755865983671E-2</v>
      </c>
      <c r="K118" s="10">
        <f t="shared" si="7"/>
        <v>0.20188650577613521</v>
      </c>
      <c r="L118" s="10">
        <f t="shared" si="8"/>
        <v>0.15218660960240249</v>
      </c>
    </row>
    <row r="119" spans="1:12" x14ac:dyDescent="0.25">
      <c r="A119" s="3">
        <v>43948</v>
      </c>
      <c r="B119" s="41">
        <v>2.4072719999999998E-3</v>
      </c>
      <c r="C119" s="41">
        <v>2.4072719999999998E-3</v>
      </c>
      <c r="D119" s="41">
        <v>2.2990969999999999E-3</v>
      </c>
      <c r="E119" s="41">
        <v>2.3534250000000001E-3</v>
      </c>
      <c r="F119" s="4">
        <v>115017188.73607101</v>
      </c>
      <c r="G119" s="4">
        <v>292622123.72209322</v>
      </c>
      <c r="H119" s="11">
        <f t="shared" si="9"/>
        <v>-1.1949260892675137E-2</v>
      </c>
      <c r="I119" s="10">
        <f t="shared" si="5"/>
        <v>6.4168326531494776E-2</v>
      </c>
      <c r="J119" s="10">
        <f t="shared" si="6"/>
        <v>-1.54226287219692E-2</v>
      </c>
      <c r="K119" s="10">
        <f t="shared" si="7"/>
        <v>0.18752485035523048</v>
      </c>
      <c r="L119" s="10">
        <f t="shared" si="8"/>
        <v>4.7051081359333669E-2</v>
      </c>
    </row>
    <row r="120" spans="1:12" x14ac:dyDescent="0.25">
      <c r="A120" s="3">
        <v>43949</v>
      </c>
      <c r="B120" s="41">
        <v>2.3500750000000001E-3</v>
      </c>
      <c r="C120" s="41">
        <v>2.360582E-3</v>
      </c>
      <c r="D120" s="41">
        <v>2.3048140000000001E-3</v>
      </c>
      <c r="E120" s="41">
        <v>2.3171289999999998E-3</v>
      </c>
      <c r="F120" s="4">
        <v>101813717.3459482</v>
      </c>
      <c r="G120" s="4">
        <v>290267440.63256079</v>
      </c>
      <c r="H120" s="11">
        <f t="shared" si="9"/>
        <v>-1.9395398608881689E-2</v>
      </c>
      <c r="I120" s="10">
        <f t="shared" si="5"/>
        <v>1.0049324397988012E-2</v>
      </c>
      <c r="J120" s="10">
        <f t="shared" si="6"/>
        <v>8.0596721201107169E-2</v>
      </c>
      <c r="K120" s="10">
        <f t="shared" si="7"/>
        <v>0.16449233252463835</v>
      </c>
      <c r="L120" s="10">
        <f t="shared" si="8"/>
        <v>2.4196312587479785E-2</v>
      </c>
    </row>
    <row r="121" spans="1:12" x14ac:dyDescent="0.25">
      <c r="A121" s="3">
        <v>43950</v>
      </c>
      <c r="B121" s="41">
        <v>2.3318779999999999E-3</v>
      </c>
      <c r="C121" s="41">
        <v>2.5290149999999999E-3</v>
      </c>
      <c r="D121" s="41">
        <v>2.3162650000000001E-3</v>
      </c>
      <c r="E121" s="41">
        <v>2.5038819999999998E-3</v>
      </c>
      <c r="F121" s="4">
        <v>101306864.28199901</v>
      </c>
      <c r="G121" s="4">
        <v>299011102.81169909</v>
      </c>
      <c r="H121" s="11">
        <f t="shared" si="9"/>
        <v>7.1352319046743537E-2</v>
      </c>
      <c r="I121" s="10">
        <f t="shared" si="5"/>
        <v>7.3345981036017985E-2</v>
      </c>
      <c r="J121" s="10">
        <f t="shared" si="6"/>
        <v>-3.1817393950673289E-2</v>
      </c>
      <c r="K121" s="10">
        <f t="shared" si="7"/>
        <v>0.24758156096242279</v>
      </c>
      <c r="L121" s="10">
        <f t="shared" si="8"/>
        <v>9.1850457525369356E-2</v>
      </c>
    </row>
    <row r="122" spans="1:12" x14ac:dyDescent="0.25">
      <c r="A122" s="3">
        <v>43951</v>
      </c>
      <c r="B122" s="41">
        <v>2.5033E-3</v>
      </c>
      <c r="C122" s="41">
        <v>2.673524E-3</v>
      </c>
      <c r="D122" s="41">
        <v>2.3724969999999999E-3</v>
      </c>
      <c r="E122" s="41">
        <v>2.424215E-3</v>
      </c>
      <c r="F122" s="4">
        <v>113858378.3980221</v>
      </c>
      <c r="G122" s="4">
        <v>313456701.10022622</v>
      </c>
      <c r="H122" s="11">
        <f t="shared" si="9"/>
        <v>5.7140428190422018E-2</v>
      </c>
      <c r="I122" s="10">
        <f t="shared" si="5"/>
        <v>3.1931275415293385E-2</v>
      </c>
      <c r="J122" s="10">
        <f t="shared" si="6"/>
        <v>2.2751282373881798E-2</v>
      </c>
      <c r="K122" s="10">
        <f t="shared" si="7"/>
        <v>0.31886890555829073</v>
      </c>
      <c r="L122" s="10">
        <f t="shared" si="8"/>
        <v>0.12688193072530773</v>
      </c>
    </row>
    <row r="123" spans="1:12" x14ac:dyDescent="0.25">
      <c r="A123" s="3">
        <v>43952</v>
      </c>
      <c r="B123" s="41">
        <v>2.4495480000000002E-3</v>
      </c>
      <c r="C123" s="41">
        <v>2.5489739999999999E-3</v>
      </c>
      <c r="D123" s="41">
        <v>2.4266410000000002E-3</v>
      </c>
      <c r="E123" s="41">
        <v>2.4793689999999999E-3</v>
      </c>
      <c r="F123" s="4">
        <v>109170236.27283581</v>
      </c>
      <c r="G123" s="4">
        <v>308721839.9034735</v>
      </c>
      <c r="H123" s="11">
        <f t="shared" si="9"/>
        <v>-4.658645293627444E-2</v>
      </c>
      <c r="I123" s="10">
        <f t="shared" si="5"/>
        <v>1.1133825182679611E-2</v>
      </c>
      <c r="J123" s="10">
        <f t="shared" si="6"/>
        <v>2.5943294443061982E-2</v>
      </c>
      <c r="K123" s="10">
        <f t="shared" si="7"/>
        <v>0.25742748136038363</v>
      </c>
      <c r="L123" s="10">
        <f t="shared" si="8"/>
        <v>5.0412483758413229E-2</v>
      </c>
    </row>
    <row r="124" spans="1:12" x14ac:dyDescent="0.25">
      <c r="A124" s="3">
        <v>43953</v>
      </c>
      <c r="B124" s="41">
        <v>2.477033E-3</v>
      </c>
      <c r="C124" s="41">
        <v>2.545332E-3</v>
      </c>
      <c r="D124" s="41">
        <v>2.4538749999999999E-3</v>
      </c>
      <c r="E124" s="41">
        <v>2.5436920000000002E-3</v>
      </c>
      <c r="F124" s="4">
        <v>99219417.541985363</v>
      </c>
      <c r="G124" s="4">
        <v>309099977.81369013</v>
      </c>
      <c r="H124" s="11">
        <f t="shared" si="9"/>
        <v>-1.4288101800959451E-3</v>
      </c>
      <c r="I124" s="10">
        <f t="shared" si="5"/>
        <v>2.9167492506892257E-2</v>
      </c>
      <c r="J124" s="10">
        <f t="shared" si="6"/>
        <v>-1.4649572353885643E-2</v>
      </c>
      <c r="K124" s="10">
        <f t="shared" si="7"/>
        <v>0.25563085617428349</v>
      </c>
      <c r="L124" s="10">
        <f t="shared" si="8"/>
        <v>3.7270439610819661E-2</v>
      </c>
    </row>
    <row r="125" spans="1:12" x14ac:dyDescent="0.25">
      <c r="A125" s="3">
        <v>43954</v>
      </c>
      <c r="B125" s="41">
        <v>2.5427240000000001E-3</v>
      </c>
      <c r="C125" s="41">
        <v>2.5817729999999999E-3</v>
      </c>
      <c r="D125" s="41">
        <v>2.4669150000000001E-3</v>
      </c>
      <c r="E125" s="41">
        <v>2.5064280000000002E-3</v>
      </c>
      <c r="F125" s="4">
        <v>95695027.510520175</v>
      </c>
      <c r="G125" s="4">
        <v>314598852.07269531</v>
      </c>
      <c r="H125" s="11">
        <f t="shared" si="9"/>
        <v>1.4316796394340662E-2</v>
      </c>
      <c r="I125" s="10">
        <f t="shared" si="5"/>
        <v>2.0672543222979376E-2</v>
      </c>
      <c r="J125" s="10">
        <f t="shared" si="6"/>
        <v>-1.5890741724877144E-2</v>
      </c>
      <c r="K125" s="10">
        <f t="shared" si="7"/>
        <v>0.27360746748858245</v>
      </c>
      <c r="L125" s="10">
        <f t="shared" si="8"/>
        <v>4.6559366658356582E-2</v>
      </c>
    </row>
    <row r="126" spans="1:12" x14ac:dyDescent="0.25">
      <c r="A126" s="3">
        <v>43955</v>
      </c>
      <c r="B126" s="41">
        <v>2.5067919999999999E-3</v>
      </c>
      <c r="C126" s="41">
        <v>2.5122399999999998E-3</v>
      </c>
      <c r="D126" s="41">
        <v>2.3588369999999999E-3</v>
      </c>
      <c r="E126" s="41">
        <v>2.4665989999999999E-3</v>
      </c>
      <c r="F126" s="4">
        <v>97483460.137911424</v>
      </c>
      <c r="G126" s="4">
        <v>304264125.68452209</v>
      </c>
      <c r="H126" s="11">
        <f t="shared" si="9"/>
        <v>-2.693226708932199E-2</v>
      </c>
      <c r="I126" s="10">
        <f t="shared" si="5"/>
        <v>9.7633853423000887E-3</v>
      </c>
      <c r="J126" s="10">
        <f t="shared" si="6"/>
        <v>4.4117426464538312E-3</v>
      </c>
      <c r="K126" s="10">
        <f t="shared" si="7"/>
        <v>0.23930633100722498</v>
      </c>
      <c r="L126" s="10">
        <f t="shared" si="8"/>
        <v>6.503331938578194E-2</v>
      </c>
    </row>
    <row r="127" spans="1:12" x14ac:dyDescent="0.25">
      <c r="A127" s="3">
        <v>43956</v>
      </c>
      <c r="B127" s="41">
        <v>2.4656280000000001E-3</v>
      </c>
      <c r="C127" s="41">
        <v>2.518026E-3</v>
      </c>
      <c r="D127" s="41">
        <v>2.4356019999999998E-3</v>
      </c>
      <c r="E127" s="41">
        <v>2.4774810000000001E-3</v>
      </c>
      <c r="F127" s="4">
        <v>100777066.2740647</v>
      </c>
      <c r="G127" s="4">
        <v>307256469.70624411</v>
      </c>
      <c r="H127" s="11">
        <f t="shared" si="9"/>
        <v>2.3031239053594586E-3</v>
      </c>
      <c r="I127" s="10">
        <f t="shared" si="5"/>
        <v>2.3874229863687212E-2</v>
      </c>
      <c r="J127" s="10">
        <f t="shared" si="6"/>
        <v>1.3691729623758864E-2</v>
      </c>
      <c r="K127" s="10">
        <f t="shared" si="7"/>
        <v>0.24216060704423104</v>
      </c>
      <c r="L127" s="10">
        <f t="shared" si="8"/>
        <v>3.3841325471074546E-2</v>
      </c>
    </row>
    <row r="128" spans="1:12" x14ac:dyDescent="0.25">
      <c r="A128" s="3">
        <v>43957</v>
      </c>
      <c r="B128" s="41">
        <v>2.4786159999999999E-3</v>
      </c>
      <c r="C128" s="41">
        <v>2.5585930000000001E-3</v>
      </c>
      <c r="D128" s="41">
        <v>2.4598689999999999E-3</v>
      </c>
      <c r="E128" s="41">
        <v>2.5114019999999998E-3</v>
      </c>
      <c r="F128" s="4">
        <v>92505665.202697307</v>
      </c>
      <c r="G128" s="4">
        <v>311016344.8993451</v>
      </c>
      <c r="H128" s="11">
        <f t="shared" si="9"/>
        <v>1.6110635871114925E-2</v>
      </c>
      <c r="I128" s="10">
        <f t="shared" si="5"/>
        <v>4.2064524190109996E-2</v>
      </c>
      <c r="J128" s="10">
        <f t="shared" si="6"/>
        <v>5.7607662970723172E-2</v>
      </c>
      <c r="K128" s="10">
        <f t="shared" si="7"/>
        <v>0.26217260427776368</v>
      </c>
      <c r="L128" s="10">
        <f t="shared" si="8"/>
        <v>4.0133844525866991E-2</v>
      </c>
    </row>
    <row r="129" spans="1:12" x14ac:dyDescent="0.25">
      <c r="A129" s="3">
        <v>43958</v>
      </c>
      <c r="B129" s="41">
        <v>2.490173E-3</v>
      </c>
      <c r="C129" s="41">
        <v>2.6862000000000001E-3</v>
      </c>
      <c r="D129" s="41">
        <v>2.4671889999999998E-3</v>
      </c>
      <c r="E129" s="41">
        <v>2.6560780000000001E-3</v>
      </c>
      <c r="F129" s="4">
        <v>100930268.3952688</v>
      </c>
      <c r="G129" s="4">
        <v>319404683.50764942</v>
      </c>
      <c r="H129" s="11">
        <f t="shared" si="9"/>
        <v>4.9873895535554137E-2</v>
      </c>
      <c r="I129" s="10">
        <f t="shared" si="5"/>
        <v>3.743151031669373E-4</v>
      </c>
      <c r="J129" s="10">
        <f t="shared" si="6"/>
        <v>-1.617911823372653E-2</v>
      </c>
      <c r="K129" s="10">
        <f t="shared" si="7"/>
        <v>0.3251220688913512</v>
      </c>
      <c r="L129" s="10">
        <f t="shared" si="8"/>
        <v>8.8769445713320128E-2</v>
      </c>
    </row>
    <row r="130" spans="1:12" x14ac:dyDescent="0.25">
      <c r="A130" s="3">
        <v>43959</v>
      </c>
      <c r="B130" s="41">
        <v>2.6603740000000001E-3</v>
      </c>
      <c r="C130" s="41">
        <v>2.6603740000000001E-3</v>
      </c>
      <c r="D130" s="41">
        <v>2.5864719999999998E-3</v>
      </c>
      <c r="E130" s="41">
        <v>2.6131050000000001E-3</v>
      </c>
      <c r="F130" s="4">
        <v>113065781.88185319</v>
      </c>
      <c r="G130" s="4">
        <v>325877466.66468978</v>
      </c>
      <c r="H130" s="11">
        <f t="shared" si="9"/>
        <v>-9.6143250688705464E-3</v>
      </c>
      <c r="I130" s="10">
        <f t="shared" si="5"/>
        <v>8.3957901659780312E-4</v>
      </c>
      <c r="J130" s="10">
        <f t="shared" si="6"/>
        <v>-3.6638405268827334E-3</v>
      </c>
      <c r="K130" s="10">
        <f t="shared" si="7"/>
        <v>0.31238191456509545</v>
      </c>
      <c r="L130" s="10">
        <f t="shared" si="8"/>
        <v>2.8572511127126221E-2</v>
      </c>
    </row>
    <row r="131" spans="1:12" x14ac:dyDescent="0.25">
      <c r="A131" s="3">
        <v>43960</v>
      </c>
      <c r="B131" s="41">
        <v>2.615731E-3</v>
      </c>
      <c r="C131" s="41">
        <v>2.633388E-3</v>
      </c>
      <c r="D131" s="41">
        <v>2.5672830000000001E-3</v>
      </c>
      <c r="E131" s="41">
        <v>2.6035310000000001E-3</v>
      </c>
      <c r="F131" s="4">
        <v>108649625.9802658</v>
      </c>
      <c r="G131" s="4">
        <v>323678320.01255178</v>
      </c>
      <c r="H131" s="11">
        <f t="shared" si="9"/>
        <v>-1.0143686564370313E-2</v>
      </c>
      <c r="I131" s="10">
        <f t="shared" ref="I131:I194" si="10">_xlfn.STDEV.S(H132:H133)</f>
        <v>1.0867568129315906E-2</v>
      </c>
      <c r="J131" s="10">
        <f t="shared" ref="J131:J194" si="11">E132/E131-1</f>
        <v>-5.8304663935247913E-2</v>
      </c>
      <c r="K131" s="10">
        <f t="shared" ref="K131:K194" si="12">C131/$C$2-1</f>
        <v>0.29906952377099882</v>
      </c>
      <c r="L131" s="10">
        <f t="shared" ref="L131:L194" si="13">C131/D131-1</f>
        <v>2.5749011698359636E-2</v>
      </c>
    </row>
    <row r="132" spans="1:12" x14ac:dyDescent="0.25">
      <c r="A132" s="3">
        <v>43961</v>
      </c>
      <c r="B132" s="41">
        <v>2.6035490000000001E-3</v>
      </c>
      <c r="C132" s="41">
        <v>2.6035490000000001E-3</v>
      </c>
      <c r="D132" s="41">
        <v>2.3352429999999999E-3</v>
      </c>
      <c r="E132" s="41">
        <v>2.4517330000000002E-3</v>
      </c>
      <c r="F132" s="4">
        <v>110820085.66184901</v>
      </c>
      <c r="G132" s="4">
        <v>304408839.78654039</v>
      </c>
      <c r="H132" s="11">
        <f t="shared" ref="H132:H195" si="14">(C132-C131)/C131</f>
        <v>-1.1331030596326792E-2</v>
      </c>
      <c r="I132" s="10">
        <f t="shared" si="10"/>
        <v>1.2250570290496341E-2</v>
      </c>
      <c r="J132" s="10">
        <f t="shared" si="11"/>
        <v>-1.6013162934136904E-2</v>
      </c>
      <c r="K132" s="10">
        <f t="shared" si="12"/>
        <v>0.28434972725039409</v>
      </c>
      <c r="L132" s="10">
        <f t="shared" si="13"/>
        <v>0.11489425297495814</v>
      </c>
    </row>
    <row r="133" spans="1:12" x14ac:dyDescent="0.25">
      <c r="A133" s="3">
        <v>43962</v>
      </c>
      <c r="B133" s="41">
        <v>2.455348E-3</v>
      </c>
      <c r="C133" s="41">
        <v>2.5340340000000001E-3</v>
      </c>
      <c r="D133" s="41">
        <v>2.314927E-3</v>
      </c>
      <c r="E133" s="41">
        <v>2.412473E-3</v>
      </c>
      <c r="F133" s="4">
        <v>107808712.6720936</v>
      </c>
      <c r="G133" s="4">
        <v>303828840.59105909</v>
      </c>
      <c r="H133" s="11">
        <f t="shared" si="14"/>
        <v>-2.6700092834818945E-2</v>
      </c>
      <c r="I133" s="10">
        <f t="shared" si="10"/>
        <v>1.4410506297572921E-2</v>
      </c>
      <c r="J133" s="10">
        <f t="shared" si="11"/>
        <v>2.0127479146916816E-2</v>
      </c>
      <c r="K133" s="10">
        <f t="shared" si="12"/>
        <v>0.25005747030043413</v>
      </c>
      <c r="L133" s="10">
        <f t="shared" si="13"/>
        <v>9.4649636899997391E-2</v>
      </c>
    </row>
    <row r="134" spans="1:12" x14ac:dyDescent="0.25">
      <c r="A134" s="3">
        <v>43963</v>
      </c>
      <c r="B134" s="41">
        <v>2.4118049999999999E-3</v>
      </c>
      <c r="C134" s="41">
        <v>2.510277E-3</v>
      </c>
      <c r="D134" s="41">
        <v>2.4029450000000001E-3</v>
      </c>
      <c r="E134" s="41">
        <v>2.4610299999999999E-3</v>
      </c>
      <c r="F134" s="4">
        <v>109977373.4304496</v>
      </c>
      <c r="G134" s="4">
        <v>307262314.62405348</v>
      </c>
      <c r="H134" s="11">
        <f t="shared" si="14"/>
        <v>-9.3751701831941148E-3</v>
      </c>
      <c r="I134" s="10">
        <f t="shared" si="10"/>
        <v>1.9369021940930431E-2</v>
      </c>
      <c r="J134" s="10">
        <f t="shared" si="11"/>
        <v>2.4755082221671332E-2</v>
      </c>
      <c r="K134" s="10">
        <f t="shared" si="12"/>
        <v>0.23833796877759439</v>
      </c>
      <c r="L134" s="10">
        <f t="shared" si="13"/>
        <v>4.4666856711243819E-2</v>
      </c>
    </row>
    <row r="135" spans="1:12" x14ac:dyDescent="0.25">
      <c r="A135" s="3">
        <v>43964</v>
      </c>
      <c r="B135" s="41">
        <v>2.4607650000000002E-3</v>
      </c>
      <c r="C135" s="41">
        <v>2.537901E-3</v>
      </c>
      <c r="D135" s="41">
        <v>2.4500049999999999E-3</v>
      </c>
      <c r="E135" s="41">
        <v>2.521953E-3</v>
      </c>
      <c r="F135" s="4">
        <v>103093519.51842581</v>
      </c>
      <c r="G135" s="4">
        <v>309914643.00444889</v>
      </c>
      <c r="H135" s="11">
        <f t="shared" si="14"/>
        <v>1.1004363263496405E-2</v>
      </c>
      <c r="I135" s="10">
        <f t="shared" si="10"/>
        <v>4.2679897578554782E-2</v>
      </c>
      <c r="J135" s="10">
        <f t="shared" si="11"/>
        <v>2.1538069900589152E-2</v>
      </c>
      <c r="K135" s="10">
        <f t="shared" si="12"/>
        <v>0.25196508962900332</v>
      </c>
      <c r="L135" s="10">
        <f t="shared" si="13"/>
        <v>3.587584515133635E-2</v>
      </c>
    </row>
    <row r="136" spans="1:12" x14ac:dyDescent="0.25">
      <c r="A136" s="3">
        <v>43965</v>
      </c>
      <c r="B136" s="41">
        <v>2.5214349999999998E-3</v>
      </c>
      <c r="C136" s="41">
        <v>2.6353470000000001E-3</v>
      </c>
      <c r="D136" s="41">
        <v>2.5097259999999999E-3</v>
      </c>
      <c r="E136" s="41">
        <v>2.5762710000000002E-3</v>
      </c>
      <c r="F136" s="4">
        <v>107248771.94846059</v>
      </c>
      <c r="G136" s="4">
        <v>318224064.30017239</v>
      </c>
      <c r="H136" s="11">
        <f t="shared" si="14"/>
        <v>3.8396296782262258E-2</v>
      </c>
      <c r="I136" s="10">
        <f t="shared" si="10"/>
        <v>3.5227844818489767E-3</v>
      </c>
      <c r="J136" s="10">
        <f t="shared" si="11"/>
        <v>-3.213132469371438E-2</v>
      </c>
      <c r="K136" s="10">
        <f t="shared" si="12"/>
        <v>0.30003591277143005</v>
      </c>
      <c r="L136" s="10">
        <f t="shared" si="13"/>
        <v>5.005367119757298E-2</v>
      </c>
    </row>
    <row r="137" spans="1:12" x14ac:dyDescent="0.25">
      <c r="A137" s="3">
        <v>43966</v>
      </c>
      <c r="B137" s="41">
        <v>2.5736790000000002E-3</v>
      </c>
      <c r="C137" s="41">
        <v>2.5774690000000002E-3</v>
      </c>
      <c r="D137" s="41">
        <v>2.4790680000000001E-3</v>
      </c>
      <c r="E137" s="41">
        <v>2.4934919999999999E-3</v>
      </c>
      <c r="F137" s="4">
        <v>105552624.72322281</v>
      </c>
      <c r="G137" s="4">
        <v>314830131.87045401</v>
      </c>
      <c r="H137" s="11">
        <f t="shared" si="14"/>
        <v>-2.1962193214024536E-2</v>
      </c>
      <c r="I137" s="10">
        <f t="shared" si="10"/>
        <v>2.4267111185634301E-2</v>
      </c>
      <c r="J137" s="10">
        <f t="shared" si="11"/>
        <v>6.2923803244605558E-3</v>
      </c>
      <c r="K137" s="10">
        <f t="shared" si="12"/>
        <v>0.27148427286997334</v>
      </c>
      <c r="L137" s="10">
        <f t="shared" si="13"/>
        <v>3.9692739368182073E-2</v>
      </c>
    </row>
    <row r="138" spans="1:12" x14ac:dyDescent="0.25">
      <c r="A138" s="3">
        <v>43967</v>
      </c>
      <c r="B138" s="41">
        <v>2.4946399999999998E-3</v>
      </c>
      <c r="C138" s="41">
        <v>2.533703E-3</v>
      </c>
      <c r="D138" s="41">
        <v>2.4796829999999999E-3</v>
      </c>
      <c r="E138" s="41">
        <v>2.509182E-3</v>
      </c>
      <c r="F138" s="4">
        <v>94067601.226204485</v>
      </c>
      <c r="G138" s="4">
        <v>312980498.07495981</v>
      </c>
      <c r="H138" s="11">
        <f t="shared" si="14"/>
        <v>-1.6980223622476236E-2</v>
      </c>
      <c r="I138" s="10">
        <f t="shared" si="10"/>
        <v>1.0091474642730709E-2</v>
      </c>
      <c r="J138" s="10">
        <f t="shared" si="11"/>
        <v>1.3852721723653483E-2</v>
      </c>
      <c r="K138" s="10">
        <f t="shared" si="12"/>
        <v>0.24989418558417942</v>
      </c>
      <c r="L138" s="10">
        <f t="shared" si="13"/>
        <v>2.1785042684891565E-2</v>
      </c>
    </row>
    <row r="139" spans="1:12" x14ac:dyDescent="0.25">
      <c r="A139" s="3">
        <v>43968</v>
      </c>
      <c r="B139" s="41">
        <v>2.5086930000000002E-3</v>
      </c>
      <c r="C139" s="41">
        <v>2.5776340000000001E-3</v>
      </c>
      <c r="D139" s="41">
        <v>2.5058839999999999E-3</v>
      </c>
      <c r="E139" s="41">
        <v>2.5439410000000001E-3</v>
      </c>
      <c r="F139" s="4">
        <v>90359145.585138157</v>
      </c>
      <c r="G139" s="4">
        <v>316064490.93125021</v>
      </c>
      <c r="H139" s="11">
        <f t="shared" si="14"/>
        <v>1.7338654135863631E-2</v>
      </c>
      <c r="I139" s="10">
        <f t="shared" si="10"/>
        <v>5.9986912406260716E-3</v>
      </c>
      <c r="J139" s="10">
        <f t="shared" si="11"/>
        <v>-1.3093857129548025E-3</v>
      </c>
      <c r="K139" s="10">
        <f t="shared" si="12"/>
        <v>0.27156566857445052</v>
      </c>
      <c r="L139" s="10">
        <f t="shared" si="13"/>
        <v>2.8632610288425342E-2</v>
      </c>
    </row>
    <row r="140" spans="1:12" x14ac:dyDescent="0.25">
      <c r="A140" s="3">
        <v>43969</v>
      </c>
      <c r="B140" s="41">
        <v>2.5354539999999999E-3</v>
      </c>
      <c r="C140" s="41">
        <v>2.5855399999999999E-3</v>
      </c>
      <c r="D140" s="41">
        <v>2.514952E-3</v>
      </c>
      <c r="E140" s="41">
        <v>2.54061E-3</v>
      </c>
      <c r="F140" s="4">
        <v>98654285.420015633</v>
      </c>
      <c r="G140" s="4">
        <v>316966395.68409711</v>
      </c>
      <c r="H140" s="11">
        <f t="shared" si="14"/>
        <v>3.0671538317696766E-3</v>
      </c>
      <c r="I140" s="10">
        <f t="shared" si="10"/>
        <v>1.910839052904532E-3</v>
      </c>
      <c r="J140" s="10">
        <f t="shared" si="11"/>
        <v>1.2796139509803073E-3</v>
      </c>
      <c r="K140" s="10">
        <f t="shared" si="12"/>
        <v>0.27546575608716539</v>
      </c>
      <c r="L140" s="10">
        <f t="shared" si="13"/>
        <v>2.8067334883528527E-2</v>
      </c>
    </row>
    <row r="141" spans="1:12" x14ac:dyDescent="0.25">
      <c r="A141" s="3">
        <v>43970</v>
      </c>
      <c r="B141" s="41">
        <v>2.5396139999999999E-3</v>
      </c>
      <c r="C141" s="41">
        <v>2.5715360000000001E-3</v>
      </c>
      <c r="D141" s="41">
        <v>2.500384E-3</v>
      </c>
      <c r="E141" s="41">
        <v>2.5438610000000001E-3</v>
      </c>
      <c r="F141" s="4">
        <v>74919583.835536301</v>
      </c>
      <c r="G141" s="4">
        <v>315354534.01918203</v>
      </c>
      <c r="H141" s="11">
        <f t="shared" si="14"/>
        <v>-5.4162766772124019E-3</v>
      </c>
      <c r="I141" s="10">
        <f t="shared" si="10"/>
        <v>3.8827117869640647E-3</v>
      </c>
      <c r="J141" s="10">
        <f t="shared" si="11"/>
        <v>-1.6093646626132552E-2</v>
      </c>
      <c r="K141" s="10">
        <f t="shared" si="12"/>
        <v>0.26855748065988738</v>
      </c>
      <c r="L141" s="10">
        <f t="shared" si="13"/>
        <v>2.8456429092491353E-2</v>
      </c>
    </row>
    <row r="142" spans="1:12" x14ac:dyDescent="0.25">
      <c r="A142" s="3">
        <v>43971</v>
      </c>
      <c r="B142" s="41">
        <v>2.5484850000000001E-3</v>
      </c>
      <c r="C142" s="41">
        <v>2.5645569999999999E-3</v>
      </c>
      <c r="D142" s="41">
        <v>2.4877150000000002E-3</v>
      </c>
      <c r="E142" s="41">
        <v>2.502921E-3</v>
      </c>
      <c r="F142" s="4">
        <v>33133504.084210292</v>
      </c>
      <c r="G142" s="4">
        <v>315623060.28867137</v>
      </c>
      <c r="H142" s="11">
        <f t="shared" si="14"/>
        <v>-2.7139421730826528E-3</v>
      </c>
      <c r="I142" s="10">
        <f t="shared" si="10"/>
        <v>5.1337156210767426E-3</v>
      </c>
      <c r="J142" s="10">
        <f t="shared" si="11"/>
        <v>-6.8767651875548674E-3</v>
      </c>
      <c r="K142" s="10">
        <f t="shared" si="12"/>
        <v>0.26511468901414514</v>
      </c>
      <c r="L142" s="10">
        <f t="shared" si="13"/>
        <v>3.0888586514130401E-2</v>
      </c>
    </row>
    <row r="143" spans="1:12" x14ac:dyDescent="0.25">
      <c r="A143" s="3">
        <v>43972</v>
      </c>
      <c r="B143" s="41">
        <v>2.511568E-3</v>
      </c>
      <c r="C143" s="41">
        <v>2.5435150000000001E-3</v>
      </c>
      <c r="D143" s="41">
        <v>2.4298169999999999E-3</v>
      </c>
      <c r="E143" s="41">
        <v>2.485709E-3</v>
      </c>
      <c r="F143" s="4">
        <v>34193856.194087967</v>
      </c>
      <c r="G143" s="4">
        <v>310737782.10451132</v>
      </c>
      <c r="H143" s="11">
        <f t="shared" si="14"/>
        <v>-8.2049258409931086E-3</v>
      </c>
      <c r="I143" s="10">
        <f t="shared" si="10"/>
        <v>4.848999837471786E-3</v>
      </c>
      <c r="J143" s="10">
        <f t="shared" si="11"/>
        <v>1.5767332378810117E-2</v>
      </c>
      <c r="K143" s="10">
        <f t="shared" si="12"/>
        <v>0.25473451681043291</v>
      </c>
      <c r="L143" s="10">
        <f t="shared" si="13"/>
        <v>4.6792824315576187E-2</v>
      </c>
    </row>
    <row r="144" spans="1:12" x14ac:dyDescent="0.25">
      <c r="A144" s="3">
        <v>43973</v>
      </c>
      <c r="B144" s="41">
        <v>2.4845269999999998E-3</v>
      </c>
      <c r="C144" s="41">
        <v>2.5411119999999999E-3</v>
      </c>
      <c r="D144" s="41">
        <v>2.472335E-3</v>
      </c>
      <c r="E144" s="41">
        <v>2.5249019999999999E-3</v>
      </c>
      <c r="F144" s="4">
        <v>35110854.467418082</v>
      </c>
      <c r="G144" s="4">
        <v>313603081.78811038</v>
      </c>
      <c r="H144" s="11">
        <f t="shared" si="14"/>
        <v>-9.4475558429976388E-4</v>
      </c>
      <c r="I144" s="10">
        <f t="shared" si="10"/>
        <v>4.3383598066539068E-3</v>
      </c>
      <c r="J144" s="10">
        <f t="shared" si="11"/>
        <v>4.3506639069557096E-3</v>
      </c>
      <c r="K144" s="10">
        <f t="shared" si="12"/>
        <v>0.25354909936886272</v>
      </c>
      <c r="L144" s="10">
        <f t="shared" si="13"/>
        <v>2.7818641082215656E-2</v>
      </c>
    </row>
    <row r="145" spans="1:12" x14ac:dyDescent="0.25">
      <c r="A145" s="3">
        <v>43974</v>
      </c>
      <c r="B145" s="41">
        <v>2.5264620000000002E-3</v>
      </c>
      <c r="C145" s="41">
        <v>2.556137E-3</v>
      </c>
      <c r="D145" s="41">
        <v>2.500408E-3</v>
      </c>
      <c r="E145" s="41">
        <v>2.5358870000000001E-3</v>
      </c>
      <c r="F145" s="4">
        <v>32480896.62200873</v>
      </c>
      <c r="G145" s="4">
        <v>315550830.43024689</v>
      </c>
      <c r="H145" s="11">
        <f t="shared" si="14"/>
        <v>5.9127657497977694E-3</v>
      </c>
      <c r="I145" s="10">
        <f t="shared" si="10"/>
        <v>3.4357271903265102E-3</v>
      </c>
      <c r="J145" s="10">
        <f t="shared" si="11"/>
        <v>-3.1887461862456834E-2</v>
      </c>
      <c r="K145" s="10">
        <f t="shared" si="12"/>
        <v>0.26096104154930067</v>
      </c>
      <c r="L145" s="10">
        <f t="shared" si="13"/>
        <v>2.2287962604502942E-2</v>
      </c>
    </row>
    <row r="146" spans="1:12" x14ac:dyDescent="0.25">
      <c r="A146" s="3">
        <v>43975</v>
      </c>
      <c r="B146" s="41">
        <v>2.5343420000000002E-3</v>
      </c>
      <c r="C146" s="41">
        <v>2.5555679999999998E-3</v>
      </c>
      <c r="D146" s="41">
        <v>2.4550240000000001E-3</v>
      </c>
      <c r="E146" s="41">
        <v>2.4550240000000001E-3</v>
      </c>
      <c r="F146" s="4">
        <v>31592100.52525704</v>
      </c>
      <c r="G146" s="4">
        <v>314492467.3013531</v>
      </c>
      <c r="H146" s="11">
        <f t="shared" si="14"/>
        <v>-2.2260152722650508E-4</v>
      </c>
      <c r="I146" s="10">
        <f t="shared" si="10"/>
        <v>1.1435744225768562E-3</v>
      </c>
      <c r="J146" s="10">
        <f t="shared" si="11"/>
        <v>3.1402544333578808E-2</v>
      </c>
      <c r="K146" s="10">
        <f t="shared" si="12"/>
        <v>0.26068034969567866</v>
      </c>
      <c r="L146" s="10">
        <f t="shared" si="13"/>
        <v>4.0954385781971858E-2</v>
      </c>
    </row>
    <row r="147" spans="1:12" x14ac:dyDescent="0.25">
      <c r="A147" s="3">
        <v>43976</v>
      </c>
      <c r="B147" s="41">
        <v>2.4553190000000001E-3</v>
      </c>
      <c r="C147" s="41">
        <v>2.5425819999999998E-3</v>
      </c>
      <c r="D147" s="41">
        <v>2.4465060000000002E-3</v>
      </c>
      <c r="E147" s="41">
        <v>2.5321179999999999E-3</v>
      </c>
      <c r="F147" s="4">
        <v>35470044.906219192</v>
      </c>
      <c r="G147" s="4">
        <v>312302158.49738842</v>
      </c>
      <c r="H147" s="11">
        <f t="shared" si="14"/>
        <v>-5.0814535164002634E-3</v>
      </c>
      <c r="I147" s="10">
        <f t="shared" si="10"/>
        <v>9.9001340966902102E-4</v>
      </c>
      <c r="J147" s="10">
        <f t="shared" si="11"/>
        <v>-1.6789896837351215E-2</v>
      </c>
      <c r="K147" s="10">
        <f t="shared" si="12"/>
        <v>0.25427426109966089</v>
      </c>
      <c r="L147" s="10">
        <f t="shared" si="13"/>
        <v>3.9270698702557727E-2</v>
      </c>
    </row>
    <row r="148" spans="1:12" x14ac:dyDescent="0.25">
      <c r="A148" s="3">
        <v>43977</v>
      </c>
      <c r="B148" s="41">
        <v>2.5302850000000002E-3</v>
      </c>
      <c r="C148" s="41">
        <v>2.5337739999999999E-3</v>
      </c>
      <c r="D148" s="41">
        <v>2.4712649999999998E-3</v>
      </c>
      <c r="E148" s="41">
        <v>2.4896039999999999E-3</v>
      </c>
      <c r="F148" s="4">
        <v>33895174.93354059</v>
      </c>
      <c r="G148" s="4">
        <v>312553954.92979532</v>
      </c>
      <c r="H148" s="11">
        <f t="shared" si="14"/>
        <v>-3.4641950584090924E-3</v>
      </c>
      <c r="I148" s="10">
        <f t="shared" si="10"/>
        <v>1.3016762215577434E-2</v>
      </c>
      <c r="J148" s="10">
        <f t="shared" si="11"/>
        <v>7.7875838888432636E-3</v>
      </c>
      <c r="K148" s="10">
        <f t="shared" si="12"/>
        <v>0.24992921040246974</v>
      </c>
      <c r="L148" s="10">
        <f t="shared" si="13"/>
        <v>2.5294333064240337E-2</v>
      </c>
    </row>
    <row r="149" spans="1:12" x14ac:dyDescent="0.25">
      <c r="A149" s="3">
        <v>43978</v>
      </c>
      <c r="B149" s="41">
        <v>2.4853359999999999E-3</v>
      </c>
      <c r="C149" s="41">
        <v>2.5214489999999998E-3</v>
      </c>
      <c r="D149" s="41">
        <v>2.4694040000000001E-3</v>
      </c>
      <c r="E149" s="41">
        <v>2.5089919999999998E-3</v>
      </c>
      <c r="F149" s="4">
        <v>33961198.677085169</v>
      </c>
      <c r="G149" s="4">
        <v>311021276.046175</v>
      </c>
      <c r="H149" s="11">
        <f t="shared" si="14"/>
        <v>-4.8642854492942532E-3</v>
      </c>
      <c r="I149" s="10">
        <f t="shared" si="10"/>
        <v>1.2616069877849675E-2</v>
      </c>
      <c r="J149" s="10">
        <f t="shared" si="11"/>
        <v>6.9541871795526511E-3</v>
      </c>
      <c r="K149" s="10">
        <f t="shared" si="12"/>
        <v>0.24384919793166104</v>
      </c>
      <c r="L149" s="10">
        <f t="shared" si="13"/>
        <v>2.1075935731860618E-2</v>
      </c>
    </row>
    <row r="150" spans="1:12" x14ac:dyDescent="0.25">
      <c r="A150" s="3">
        <v>43979</v>
      </c>
      <c r="B150" s="41">
        <v>2.505434E-3</v>
      </c>
      <c r="C150" s="41">
        <v>2.5555999999999999E-3</v>
      </c>
      <c r="D150" s="41">
        <v>2.488166E-3</v>
      </c>
      <c r="E150" s="41">
        <v>2.52644E-3</v>
      </c>
      <c r="F150" s="4">
        <v>36077476.372652151</v>
      </c>
      <c r="G150" s="4">
        <v>314235485.06924301</v>
      </c>
      <c r="H150" s="11">
        <f t="shared" si="14"/>
        <v>1.354419621416101E-2</v>
      </c>
      <c r="I150" s="10">
        <f t="shared" si="10"/>
        <v>2.5024454409766257E-2</v>
      </c>
      <c r="J150" s="10">
        <f t="shared" si="11"/>
        <v>-3.7998131758643083E-5</v>
      </c>
      <c r="K150" s="10">
        <f t="shared" si="12"/>
        <v>0.26069613552927429</v>
      </c>
      <c r="L150" s="10">
        <f t="shared" si="13"/>
        <v>2.7101889504156818E-2</v>
      </c>
    </row>
    <row r="151" spans="1:12" x14ac:dyDescent="0.25">
      <c r="A151" s="3">
        <v>43980</v>
      </c>
      <c r="B151" s="41">
        <v>2.523305E-3</v>
      </c>
      <c r="C151" s="41">
        <v>2.5446169999999999E-3</v>
      </c>
      <c r="D151" s="41">
        <v>2.5033529999999998E-3</v>
      </c>
      <c r="E151" s="41">
        <v>2.5263439999999998E-3</v>
      </c>
      <c r="F151" s="4">
        <v>35618047.987814441</v>
      </c>
      <c r="G151" s="4">
        <v>314584363.66502738</v>
      </c>
      <c r="H151" s="11">
        <f t="shared" si="14"/>
        <v>-4.2976209109406791E-3</v>
      </c>
      <c r="I151" s="10">
        <f t="shared" si="10"/>
        <v>2.5352220078163352E-2</v>
      </c>
      <c r="J151" s="10">
        <f t="shared" si="11"/>
        <v>3.2783738081591407E-2</v>
      </c>
      <c r="K151" s="10">
        <f t="shared" si="12"/>
        <v>0.2552781414548817</v>
      </c>
      <c r="L151" s="10">
        <f t="shared" si="13"/>
        <v>1.6483492340073624E-2</v>
      </c>
    </row>
    <row r="152" spans="1:12" x14ac:dyDescent="0.25">
      <c r="A152" s="3">
        <v>43981</v>
      </c>
      <c r="B152" s="41">
        <v>2.526291E-3</v>
      </c>
      <c r="C152" s="41">
        <v>2.6237349999999999E-3</v>
      </c>
      <c r="D152" s="41">
        <v>2.5253319999999999E-3</v>
      </c>
      <c r="E152" s="41">
        <v>2.6091669999999999E-3</v>
      </c>
      <c r="F152" s="4">
        <v>33344979.595275879</v>
      </c>
      <c r="G152" s="4">
        <v>321128821.63869822</v>
      </c>
      <c r="H152" s="11">
        <f t="shared" si="14"/>
        <v>3.1092301906337962E-2</v>
      </c>
      <c r="I152" s="10">
        <f t="shared" si="10"/>
        <v>1.8291949952728603E-2</v>
      </c>
      <c r="J152" s="10">
        <f t="shared" si="11"/>
        <v>-1.8847011325836882E-2</v>
      </c>
      <c r="K152" s="10">
        <f t="shared" si="12"/>
        <v>0.29430762840542357</v>
      </c>
      <c r="L152" s="10">
        <f t="shared" si="13"/>
        <v>3.8966361650666137E-2</v>
      </c>
    </row>
    <row r="153" spans="1:12" x14ac:dyDescent="0.25">
      <c r="A153" s="3">
        <v>43982</v>
      </c>
      <c r="B153" s="41">
        <v>2.6112430000000001E-3</v>
      </c>
      <c r="C153" s="41">
        <v>2.6112430000000001E-3</v>
      </c>
      <c r="D153" s="41">
        <v>2.555463E-3</v>
      </c>
      <c r="E153" s="41">
        <v>2.5599920000000001E-3</v>
      </c>
      <c r="F153" s="4">
        <v>36471355.519757457</v>
      </c>
      <c r="G153" s="4">
        <v>322534999.00129741</v>
      </c>
      <c r="H153" s="11">
        <f t="shared" si="14"/>
        <v>-4.7611515644681336E-3</v>
      </c>
      <c r="I153" s="10">
        <f t="shared" si="10"/>
        <v>1.8147698407026801E-2</v>
      </c>
      <c r="J153" s="10">
        <f t="shared" si="11"/>
        <v>3.5613001915630882E-2</v>
      </c>
      <c r="K153" s="10">
        <f t="shared" si="12"/>
        <v>0.28814523361553812</v>
      </c>
      <c r="L153" s="10">
        <f t="shared" si="13"/>
        <v>2.1827747065795933E-2</v>
      </c>
    </row>
    <row r="154" spans="1:12" x14ac:dyDescent="0.25">
      <c r="A154" s="3">
        <v>43983</v>
      </c>
      <c r="B154" s="41">
        <v>2.5643580000000001E-3</v>
      </c>
      <c r="C154" s="41">
        <v>2.66636E-3</v>
      </c>
      <c r="D154" s="41">
        <v>2.5576959999999999E-3</v>
      </c>
      <c r="E154" s="41">
        <v>2.651161E-3</v>
      </c>
      <c r="F154" s="4">
        <v>36109911.689376988</v>
      </c>
      <c r="G154" s="4">
        <v>322120993.50723898</v>
      </c>
      <c r="H154" s="11">
        <f t="shared" si="14"/>
        <v>2.1107572140930553E-2</v>
      </c>
      <c r="I154" s="10">
        <f t="shared" si="10"/>
        <v>1.3110649280433918E-2</v>
      </c>
      <c r="J154" s="10">
        <f t="shared" si="11"/>
        <v>-3.2540837768811559E-2</v>
      </c>
      <c r="K154" s="10">
        <f t="shared" si="12"/>
        <v>0.31533485206207401</v>
      </c>
      <c r="L154" s="10">
        <f t="shared" si="13"/>
        <v>4.2485111600440328E-2</v>
      </c>
    </row>
    <row r="155" spans="1:12" x14ac:dyDescent="0.25">
      <c r="A155" s="3">
        <v>43984</v>
      </c>
      <c r="B155" s="41">
        <v>2.651797E-3</v>
      </c>
      <c r="C155" s="41">
        <v>2.6542089999999998E-3</v>
      </c>
      <c r="D155" s="41">
        <v>2.5135380000000001E-3</v>
      </c>
      <c r="E155" s="41">
        <v>2.5648899999999998E-3</v>
      </c>
      <c r="F155" s="4">
        <v>42788083.054984987</v>
      </c>
      <c r="G155" s="4">
        <v>324981608.74012941</v>
      </c>
      <c r="H155" s="11">
        <f t="shared" si="14"/>
        <v>-4.5571490721433624E-3</v>
      </c>
      <c r="I155" s="10">
        <f t="shared" si="10"/>
        <v>3.5936981234194976E-2</v>
      </c>
      <c r="J155" s="10">
        <f t="shared" si="11"/>
        <v>7.2895913664914325E-3</v>
      </c>
      <c r="K155" s="10">
        <f t="shared" si="12"/>
        <v>0.30934067506144136</v>
      </c>
      <c r="L155" s="10">
        <f t="shared" si="13"/>
        <v>5.5965336509732344E-2</v>
      </c>
    </row>
    <row r="156" spans="1:12" x14ac:dyDescent="0.25">
      <c r="A156" s="3">
        <v>43985</v>
      </c>
      <c r="B156" s="41">
        <v>2.5625999999999999E-3</v>
      </c>
      <c r="C156" s="41">
        <v>2.5929009999999999E-3</v>
      </c>
      <c r="D156" s="41">
        <v>2.5475910000000001E-3</v>
      </c>
      <c r="E156" s="41">
        <v>2.583587E-3</v>
      </c>
      <c r="F156" s="4">
        <v>39574174.687756278</v>
      </c>
      <c r="G156" s="4">
        <v>320224909.72655588</v>
      </c>
      <c r="H156" s="11">
        <f t="shared" si="14"/>
        <v>-2.3098407096050062E-2</v>
      </c>
      <c r="I156" s="10">
        <f t="shared" si="10"/>
        <v>2.8959990036272077E-2</v>
      </c>
      <c r="J156" s="10">
        <f t="shared" si="11"/>
        <v>1.6580436424242784E-2</v>
      </c>
      <c r="K156" s="10">
        <f t="shared" si="12"/>
        <v>0.27909699112145514</v>
      </c>
      <c r="L156" s="10">
        <f t="shared" si="13"/>
        <v>1.7785429450802637E-2</v>
      </c>
    </row>
    <row r="157" spans="1:12" x14ac:dyDescent="0.25">
      <c r="A157" s="3">
        <v>43986</v>
      </c>
      <c r="B157" s="41">
        <v>2.5848730000000001E-3</v>
      </c>
      <c r="C157" s="41">
        <v>2.6647870000000001E-3</v>
      </c>
      <c r="D157" s="41">
        <v>2.5737099999999999E-3</v>
      </c>
      <c r="E157" s="41">
        <v>2.626424E-3</v>
      </c>
      <c r="F157" s="4">
        <v>37800913.315007761</v>
      </c>
      <c r="G157" s="4">
        <v>326172639.54565912</v>
      </c>
      <c r="H157" s="11">
        <f t="shared" si="14"/>
        <v>2.7724159156095884E-2</v>
      </c>
      <c r="I157" s="10">
        <f t="shared" si="10"/>
        <v>1.3788293560447911E-3</v>
      </c>
      <c r="J157" s="10">
        <f t="shared" si="11"/>
        <v>-1.5337203741665473E-2</v>
      </c>
      <c r="K157" s="10">
        <f t="shared" si="12"/>
        <v>0.31455887967938989</v>
      </c>
      <c r="L157" s="10">
        <f t="shared" si="13"/>
        <v>3.538743681300538E-2</v>
      </c>
    </row>
    <row r="158" spans="1:12" x14ac:dyDescent="0.25">
      <c r="A158" s="3">
        <v>43987</v>
      </c>
      <c r="B158" s="41">
        <v>2.624983E-3</v>
      </c>
      <c r="C158" s="41">
        <v>2.6295279999999999E-3</v>
      </c>
      <c r="D158" s="41">
        <v>2.5823259999999998E-3</v>
      </c>
      <c r="E158" s="41">
        <v>2.586142E-3</v>
      </c>
      <c r="F158" s="4">
        <v>37706919.233755738</v>
      </c>
      <c r="G158" s="4">
        <v>325180258.00673789</v>
      </c>
      <c r="H158" s="11">
        <f t="shared" si="14"/>
        <v>-1.3231451519389788E-2</v>
      </c>
      <c r="I158" s="10">
        <f t="shared" si="10"/>
        <v>9.2712933355523514E-3</v>
      </c>
      <c r="J158" s="10">
        <f t="shared" si="11"/>
        <v>1.3054194239914274E-3</v>
      </c>
      <c r="K158" s="10">
        <f t="shared" si="12"/>
        <v>0.29716535759352869</v>
      </c>
      <c r="L158" s="10">
        <f t="shared" si="13"/>
        <v>1.8278869515312879E-2</v>
      </c>
    </row>
    <row r="159" spans="1:12" x14ac:dyDescent="0.25">
      <c r="A159" s="3">
        <v>43988</v>
      </c>
      <c r="B159" s="41">
        <v>2.5890349999999999E-3</v>
      </c>
      <c r="C159" s="41">
        <v>2.599863E-3</v>
      </c>
      <c r="D159" s="41">
        <v>2.5604880000000001E-3</v>
      </c>
      <c r="E159" s="41">
        <v>2.5895179999999999E-3</v>
      </c>
      <c r="F159" s="4">
        <v>34429675.759560376</v>
      </c>
      <c r="G159" s="4">
        <v>322750092.79446042</v>
      </c>
      <c r="H159" s="11">
        <f t="shared" si="14"/>
        <v>-1.1281492343873083E-2</v>
      </c>
      <c r="I159" s="10">
        <f t="shared" si="10"/>
        <v>1.1987835415844085E-3</v>
      </c>
      <c r="J159" s="10">
        <f t="shared" si="11"/>
        <v>4.5012237798693899E-3</v>
      </c>
      <c r="K159" s="10">
        <f t="shared" si="12"/>
        <v>0.28253139654309978</v>
      </c>
      <c r="L159" s="10">
        <f t="shared" si="13"/>
        <v>1.5377927957483051E-2</v>
      </c>
    </row>
    <row r="160" spans="1:12" x14ac:dyDescent="0.25">
      <c r="A160" s="3">
        <v>43989</v>
      </c>
      <c r="B160" s="41">
        <v>2.5898900000000001E-3</v>
      </c>
      <c r="C160" s="41">
        <v>2.6046210000000001E-3</v>
      </c>
      <c r="D160" s="41">
        <v>2.5559250000000001E-3</v>
      </c>
      <c r="E160" s="41">
        <v>2.6011739999999999E-3</v>
      </c>
      <c r="F160" s="4">
        <v>33386506.6723422</v>
      </c>
      <c r="G160" s="4">
        <v>322271968.95303351</v>
      </c>
      <c r="H160" s="11">
        <f t="shared" si="14"/>
        <v>1.8300964320043425E-3</v>
      </c>
      <c r="I160" s="10">
        <f t="shared" si="10"/>
        <v>3.865390495907822E-3</v>
      </c>
      <c r="J160" s="10">
        <f t="shared" si="11"/>
        <v>-6.3636650220246782E-3</v>
      </c>
      <c r="K160" s="10">
        <f t="shared" si="12"/>
        <v>0.28487855267584683</v>
      </c>
      <c r="L160" s="10">
        <f t="shared" si="13"/>
        <v>1.9052202235981142E-2</v>
      </c>
    </row>
    <row r="161" spans="1:12" x14ac:dyDescent="0.25">
      <c r="A161" s="3">
        <v>43990</v>
      </c>
      <c r="B161" s="41">
        <v>2.6020919999999999E-3</v>
      </c>
      <c r="C161" s="41">
        <v>2.6049720000000001E-3</v>
      </c>
      <c r="D161" s="41">
        <v>2.5582339999999999E-3</v>
      </c>
      <c r="E161" s="41">
        <v>2.5846210000000001E-3</v>
      </c>
      <c r="F161" s="4">
        <v>34124175.021544427</v>
      </c>
      <c r="G161" s="4">
        <v>322445133.92969048</v>
      </c>
      <c r="H161" s="11">
        <f t="shared" si="14"/>
        <v>1.3476048914602053E-4</v>
      </c>
      <c r="I161" s="10">
        <f t="shared" si="10"/>
        <v>5.638101549085099E-3</v>
      </c>
      <c r="J161" s="10">
        <f t="shared" si="11"/>
        <v>-7.4393885989474384E-3</v>
      </c>
      <c r="K161" s="10">
        <f t="shared" si="12"/>
        <v>0.28505170353809883</v>
      </c>
      <c r="L161" s="10">
        <f t="shared" si="13"/>
        <v>1.8269634443135452E-2</v>
      </c>
    </row>
    <row r="162" spans="1:12" x14ac:dyDescent="0.25">
      <c r="A162" s="3">
        <v>43991</v>
      </c>
      <c r="B162" s="41">
        <v>2.583906E-3</v>
      </c>
      <c r="C162" s="41">
        <v>2.5910830000000001E-3</v>
      </c>
      <c r="D162" s="41">
        <v>2.5408599999999998E-3</v>
      </c>
      <c r="E162" s="41">
        <v>2.565393E-3</v>
      </c>
      <c r="F162" s="4">
        <v>36086963.480843723</v>
      </c>
      <c r="G162" s="4">
        <v>319839205.09070897</v>
      </c>
      <c r="H162" s="11">
        <f t="shared" si="14"/>
        <v>-5.3317271740348842E-3</v>
      </c>
      <c r="I162" s="10">
        <f t="shared" si="10"/>
        <v>1.1875484739554151E-3</v>
      </c>
      <c r="J162" s="10">
        <f t="shared" si="11"/>
        <v>6.8890029714745449E-3</v>
      </c>
      <c r="K162" s="10">
        <f t="shared" si="12"/>
        <v>0.27820015845030488</v>
      </c>
      <c r="L162" s="10">
        <f t="shared" si="13"/>
        <v>1.976614217233541E-2</v>
      </c>
    </row>
    <row r="163" spans="1:12" x14ac:dyDescent="0.25">
      <c r="A163" s="3">
        <v>43992</v>
      </c>
      <c r="B163" s="41">
        <v>2.564602E-3</v>
      </c>
      <c r="C163" s="41">
        <v>2.5979280000000002E-3</v>
      </c>
      <c r="D163" s="41">
        <v>2.5446499999999999E-3</v>
      </c>
      <c r="E163" s="41">
        <v>2.5830660000000002E-3</v>
      </c>
      <c r="F163" s="4">
        <v>34380940.905462623</v>
      </c>
      <c r="G163" s="4">
        <v>320712231.57930553</v>
      </c>
      <c r="H163" s="11">
        <f t="shared" si="14"/>
        <v>2.6417525027180198E-3</v>
      </c>
      <c r="I163" s="10">
        <f t="shared" si="10"/>
        <v>1.9545675692506783E-2</v>
      </c>
      <c r="J163" s="10">
        <f t="shared" si="11"/>
        <v>-5.21508161231653E-2</v>
      </c>
      <c r="K163" s="10">
        <f t="shared" si="12"/>
        <v>0.28157684691786544</v>
      </c>
      <c r="L163" s="10">
        <f t="shared" si="13"/>
        <v>2.0937260526988188E-2</v>
      </c>
    </row>
    <row r="164" spans="1:12" x14ac:dyDescent="0.25">
      <c r="A164" s="3">
        <v>43993</v>
      </c>
      <c r="B164" s="41">
        <v>2.5881459999999999E-3</v>
      </c>
      <c r="C164" s="41">
        <v>2.6004280000000001E-3</v>
      </c>
      <c r="D164" s="41">
        <v>2.4476290000000002E-3</v>
      </c>
      <c r="E164" s="41">
        <v>2.448357E-3</v>
      </c>
      <c r="F164" s="4">
        <v>37319156.65530102</v>
      </c>
      <c r="G164" s="4">
        <v>317037313.57575589</v>
      </c>
      <c r="H164" s="11">
        <f t="shared" si="14"/>
        <v>9.623053448747994E-4</v>
      </c>
      <c r="I164" s="10">
        <f t="shared" si="10"/>
        <v>1.9747762051970659E-2</v>
      </c>
      <c r="J164" s="10">
        <f t="shared" si="11"/>
        <v>2.5984772645492482E-2</v>
      </c>
      <c r="K164" s="10">
        <f t="shared" si="12"/>
        <v>0.28281011516752241</v>
      </c>
      <c r="L164" s="10">
        <f t="shared" si="13"/>
        <v>6.2427353165042554E-2</v>
      </c>
    </row>
    <row r="165" spans="1:12" x14ac:dyDescent="0.25">
      <c r="A165" s="3">
        <v>43994</v>
      </c>
      <c r="B165" s="41">
        <v>2.4517110000000001E-3</v>
      </c>
      <c r="C165" s="41">
        <v>2.53105E-3</v>
      </c>
      <c r="D165" s="41">
        <v>2.4461410000000002E-3</v>
      </c>
      <c r="E165" s="41">
        <v>2.5119769999999999E-3</v>
      </c>
      <c r="F165" s="4">
        <v>40648999.945549428</v>
      </c>
      <c r="G165" s="4">
        <v>311297051.9630056</v>
      </c>
      <c r="H165" s="11">
        <f t="shared" si="14"/>
        <v>-2.6679454305214428E-2</v>
      </c>
      <c r="I165" s="10">
        <f t="shared" si="10"/>
        <v>1.4570507503188128E-3</v>
      </c>
      <c r="J165" s="10">
        <f t="shared" si="11"/>
        <v>6.1123171111836516E-3</v>
      </c>
      <c r="K165" s="10">
        <f t="shared" si="12"/>
        <v>0.2485854413176436</v>
      </c>
      <c r="L165" s="10">
        <f t="shared" si="13"/>
        <v>3.4711408704567681E-2</v>
      </c>
    </row>
    <row r="166" spans="1:12" x14ac:dyDescent="0.25">
      <c r="A166" s="3">
        <v>43995</v>
      </c>
      <c r="B166" s="41">
        <v>2.517778E-3</v>
      </c>
      <c r="C166" s="41">
        <v>2.5342089999999999E-3</v>
      </c>
      <c r="D166" s="41">
        <v>2.4970190000000001E-3</v>
      </c>
      <c r="E166" s="41">
        <v>2.5273309999999998E-3</v>
      </c>
      <c r="F166" s="4">
        <v>38005539.169292517</v>
      </c>
      <c r="G166" s="4">
        <v>314326965.81330937</v>
      </c>
      <c r="H166" s="11">
        <f t="shared" si="14"/>
        <v>1.2480986151992156E-3</v>
      </c>
      <c r="I166" s="10">
        <f t="shared" si="10"/>
        <v>7.7382480183256965E-3</v>
      </c>
      <c r="J166" s="10">
        <f t="shared" si="11"/>
        <v>-9.5404994438795798E-3</v>
      </c>
      <c r="K166" s="10">
        <f t="shared" si="12"/>
        <v>0.25014379907791007</v>
      </c>
      <c r="L166" s="10">
        <f t="shared" si="13"/>
        <v>1.4893759318611366E-2</v>
      </c>
    </row>
    <row r="167" spans="1:12" x14ac:dyDescent="0.25">
      <c r="A167" s="3">
        <v>43996</v>
      </c>
      <c r="B167" s="41">
        <v>2.5291250000000001E-3</v>
      </c>
      <c r="C167" s="41">
        <v>2.5321499999999999E-3</v>
      </c>
      <c r="D167" s="41">
        <v>2.4890749999999999E-3</v>
      </c>
      <c r="E167" s="41">
        <v>2.5032190000000001E-3</v>
      </c>
      <c r="F167" s="4">
        <v>33851991.508345857</v>
      </c>
      <c r="G167" s="4">
        <v>314145393.51800168</v>
      </c>
      <c r="H167" s="11">
        <f t="shared" si="14"/>
        <v>-8.1248231696754369E-4</v>
      </c>
      <c r="I167" s="10">
        <f t="shared" si="10"/>
        <v>8.3446905770882714E-3</v>
      </c>
      <c r="J167" s="10">
        <f t="shared" si="11"/>
        <v>-1.0257991809745737E-2</v>
      </c>
      <c r="K167" s="10">
        <f t="shared" si="12"/>
        <v>0.24912807934749259</v>
      </c>
      <c r="L167" s="10">
        <f t="shared" si="13"/>
        <v>1.7305625583801332E-2</v>
      </c>
    </row>
    <row r="168" spans="1:12" x14ac:dyDescent="0.25">
      <c r="A168" s="3">
        <v>43997</v>
      </c>
      <c r="B168" s="41">
        <v>2.4956710000000001E-3</v>
      </c>
      <c r="C168" s="41">
        <v>2.502382E-3</v>
      </c>
      <c r="D168" s="41">
        <v>2.40668E-3</v>
      </c>
      <c r="E168" s="41">
        <v>2.4775410000000002E-3</v>
      </c>
      <c r="F168" s="4">
        <v>36853224.41473373</v>
      </c>
      <c r="G168" s="4">
        <v>306619907.10619467</v>
      </c>
      <c r="H168" s="11">
        <f t="shared" si="14"/>
        <v>-1.1756017613490471E-2</v>
      </c>
      <c r="I168" s="10">
        <f t="shared" si="10"/>
        <v>3.2067830176950541E-3</v>
      </c>
      <c r="J168" s="10">
        <f t="shared" si="11"/>
        <v>1.9935088864320161E-3</v>
      </c>
      <c r="K168" s="10">
        <f t="shared" si="12"/>
        <v>0.23444330764517796</v>
      </c>
      <c r="L168" s="10">
        <f t="shared" si="13"/>
        <v>3.9765153655658469E-2</v>
      </c>
    </row>
    <row r="169" spans="1:12" x14ac:dyDescent="0.25">
      <c r="A169" s="3">
        <v>43998</v>
      </c>
      <c r="B169" s="41">
        <v>2.4740880000000002E-3</v>
      </c>
      <c r="C169" s="41">
        <v>2.502495E-3</v>
      </c>
      <c r="D169" s="41">
        <v>2.426002E-3</v>
      </c>
      <c r="E169" s="41">
        <v>2.48248E-3</v>
      </c>
      <c r="F169" s="4">
        <v>39614989.327494182</v>
      </c>
      <c r="G169" s="4">
        <v>310105641.12569869</v>
      </c>
      <c r="H169" s="11">
        <f t="shared" si="14"/>
        <v>4.515697443473301E-5</v>
      </c>
      <c r="I169" s="10">
        <f t="shared" si="10"/>
        <v>2.4811591972998736E-3</v>
      </c>
      <c r="J169" s="10">
        <f t="shared" si="11"/>
        <v>-2.0890399922657288E-3</v>
      </c>
      <c r="K169" s="10">
        <f t="shared" si="12"/>
        <v>0.23449905137006244</v>
      </c>
      <c r="L169" s="10">
        <f t="shared" si="13"/>
        <v>3.1530476891610038E-2</v>
      </c>
    </row>
    <row r="170" spans="1:12" x14ac:dyDescent="0.25">
      <c r="A170" s="3">
        <v>43999</v>
      </c>
      <c r="B170" s="41">
        <v>2.4892159999999998E-3</v>
      </c>
      <c r="C170" s="41">
        <v>2.491259E-3</v>
      </c>
      <c r="D170" s="41">
        <v>2.4537579999999999E-3</v>
      </c>
      <c r="E170" s="41">
        <v>2.4772940000000001E-3</v>
      </c>
      <c r="F170" s="4">
        <v>37526604.091700487</v>
      </c>
      <c r="G170" s="4">
        <v>309687352.41319162</v>
      </c>
      <c r="H170" s="11">
        <f t="shared" si="14"/>
        <v>-4.489919060777333E-3</v>
      </c>
      <c r="I170" s="10">
        <f t="shared" si="10"/>
        <v>5.6247146209432589E-3</v>
      </c>
      <c r="J170" s="10">
        <f t="shared" si="11"/>
        <v>-3.8521871041549138E-3</v>
      </c>
      <c r="K170" s="10">
        <f t="shared" si="12"/>
        <v>0.22895625054880453</v>
      </c>
      <c r="L170" s="10">
        <f t="shared" si="13"/>
        <v>1.528308822630442E-2</v>
      </c>
    </row>
    <row r="171" spans="1:12" x14ac:dyDescent="0.25">
      <c r="A171" s="3">
        <v>44000</v>
      </c>
      <c r="B171" s="41">
        <v>2.4763770000000001E-3</v>
      </c>
      <c r="C171" s="41">
        <v>2.4888150000000001E-3</v>
      </c>
      <c r="D171" s="41">
        <v>2.4431330000000001E-3</v>
      </c>
      <c r="E171" s="41">
        <v>2.4677509999999998E-3</v>
      </c>
      <c r="F171" s="4">
        <v>32790608.69745405</v>
      </c>
      <c r="G171" s="4">
        <v>309441948.53629118</v>
      </c>
      <c r="H171" s="11">
        <f t="shared" si="14"/>
        <v>-9.8103007354911052E-4</v>
      </c>
      <c r="I171" s="10">
        <f t="shared" si="10"/>
        <v>3.3323961663846787E-3</v>
      </c>
      <c r="J171" s="10">
        <f t="shared" si="11"/>
        <v>-9.8482383352290759E-3</v>
      </c>
      <c r="K171" s="10">
        <f t="shared" si="12"/>
        <v>0.22775060750793985</v>
      </c>
      <c r="L171" s="10">
        <f t="shared" si="13"/>
        <v>1.869812245178637E-2</v>
      </c>
    </row>
    <row r="172" spans="1:12" x14ac:dyDescent="0.25">
      <c r="A172" s="3">
        <v>44001</v>
      </c>
      <c r="B172" s="41">
        <v>2.4633329999999998E-3</v>
      </c>
      <c r="C172" s="41">
        <v>2.4665759999999998E-3</v>
      </c>
      <c r="D172" s="41">
        <v>2.4285489999999999E-3</v>
      </c>
      <c r="E172" s="41">
        <v>2.443448E-3</v>
      </c>
      <c r="F172" s="4">
        <v>31781201.654622961</v>
      </c>
      <c r="G172" s="4">
        <v>306252797.13452941</v>
      </c>
      <c r="H172" s="11">
        <f t="shared" si="14"/>
        <v>-8.935577774965309E-3</v>
      </c>
      <c r="I172" s="10">
        <f t="shared" si="10"/>
        <v>6.5984698992223459E-3</v>
      </c>
      <c r="J172" s="10">
        <f t="shared" si="11"/>
        <v>4.0680219100222015E-3</v>
      </c>
      <c r="K172" s="10">
        <f t="shared" si="12"/>
        <v>0.21677994646629184</v>
      </c>
      <c r="L172" s="10">
        <f t="shared" si="13"/>
        <v>1.5658321079788706E-2</v>
      </c>
    </row>
    <row r="173" spans="1:12" x14ac:dyDescent="0.25">
      <c r="A173" s="3">
        <v>44002</v>
      </c>
      <c r="B173" s="41">
        <v>2.4480679999999999E-3</v>
      </c>
      <c r="C173" s="41">
        <v>2.4561600000000002E-3</v>
      </c>
      <c r="D173" s="41">
        <v>2.42056E-3</v>
      </c>
      <c r="E173" s="41">
        <v>2.4533879999999999E-3</v>
      </c>
      <c r="F173" s="4">
        <v>30821985.56608386</v>
      </c>
      <c r="G173" s="4">
        <v>305418677.07221162</v>
      </c>
      <c r="H173" s="11">
        <f t="shared" si="14"/>
        <v>-4.2228579212639861E-3</v>
      </c>
      <c r="I173" s="10">
        <f t="shared" si="10"/>
        <v>5.8259128398284411E-3</v>
      </c>
      <c r="J173" s="10">
        <f t="shared" si="11"/>
        <v>-5.1752922896826092E-3</v>
      </c>
      <c r="K173" s="10">
        <f t="shared" si="12"/>
        <v>0.21164165763092146</v>
      </c>
      <c r="L173" s="10">
        <f t="shared" si="13"/>
        <v>1.470734045014388E-2</v>
      </c>
    </row>
    <row r="174" spans="1:12" x14ac:dyDescent="0.25">
      <c r="A174" s="3">
        <v>44003</v>
      </c>
      <c r="B174" s="41">
        <v>2.4529790000000001E-3</v>
      </c>
      <c r="C174" s="41">
        <v>2.468708E-3</v>
      </c>
      <c r="D174" s="41">
        <v>2.4365849999999998E-3</v>
      </c>
      <c r="E174" s="41">
        <v>2.440691E-3</v>
      </c>
      <c r="F174" s="4">
        <v>30051295.837316141</v>
      </c>
      <c r="G174" s="4">
        <v>307045920.56327128</v>
      </c>
      <c r="H174" s="11">
        <f t="shared" si="14"/>
        <v>5.1087877011268858E-3</v>
      </c>
      <c r="I174" s="10">
        <f t="shared" si="10"/>
        <v>1.3308766586360541E-2</v>
      </c>
      <c r="J174" s="10">
        <f t="shared" si="11"/>
        <v>1.6559244902365933E-2</v>
      </c>
      <c r="K174" s="10">
        <f t="shared" si="12"/>
        <v>0.21783167762959921</v>
      </c>
      <c r="L174" s="10">
        <f t="shared" si="13"/>
        <v>1.3183615593135523E-2</v>
      </c>
    </row>
    <row r="175" spans="1:12" x14ac:dyDescent="0.25">
      <c r="A175" s="3">
        <v>44004</v>
      </c>
      <c r="B175" s="41">
        <v>2.4429479999999999E-3</v>
      </c>
      <c r="C175" s="41">
        <v>2.5016600000000002E-3</v>
      </c>
      <c r="D175" s="41">
        <v>2.4362609999999999E-3</v>
      </c>
      <c r="E175" s="41">
        <v>2.4811070000000002E-3</v>
      </c>
      <c r="F175" s="4">
        <v>28785814.058315769</v>
      </c>
      <c r="G175" s="4">
        <v>309055841.99079847</v>
      </c>
      <c r="H175" s="11">
        <f t="shared" si="14"/>
        <v>1.3347872652415819E-2</v>
      </c>
      <c r="I175" s="10">
        <f t="shared" si="10"/>
        <v>4.0579743651188351E-3</v>
      </c>
      <c r="J175" s="10">
        <f t="shared" si="11"/>
        <v>-2.7004075197080146E-3</v>
      </c>
      <c r="K175" s="10">
        <f t="shared" si="12"/>
        <v>0.2340871397746771</v>
      </c>
      <c r="L175" s="10">
        <f t="shared" si="13"/>
        <v>2.6844003988078624E-2</v>
      </c>
    </row>
    <row r="176" spans="1:12" x14ac:dyDescent="0.25">
      <c r="A176" s="3">
        <v>44005</v>
      </c>
      <c r="B176" s="41">
        <v>2.4727E-3</v>
      </c>
      <c r="C176" s="41">
        <v>2.4879670000000002E-3</v>
      </c>
      <c r="D176" s="41">
        <v>2.4636250000000001E-3</v>
      </c>
      <c r="E176" s="41">
        <v>2.4744070000000001E-3</v>
      </c>
      <c r="F176" s="4">
        <v>31841240.148072291</v>
      </c>
      <c r="G176" s="4">
        <v>309778817.90694392</v>
      </c>
      <c r="H176" s="11">
        <f t="shared" si="14"/>
        <v>-5.4735655524731381E-3</v>
      </c>
      <c r="I176" s="10">
        <f t="shared" si="10"/>
        <v>1.6923148261929588E-2</v>
      </c>
      <c r="J176" s="10">
        <f t="shared" si="11"/>
        <v>-1.9569133129675231E-2</v>
      </c>
      <c r="K176" s="10">
        <f t="shared" si="12"/>
        <v>0.22733228291765628</v>
      </c>
      <c r="L176" s="10">
        <f t="shared" si="13"/>
        <v>9.8805621797148913E-3</v>
      </c>
    </row>
    <row r="177" spans="1:12" x14ac:dyDescent="0.25">
      <c r="A177" s="3">
        <v>44006</v>
      </c>
      <c r="B177" s="41">
        <v>2.4742359999999999E-3</v>
      </c>
      <c r="C177" s="41">
        <v>2.4886270000000002E-3</v>
      </c>
      <c r="D177" s="41">
        <v>2.3860520000000001E-3</v>
      </c>
      <c r="E177" s="41">
        <v>2.4259849999999999E-3</v>
      </c>
      <c r="F177" s="4">
        <v>29498224.800468061</v>
      </c>
      <c r="G177" s="4">
        <v>305805598.50192958</v>
      </c>
      <c r="H177" s="11">
        <f t="shared" si="14"/>
        <v>2.6527683044026847E-4</v>
      </c>
      <c r="I177" s="10">
        <f t="shared" si="10"/>
        <v>1.3384437757693947E-2</v>
      </c>
      <c r="J177" s="10">
        <f t="shared" si="11"/>
        <v>-5.7354023211190208E-3</v>
      </c>
      <c r="K177" s="10">
        <f t="shared" si="12"/>
        <v>0.22765786573556568</v>
      </c>
      <c r="L177" s="10">
        <f t="shared" si="13"/>
        <v>4.2989423533099869E-2</v>
      </c>
    </row>
    <row r="178" spans="1:12" x14ac:dyDescent="0.25">
      <c r="A178" s="3">
        <v>44007</v>
      </c>
      <c r="B178" s="41">
        <v>2.429727E-3</v>
      </c>
      <c r="C178" s="41">
        <v>2.429727E-3</v>
      </c>
      <c r="D178" s="41">
        <v>2.3838420000000002E-3</v>
      </c>
      <c r="E178" s="41">
        <v>2.412071E-3</v>
      </c>
      <c r="F178" s="4">
        <v>30033574.7606383</v>
      </c>
      <c r="G178" s="4">
        <v>301317338.25651008</v>
      </c>
      <c r="H178" s="11">
        <f t="shared" si="14"/>
        <v>-2.3667668959631228E-2</v>
      </c>
      <c r="I178" s="10">
        <f t="shared" si="10"/>
        <v>1.177342798872673E-2</v>
      </c>
      <c r="J178" s="10">
        <f t="shared" si="11"/>
        <v>-2.2097193656405612E-2</v>
      </c>
      <c r="K178" s="10">
        <f t="shared" si="12"/>
        <v>0.19860206577364892</v>
      </c>
      <c r="L178" s="10">
        <f t="shared" si="13"/>
        <v>1.9248339445315565E-2</v>
      </c>
    </row>
    <row r="179" spans="1:12" x14ac:dyDescent="0.25">
      <c r="A179" s="3">
        <v>44008</v>
      </c>
      <c r="B179" s="41">
        <v>2.410405E-3</v>
      </c>
      <c r="C179" s="41">
        <v>2.4182119999999999E-3</v>
      </c>
      <c r="D179" s="41">
        <v>2.3444490000000002E-3</v>
      </c>
      <c r="E179" s="41">
        <v>2.358771E-3</v>
      </c>
      <c r="F179" s="4">
        <v>27159458.886757221</v>
      </c>
      <c r="G179" s="4">
        <v>297328644.61470681</v>
      </c>
      <c r="H179" s="11">
        <f t="shared" si="14"/>
        <v>-4.7392155579619177E-3</v>
      </c>
      <c r="I179" s="10">
        <f t="shared" si="10"/>
        <v>7.0426151409636517E-3</v>
      </c>
      <c r="J179" s="10">
        <f t="shared" si="11"/>
        <v>-1.9531781593041475E-2</v>
      </c>
      <c r="K179" s="10">
        <f t="shared" si="12"/>
        <v>0.19292163221572922</v>
      </c>
      <c r="L179" s="10">
        <f t="shared" si="13"/>
        <v>3.1462829858956098E-2</v>
      </c>
    </row>
    <row r="180" spans="1:12" x14ac:dyDescent="0.25">
      <c r="A180" s="3">
        <v>44009</v>
      </c>
      <c r="B180" s="41">
        <v>2.3581050000000001E-3</v>
      </c>
      <c r="C180" s="41">
        <v>2.3664879999999999E-3</v>
      </c>
      <c r="D180" s="41">
        <v>2.2879300000000001E-3</v>
      </c>
      <c r="E180" s="41">
        <v>2.3127E-3</v>
      </c>
      <c r="F180" s="4">
        <v>25436354.881160039</v>
      </c>
      <c r="G180" s="4">
        <v>293323760.37449479</v>
      </c>
      <c r="H180" s="11">
        <f t="shared" si="14"/>
        <v>-2.1389357095242253E-2</v>
      </c>
      <c r="I180" s="10">
        <f t="shared" si="10"/>
        <v>5.794480588481493E-3</v>
      </c>
      <c r="J180" s="10">
        <f t="shared" si="11"/>
        <v>1.318372465084261E-3</v>
      </c>
      <c r="K180" s="10">
        <f t="shared" si="12"/>
        <v>0.16740580543762773</v>
      </c>
      <c r="L180" s="10">
        <f t="shared" si="13"/>
        <v>3.4335840694426745E-2</v>
      </c>
    </row>
    <row r="181" spans="1:12" x14ac:dyDescent="0.25">
      <c r="A181" s="3">
        <v>44010</v>
      </c>
      <c r="B181" s="41">
        <v>2.3081299999999998E-3</v>
      </c>
      <c r="C181" s="41">
        <v>2.3394399999999999E-3</v>
      </c>
      <c r="D181" s="41">
        <v>2.2882089999999998E-3</v>
      </c>
      <c r="E181" s="41">
        <v>2.3157490000000002E-3</v>
      </c>
      <c r="F181" s="4">
        <v>30053152.499907851</v>
      </c>
      <c r="G181" s="4">
        <v>289804237.12092471</v>
      </c>
      <c r="H181" s="11">
        <f t="shared" si="14"/>
        <v>-1.142959524831734E-2</v>
      </c>
      <c r="I181" s="10">
        <f t="shared" si="10"/>
        <v>3.4190362357384031E-4</v>
      </c>
      <c r="J181" s="10">
        <f t="shared" si="11"/>
        <v>-3.3621951256376237E-3</v>
      </c>
      <c r="K181" s="10">
        <f t="shared" si="12"/>
        <v>0.15406282959093964</v>
      </c>
      <c r="L181" s="10">
        <f t="shared" si="13"/>
        <v>2.2389126168107953E-2</v>
      </c>
    </row>
    <row r="182" spans="1:12" x14ac:dyDescent="0.25">
      <c r="A182" s="3">
        <v>44011</v>
      </c>
      <c r="B182" s="41">
        <v>2.318241E-3</v>
      </c>
      <c r="C182" s="41">
        <v>2.331872E-3</v>
      </c>
      <c r="D182" s="41">
        <v>2.2982800000000002E-3</v>
      </c>
      <c r="E182" s="41">
        <v>2.3079630000000001E-3</v>
      </c>
      <c r="F182" s="4">
        <v>29697023.242486719</v>
      </c>
      <c r="G182" s="4">
        <v>289817061.77524418</v>
      </c>
      <c r="H182" s="11">
        <f t="shared" si="14"/>
        <v>-3.2349622131791788E-3</v>
      </c>
      <c r="I182" s="10">
        <f t="shared" si="10"/>
        <v>8.3094895014058784E-3</v>
      </c>
      <c r="J182" s="10">
        <f t="shared" si="11"/>
        <v>3.6079434548992317E-3</v>
      </c>
      <c r="K182" s="10">
        <f t="shared" si="12"/>
        <v>0.15032947994557833</v>
      </c>
      <c r="L182" s="10">
        <f t="shared" si="13"/>
        <v>1.4616147727865902E-2</v>
      </c>
    </row>
    <row r="183" spans="1:12" x14ac:dyDescent="0.25">
      <c r="A183" s="3">
        <v>44012</v>
      </c>
      <c r="B183" s="41">
        <v>2.3075140000000001E-3</v>
      </c>
      <c r="C183" s="41">
        <v>2.3254560000000001E-3</v>
      </c>
      <c r="D183" s="41">
        <v>2.2911609999999999E-3</v>
      </c>
      <c r="E183" s="41">
        <v>2.3162899999999999E-3</v>
      </c>
      <c r="F183" s="4">
        <v>30759978.559735041</v>
      </c>
      <c r="G183" s="4">
        <v>289388366.24697351</v>
      </c>
      <c r="H183" s="11">
        <f t="shared" si="14"/>
        <v>-2.7514374716965484E-3</v>
      </c>
      <c r="I183" s="10">
        <f t="shared" si="10"/>
        <v>6.0221870716654757E-3</v>
      </c>
      <c r="J183" s="10">
        <f t="shared" si="11"/>
        <v>4.3129314550423015E-3</v>
      </c>
      <c r="K183" s="10">
        <f t="shared" si="12"/>
        <v>0.14716442030965893</v>
      </c>
      <c r="L183" s="10">
        <f t="shared" si="13"/>
        <v>1.4968393753210796E-2</v>
      </c>
    </row>
    <row r="184" spans="1:12" x14ac:dyDescent="0.25">
      <c r="A184" s="3">
        <v>44013</v>
      </c>
      <c r="B184" s="41">
        <v>2.3191209999999999E-3</v>
      </c>
      <c r="C184" s="41">
        <v>2.3463849999999999E-3</v>
      </c>
      <c r="D184" s="41">
        <v>2.3020100000000002E-3</v>
      </c>
      <c r="E184" s="41">
        <v>2.32628E-3</v>
      </c>
      <c r="F184" s="4">
        <v>28731274.739752099</v>
      </c>
      <c r="G184" s="4">
        <v>290586435.75699651</v>
      </c>
      <c r="H184" s="11">
        <f t="shared" si="14"/>
        <v>8.9999552775884926E-3</v>
      </c>
      <c r="I184" s="10">
        <f t="shared" si="10"/>
        <v>5.110269215558399E-3</v>
      </c>
      <c r="J184" s="10">
        <f t="shared" si="11"/>
        <v>-9.0874701239751499E-4</v>
      </c>
      <c r="K184" s="10">
        <f t="shared" si="12"/>
        <v>0.15748884878848668</v>
      </c>
      <c r="L184" s="10">
        <f t="shared" si="13"/>
        <v>1.9276632160589946E-2</v>
      </c>
    </row>
    <row r="185" spans="1:12" x14ac:dyDescent="0.25">
      <c r="A185" s="3">
        <v>44014</v>
      </c>
      <c r="B185" s="41">
        <v>2.325391E-3</v>
      </c>
      <c r="C185" s="41">
        <v>2.3475190000000002E-3</v>
      </c>
      <c r="D185" s="41">
        <v>2.2981550000000001E-3</v>
      </c>
      <c r="E185" s="41">
        <v>2.3241659999999999E-3</v>
      </c>
      <c r="F185" s="4">
        <v>28920140.277807489</v>
      </c>
      <c r="G185" s="4">
        <v>291314129.91118097</v>
      </c>
      <c r="H185" s="11">
        <f t="shared" si="14"/>
        <v>4.8329664569126172E-4</v>
      </c>
      <c r="I185" s="10">
        <f t="shared" si="10"/>
        <v>4.4067381716466148E-3</v>
      </c>
      <c r="J185" s="10">
        <f t="shared" si="11"/>
        <v>-2.6844037818296584E-3</v>
      </c>
      <c r="K185" s="10">
        <f t="shared" si="12"/>
        <v>0.1580482592665311</v>
      </c>
      <c r="L185" s="10">
        <f t="shared" si="13"/>
        <v>2.1479839262364742E-2</v>
      </c>
    </row>
    <row r="186" spans="1:12" x14ac:dyDescent="0.25">
      <c r="A186" s="3">
        <v>44015</v>
      </c>
      <c r="B186" s="41">
        <v>2.3202269999999998E-3</v>
      </c>
      <c r="C186" s="41">
        <v>2.3316880000000002E-3</v>
      </c>
      <c r="D186" s="41">
        <v>2.3012039999999998E-3</v>
      </c>
      <c r="E186" s="41">
        <v>2.317927E-3</v>
      </c>
      <c r="F186" s="4">
        <v>28141857.633416519</v>
      </c>
      <c r="G186" s="4">
        <v>290195669.72083992</v>
      </c>
      <c r="H186" s="11">
        <f t="shared" si="14"/>
        <v>-6.7437153863291431E-3</v>
      </c>
      <c r="I186" s="10">
        <f t="shared" si="10"/>
        <v>3.5410364537903798E-3</v>
      </c>
      <c r="J186" s="10">
        <f t="shared" si="11"/>
        <v>-3.3586044771902746E-3</v>
      </c>
      <c r="K186" s="10">
        <f t="shared" si="12"/>
        <v>0.15023871140240375</v>
      </c>
      <c r="L186" s="10">
        <f t="shared" si="13"/>
        <v>1.3246978538191456E-2</v>
      </c>
    </row>
    <row r="187" spans="1:12" x14ac:dyDescent="0.25">
      <c r="A187" s="3">
        <v>44016</v>
      </c>
      <c r="B187" s="41">
        <v>2.3177330000000002E-3</v>
      </c>
      <c r="C187" s="41">
        <v>2.3304950000000001E-3</v>
      </c>
      <c r="D187" s="41">
        <v>2.3057860000000002E-3</v>
      </c>
      <c r="E187" s="41">
        <v>2.3101419999999998E-3</v>
      </c>
      <c r="F187" s="4">
        <v>27911170.142852079</v>
      </c>
      <c r="G187" s="4">
        <v>290135982.19220161</v>
      </c>
      <c r="H187" s="11">
        <f t="shared" si="14"/>
        <v>-5.1164649815928513E-4</v>
      </c>
      <c r="I187" s="10">
        <f t="shared" si="10"/>
        <v>9.510357370462022E-2</v>
      </c>
      <c r="J187" s="10">
        <f t="shared" si="11"/>
        <v>-2.3760444163172245E-3</v>
      </c>
      <c r="K187" s="10">
        <f t="shared" si="12"/>
        <v>0.14965019579366734</v>
      </c>
      <c r="L187" s="10">
        <f t="shared" si="13"/>
        <v>1.0716085534390407E-2</v>
      </c>
    </row>
    <row r="188" spans="1:12" x14ac:dyDescent="0.25">
      <c r="A188" s="3">
        <v>44017</v>
      </c>
      <c r="B188" s="41">
        <v>2.3074459999999999E-3</v>
      </c>
      <c r="C188" s="41">
        <v>2.317632E-3</v>
      </c>
      <c r="D188" s="41">
        <v>2.2844760000000001E-3</v>
      </c>
      <c r="E188" s="41">
        <v>2.3046529999999998E-3</v>
      </c>
      <c r="F188" s="4">
        <v>25195388.417326089</v>
      </c>
      <c r="G188" s="4">
        <v>288383111.23435968</v>
      </c>
      <c r="H188" s="11">
        <f t="shared" si="14"/>
        <v>-5.51942827596717E-3</v>
      </c>
      <c r="I188" s="10">
        <f t="shared" si="10"/>
        <v>7.16690797401109E-2</v>
      </c>
      <c r="J188" s="10">
        <f t="shared" si="11"/>
        <v>0.13533534115547985</v>
      </c>
      <c r="K188" s="10">
        <f t="shared" si="12"/>
        <v>0.14330478399553259</v>
      </c>
      <c r="L188" s="10">
        <f t="shared" si="13"/>
        <v>1.4513612749707194E-2</v>
      </c>
    </row>
    <row r="189" spans="1:12" x14ac:dyDescent="0.25">
      <c r="A189" s="3">
        <v>44018</v>
      </c>
      <c r="B189" s="41">
        <v>2.305152E-3</v>
      </c>
      <c r="C189" s="41">
        <v>2.6165540000000001E-3</v>
      </c>
      <c r="D189" s="41">
        <v>2.2981479999999999E-3</v>
      </c>
      <c r="E189" s="41">
        <v>2.6165540000000001E-3</v>
      </c>
      <c r="F189" s="4">
        <v>32730385.101868171</v>
      </c>
      <c r="G189" s="4">
        <v>298934497.61950213</v>
      </c>
      <c r="H189" s="11">
        <f t="shared" si="14"/>
        <v>0.12897733548725598</v>
      </c>
      <c r="I189" s="10">
        <f t="shared" si="10"/>
        <v>0.2846793744154722</v>
      </c>
      <c r="J189" s="10">
        <f t="shared" si="11"/>
        <v>0.1652662242017553</v>
      </c>
      <c r="K189" s="10">
        <f t="shared" si="12"/>
        <v>0.29076518868510925</v>
      </c>
      <c r="L189" s="10">
        <f t="shared" si="13"/>
        <v>0.13854895333111727</v>
      </c>
    </row>
    <row r="190" spans="1:12" x14ac:dyDescent="0.25">
      <c r="A190" s="3">
        <v>44019</v>
      </c>
      <c r="B190" s="41">
        <v>2.616307E-3</v>
      </c>
      <c r="C190" s="41">
        <v>3.2192319999999998E-3</v>
      </c>
      <c r="D190" s="41">
        <v>2.6112750000000001E-3</v>
      </c>
      <c r="E190" s="41">
        <v>3.048982E-3</v>
      </c>
      <c r="F190" s="4">
        <v>104283818.0240386</v>
      </c>
      <c r="G190" s="4">
        <v>348317718.66990221</v>
      </c>
      <c r="H190" s="11">
        <f t="shared" si="14"/>
        <v>0.2303327200585196</v>
      </c>
      <c r="I190" s="10">
        <f t="shared" si="10"/>
        <v>0.49471520333009456</v>
      </c>
      <c r="J190" s="10">
        <f t="shared" si="11"/>
        <v>0.55046963215919265</v>
      </c>
      <c r="K190" s="10">
        <f t="shared" si="12"/>
        <v>0.58807064555179878</v>
      </c>
      <c r="L190" s="10">
        <f t="shared" si="13"/>
        <v>0.23281998257556169</v>
      </c>
    </row>
    <row r="191" spans="1:12" x14ac:dyDescent="0.25">
      <c r="A191" s="3">
        <v>44020</v>
      </c>
      <c r="B191" s="41">
        <v>3.0977309999999998E-3</v>
      </c>
      <c r="C191" s="41">
        <v>5.2567810000000003E-3</v>
      </c>
      <c r="D191" s="41">
        <v>3.0728859999999999E-3</v>
      </c>
      <c r="E191" s="41">
        <v>4.7273539999999996E-3</v>
      </c>
      <c r="F191" s="4">
        <v>587418197.29801381</v>
      </c>
      <c r="G191" s="4">
        <v>515223019.11997068</v>
      </c>
      <c r="H191" s="11">
        <f t="shared" si="14"/>
        <v>0.63293015228476868</v>
      </c>
      <c r="I191" s="10">
        <f t="shared" si="10"/>
        <v>3.4912848095570596E-2</v>
      </c>
      <c r="J191" s="10">
        <f t="shared" si="11"/>
        <v>-7.0097775626703607E-2</v>
      </c>
      <c r="K191" s="10">
        <f t="shared" si="12"/>
        <v>1.5932084410798697</v>
      </c>
      <c r="L191" s="10">
        <f t="shared" si="13"/>
        <v>0.71069834676587429</v>
      </c>
    </row>
    <row r="192" spans="1:12" x14ac:dyDescent="0.25">
      <c r="A192" s="3">
        <v>44021</v>
      </c>
      <c r="B192" s="41">
        <v>4.7405010000000003E-3</v>
      </c>
      <c r="C192" s="41">
        <v>4.9061390000000003E-3</v>
      </c>
      <c r="D192" s="41">
        <v>4.1339940000000002E-3</v>
      </c>
      <c r="E192" s="41">
        <v>4.3959769999999997E-3</v>
      </c>
      <c r="F192" s="4">
        <v>613394042.84585047</v>
      </c>
      <c r="G192" s="4">
        <v>567690555.53571081</v>
      </c>
      <c r="H192" s="11">
        <f t="shared" si="14"/>
        <v>-6.6702797776814357E-2</v>
      </c>
      <c r="I192" s="10">
        <f t="shared" si="10"/>
        <v>1.7790514494052421E-2</v>
      </c>
      <c r="J192" s="10">
        <f t="shared" si="11"/>
        <v>-0.19792391998411274</v>
      </c>
      <c r="K192" s="10">
        <f t="shared" si="12"/>
        <v>1.4202341828413911</v>
      </c>
      <c r="L192" s="10">
        <f t="shared" si="13"/>
        <v>0.1867794196121233</v>
      </c>
    </row>
    <row r="193" spans="1:12" x14ac:dyDescent="0.25">
      <c r="A193" s="3">
        <v>44022</v>
      </c>
      <c r="B193" s="41">
        <v>4.3314590000000002E-3</v>
      </c>
      <c r="C193" s="41">
        <v>4.3366489999999997E-3</v>
      </c>
      <c r="D193" s="41">
        <v>3.4492110000000002E-3</v>
      </c>
      <c r="E193" s="41">
        <v>3.5259079999999999E-3</v>
      </c>
      <c r="F193" s="4">
        <v>298173213.19335461</v>
      </c>
      <c r="G193" s="4">
        <v>480467265.88525128</v>
      </c>
      <c r="H193" s="11">
        <f t="shared" si="14"/>
        <v>-0.11607702105464207</v>
      </c>
      <c r="I193" s="10">
        <f t="shared" si="10"/>
        <v>4.5874263290917809E-2</v>
      </c>
      <c r="J193" s="10">
        <f t="shared" si="11"/>
        <v>7.3497379965671294E-2</v>
      </c>
      <c r="K193" s="10">
        <f t="shared" si="12"/>
        <v>1.1393006086425466</v>
      </c>
      <c r="L193" s="10">
        <f t="shared" si="13"/>
        <v>0.25728724627168353</v>
      </c>
    </row>
    <row r="194" spans="1:12" x14ac:dyDescent="0.25">
      <c r="A194" s="3">
        <v>44023</v>
      </c>
      <c r="B194" s="41">
        <v>3.5272810000000002E-3</v>
      </c>
      <c r="C194" s="41">
        <v>3.9423720000000004E-3</v>
      </c>
      <c r="D194" s="41">
        <v>3.4726959999999999E-3</v>
      </c>
      <c r="E194" s="41">
        <v>3.785053E-3</v>
      </c>
      <c r="F194" s="4">
        <v>237584958.8638584</v>
      </c>
      <c r="G194" s="4">
        <v>458701796.0089336</v>
      </c>
      <c r="H194" s="11">
        <f t="shared" si="14"/>
        <v>-9.0917434175557976E-2</v>
      </c>
      <c r="I194" s="10">
        <f t="shared" si="10"/>
        <v>1.8261605354268434E-2</v>
      </c>
      <c r="J194" s="10">
        <f t="shared" si="11"/>
        <v>-3.8757449367287644E-2</v>
      </c>
      <c r="K194" s="10">
        <f t="shared" si="12"/>
        <v>0.94480088637455673</v>
      </c>
      <c r="L194" s="10">
        <f t="shared" si="13"/>
        <v>0.13524823364901528</v>
      </c>
    </row>
    <row r="195" spans="1:12" x14ac:dyDescent="0.25">
      <c r="A195" s="3">
        <v>44024</v>
      </c>
      <c r="B195" s="41">
        <v>3.8083370000000002E-3</v>
      </c>
      <c r="C195" s="41">
        <v>3.8397069999999999E-3</v>
      </c>
      <c r="D195" s="41">
        <v>3.6104919999999999E-3</v>
      </c>
      <c r="E195" s="41">
        <v>3.6383539999999999E-3</v>
      </c>
      <c r="F195" s="4">
        <v>152911659.65721861</v>
      </c>
      <c r="G195" s="4">
        <v>465145747.58863109</v>
      </c>
      <c r="H195" s="11">
        <f t="shared" si="14"/>
        <v>-2.6041428865667793E-2</v>
      </c>
      <c r="I195" s="10">
        <f t="shared" ref="I195:I258" si="15">_xlfn.STDEV.S(H196:H197)</f>
        <v>1.4582180689743846E-2</v>
      </c>
      <c r="J195" s="10">
        <f t="shared" ref="J195:J258" si="16">E196/E195-1</f>
        <v>-0.12576593701437511</v>
      </c>
      <c r="K195" s="10">
        <f t="shared" ref="K195:K258" si="17">C195/$C$2-1</f>
        <v>0.89415549243414594</v>
      </c>
      <c r="L195" s="10">
        <f t="shared" ref="L195:L258" si="18">C195/D195-1</f>
        <v>6.3485807474438438E-2</v>
      </c>
    </row>
    <row r="196" spans="1:12" x14ac:dyDescent="0.25">
      <c r="A196" s="3">
        <v>44025</v>
      </c>
      <c r="B196" s="41">
        <v>3.640552E-3</v>
      </c>
      <c r="C196" s="41">
        <v>3.640552E-3</v>
      </c>
      <c r="D196" s="41">
        <v>3.0429020000000001E-3</v>
      </c>
      <c r="E196" s="41">
        <v>3.180773E-3</v>
      </c>
      <c r="F196" s="4">
        <v>130889041.9072699</v>
      </c>
      <c r="G196" s="4">
        <v>424993439.72207582</v>
      </c>
      <c r="H196" s="11">
        <f t="shared" ref="H196:H259" si="19">(C196-C195)/C195</f>
        <v>-5.1867238828379326E-2</v>
      </c>
      <c r="I196" s="10">
        <f t="shared" si="15"/>
        <v>3.3942939214474742E-2</v>
      </c>
      <c r="J196" s="10">
        <f t="shared" si="16"/>
        <v>3.8839301012678185E-2</v>
      </c>
      <c r="K196" s="10">
        <f t="shared" si="17"/>
        <v>0.79591087712997766</v>
      </c>
      <c r="L196" s="10">
        <f t="shared" si="18"/>
        <v>0.19640790271918052</v>
      </c>
    </row>
    <row r="197" spans="1:12" x14ac:dyDescent="0.25">
      <c r="A197" s="3">
        <v>44026</v>
      </c>
      <c r="B197" s="41">
        <v>3.1656369999999998E-3</v>
      </c>
      <c r="C197" s="41">
        <v>3.3766500000000001E-3</v>
      </c>
      <c r="D197" s="41">
        <v>3.0454309999999999E-3</v>
      </c>
      <c r="E197" s="41">
        <v>3.3043119999999998E-3</v>
      </c>
      <c r="F197" s="4">
        <v>154715835.77558079</v>
      </c>
      <c r="G197" s="4">
        <v>399613788.58312267</v>
      </c>
      <c r="H197" s="11">
        <f t="shared" si="19"/>
        <v>-7.2489556528790106E-2</v>
      </c>
      <c r="I197" s="10">
        <f t="shared" si="15"/>
        <v>2.5958789511167261E-2</v>
      </c>
      <c r="J197" s="10">
        <f t="shared" si="16"/>
        <v>-6.3176842864717253E-2</v>
      </c>
      <c r="K197" s="10">
        <f t="shared" si="17"/>
        <v>0.66572609408159522</v>
      </c>
      <c r="L197" s="10">
        <f t="shared" si="18"/>
        <v>0.10875931846756681</v>
      </c>
    </row>
    <row r="198" spans="1:12" x14ac:dyDescent="0.25">
      <c r="A198" s="3">
        <v>44027</v>
      </c>
      <c r="B198" s="41">
        <v>3.2939660000000002E-3</v>
      </c>
      <c r="C198" s="41">
        <v>3.2939660000000002E-3</v>
      </c>
      <c r="D198" s="41">
        <v>3.0701420000000001E-3</v>
      </c>
      <c r="E198" s="41">
        <v>3.0955560000000002E-3</v>
      </c>
      <c r="F198" s="4">
        <v>104179129.07217631</v>
      </c>
      <c r="G198" s="4">
        <v>396067769.79623532</v>
      </c>
      <c r="H198" s="11">
        <f t="shared" si="19"/>
        <v>-2.4486991544874347E-2</v>
      </c>
      <c r="I198" s="10">
        <f t="shared" si="15"/>
        <v>4.1867671093972242E-2</v>
      </c>
      <c r="J198" s="10">
        <f t="shared" si="16"/>
        <v>-3.2423577541482174E-2</v>
      </c>
      <c r="K198" s="10">
        <f t="shared" si="17"/>
        <v>0.62493747329974259</v>
      </c>
      <c r="L198" s="10">
        <f t="shared" si="18"/>
        <v>7.2903468308632036E-2</v>
      </c>
    </row>
    <row r="199" spans="1:12" x14ac:dyDescent="0.25">
      <c r="A199" s="3">
        <v>44028</v>
      </c>
      <c r="B199" s="41">
        <v>3.0923809999999999E-3</v>
      </c>
      <c r="C199" s="41">
        <v>3.0923809999999999E-3</v>
      </c>
      <c r="D199" s="41">
        <v>2.8835470000000002E-3</v>
      </c>
      <c r="E199" s="41">
        <v>2.9951869999999998E-3</v>
      </c>
      <c r="F199" s="4">
        <v>87183526.447714597</v>
      </c>
      <c r="G199" s="4">
        <v>373771605.16207582</v>
      </c>
      <c r="H199" s="11">
        <f t="shared" si="19"/>
        <v>-6.1198263734355551E-2</v>
      </c>
      <c r="I199" s="10">
        <f t="shared" si="15"/>
        <v>0.12151144397231595</v>
      </c>
      <c r="J199" s="10">
        <f t="shared" si="16"/>
        <v>1.9805441196159013E-2</v>
      </c>
      <c r="K199" s="10">
        <f t="shared" si="17"/>
        <v>0.52549412125690753</v>
      </c>
      <c r="L199" s="10">
        <f t="shared" si="18"/>
        <v>7.2422610070167037E-2</v>
      </c>
    </row>
    <row r="200" spans="1:12" x14ac:dyDescent="0.25">
      <c r="A200" s="3">
        <v>44029</v>
      </c>
      <c r="B200" s="41">
        <v>2.9861369999999998E-3</v>
      </c>
      <c r="C200" s="41">
        <v>3.086232E-3</v>
      </c>
      <c r="D200" s="41">
        <v>2.9290829999999999E-3</v>
      </c>
      <c r="E200" s="41">
        <v>3.054508E-3</v>
      </c>
      <c r="F200" s="4">
        <v>94670907.779754862</v>
      </c>
      <c r="G200" s="4">
        <v>378864325.68319732</v>
      </c>
      <c r="H200" s="11">
        <f t="shared" si="19"/>
        <v>-1.9884354482840238E-3</v>
      </c>
      <c r="I200" s="10">
        <f t="shared" si="15"/>
        <v>9.4643482112897082E-2</v>
      </c>
      <c r="J200" s="10">
        <f t="shared" si="16"/>
        <v>0.13825925484562496</v>
      </c>
      <c r="K200" s="10">
        <f t="shared" si="17"/>
        <v>0.52246077467005159</v>
      </c>
      <c r="L200" s="10">
        <f t="shared" si="18"/>
        <v>5.3651262186834581E-2</v>
      </c>
    </row>
    <row r="201" spans="1:12" x14ac:dyDescent="0.25">
      <c r="A201" s="3">
        <v>44030</v>
      </c>
      <c r="B201" s="41">
        <v>3.0582840000000001E-3</v>
      </c>
      <c r="C201" s="41">
        <v>3.6104430000000001E-3</v>
      </c>
      <c r="D201" s="41">
        <v>3.0349880000000002E-3</v>
      </c>
      <c r="E201" s="41">
        <v>3.4768220000000001E-3</v>
      </c>
      <c r="F201" s="4">
        <v>219829962.7484166</v>
      </c>
      <c r="G201" s="4">
        <v>432420714.87984151</v>
      </c>
      <c r="H201" s="11">
        <f t="shared" si="19"/>
        <v>0.16985469660090366</v>
      </c>
      <c r="I201" s="10">
        <f t="shared" si="15"/>
        <v>8.5162347495983878E-2</v>
      </c>
      <c r="J201" s="10">
        <f t="shared" si="16"/>
        <v>-2.613795011651443E-2</v>
      </c>
      <c r="K201" s="10">
        <f t="shared" si="17"/>
        <v>0.78105788763840978</v>
      </c>
      <c r="L201" s="10">
        <f t="shared" si="18"/>
        <v>0.18960700997829316</v>
      </c>
    </row>
    <row r="202" spans="1:12" x14ac:dyDescent="0.25">
      <c r="A202" s="3">
        <v>44031</v>
      </c>
      <c r="B202" s="41">
        <v>3.454384E-3</v>
      </c>
      <c r="C202" s="41">
        <v>3.7404500000000002E-3</v>
      </c>
      <c r="D202" s="41">
        <v>3.3336699999999999E-3</v>
      </c>
      <c r="E202" s="41">
        <v>3.385945E-3</v>
      </c>
      <c r="F202" s="4">
        <v>196956107.66759631</v>
      </c>
      <c r="G202" s="4">
        <v>433830981.79786849</v>
      </c>
      <c r="H202" s="11">
        <f t="shared" si="19"/>
        <v>3.6008600606629193E-2</v>
      </c>
      <c r="I202" s="10">
        <f t="shared" si="15"/>
        <v>3.4777965024949703E-2</v>
      </c>
      <c r="J202" s="10">
        <f t="shared" si="16"/>
        <v>-4.742280220145334E-2</v>
      </c>
      <c r="K202" s="10">
        <f t="shared" si="17"/>
        <v>0.84519128977166802</v>
      </c>
      <c r="L202" s="10">
        <f t="shared" si="18"/>
        <v>0.1220216758107433</v>
      </c>
    </row>
    <row r="203" spans="1:12" x14ac:dyDescent="0.25">
      <c r="A203" s="3">
        <v>44032</v>
      </c>
      <c r="B203" s="41">
        <v>3.379979E-3</v>
      </c>
      <c r="C203" s="41">
        <v>3.4246469999999998E-3</v>
      </c>
      <c r="D203" s="41">
        <v>3.1640919999999999E-3</v>
      </c>
      <c r="E203" s="41">
        <v>3.225374E-3</v>
      </c>
      <c r="F203" s="4">
        <v>107410856.03178599</v>
      </c>
      <c r="G203" s="4">
        <v>413035814.90712291</v>
      </c>
      <c r="H203" s="11">
        <f t="shared" si="19"/>
        <v>-8.4429146225721591E-2</v>
      </c>
      <c r="I203" s="10">
        <f t="shared" si="15"/>
        <v>2.4300945445505921E-2</v>
      </c>
      <c r="J203" s="10">
        <f t="shared" si="16"/>
        <v>2.2895329347852211E-2</v>
      </c>
      <c r="K203" s="10">
        <f t="shared" si="17"/>
        <v>0.68940336455310791</v>
      </c>
      <c r="L203" s="10">
        <f t="shared" si="18"/>
        <v>8.2347479150416625E-2</v>
      </c>
    </row>
    <row r="204" spans="1:12" x14ac:dyDescent="0.25">
      <c r="A204" s="3">
        <v>44033</v>
      </c>
      <c r="B204" s="41">
        <v>3.2296289999999999E-3</v>
      </c>
      <c r="C204" s="41">
        <v>3.3039430000000002E-3</v>
      </c>
      <c r="D204" s="41">
        <v>3.1869720000000002E-3</v>
      </c>
      <c r="E204" s="41">
        <v>3.2992199999999998E-3</v>
      </c>
      <c r="F204" s="4">
        <v>95841164.535285234</v>
      </c>
      <c r="G204" s="4">
        <v>408611436.81077671</v>
      </c>
      <c r="H204" s="11">
        <f t="shared" si="19"/>
        <v>-3.5245676415700568E-2</v>
      </c>
      <c r="I204" s="10">
        <f t="shared" si="15"/>
        <v>6.3187839594770288E-3</v>
      </c>
      <c r="J204" s="10">
        <f t="shared" si="16"/>
        <v>-3.2698637859857049E-3</v>
      </c>
      <c r="K204" s="10">
        <f t="shared" si="17"/>
        <v>0.62985920023047326</v>
      </c>
      <c r="L204" s="10">
        <f t="shared" si="18"/>
        <v>3.6702864035203397E-2</v>
      </c>
    </row>
    <row r="205" spans="1:12" x14ac:dyDescent="0.25">
      <c r="A205" s="3">
        <v>44034</v>
      </c>
      <c r="B205" s="41">
        <v>3.301039E-3</v>
      </c>
      <c r="C205" s="41">
        <v>3.301039E-3</v>
      </c>
      <c r="D205" s="41">
        <v>3.2087460000000002E-3</v>
      </c>
      <c r="E205" s="41">
        <v>3.288432E-3</v>
      </c>
      <c r="F205" s="4">
        <v>71848782.479164615</v>
      </c>
      <c r="G205" s="4">
        <v>406973409.35813111</v>
      </c>
      <c r="H205" s="11">
        <f t="shared" si="19"/>
        <v>-8.7894978817739517E-4</v>
      </c>
      <c r="I205" s="10">
        <f t="shared" si="15"/>
        <v>9.6492589138875741E-3</v>
      </c>
      <c r="J205" s="10">
        <f t="shared" si="16"/>
        <v>4.3005298573910444E-3</v>
      </c>
      <c r="K205" s="10">
        <f t="shared" si="17"/>
        <v>0.62842663583167169</v>
      </c>
      <c r="L205" s="10">
        <f t="shared" si="18"/>
        <v>2.8762949762929146E-2</v>
      </c>
    </row>
    <row r="206" spans="1:12" x14ac:dyDescent="0.25">
      <c r="A206" s="3">
        <v>44035</v>
      </c>
      <c r="B206" s="41">
        <v>3.2869449999999999E-3</v>
      </c>
      <c r="C206" s="41">
        <v>3.3276360000000001E-3</v>
      </c>
      <c r="D206" s="41">
        <v>3.2613920000000001E-3</v>
      </c>
      <c r="E206" s="41">
        <v>3.302574E-3</v>
      </c>
      <c r="F206" s="4">
        <v>69808757.002470449</v>
      </c>
      <c r="G206" s="4">
        <v>413358366.02944303</v>
      </c>
      <c r="H206" s="11">
        <f t="shared" si="19"/>
        <v>8.0571601850205846E-3</v>
      </c>
      <c r="I206" s="10">
        <f t="shared" si="15"/>
        <v>4.9704306188839082E-3</v>
      </c>
      <c r="J206" s="10">
        <f t="shared" si="16"/>
        <v>-2.5913121098876224E-2</v>
      </c>
      <c r="K206" s="10">
        <f t="shared" si="17"/>
        <v>0.64154713008612174</v>
      </c>
      <c r="L206" s="10">
        <f t="shared" si="18"/>
        <v>2.0311572481934048E-2</v>
      </c>
    </row>
    <row r="207" spans="1:12" x14ac:dyDescent="0.25">
      <c r="A207" s="3">
        <v>44036</v>
      </c>
      <c r="B207" s="41">
        <v>3.304871E-3</v>
      </c>
      <c r="C207" s="41">
        <v>3.3090379999999998E-3</v>
      </c>
      <c r="D207" s="41">
        <v>3.1707630000000001E-3</v>
      </c>
      <c r="E207" s="41">
        <v>3.2169939999999999E-3</v>
      </c>
      <c r="F207" s="4">
        <v>74668817.256251022</v>
      </c>
      <c r="G207" s="4">
        <v>404286234.70037431</v>
      </c>
      <c r="H207" s="11">
        <f t="shared" si="19"/>
        <v>-5.5889526378487047E-3</v>
      </c>
      <c r="I207" s="10">
        <f t="shared" si="15"/>
        <v>8.9142257806911138E-3</v>
      </c>
      <c r="J207" s="10">
        <f t="shared" si="16"/>
        <v>1.2756007626995913E-2</v>
      </c>
      <c r="K207" s="10">
        <f t="shared" si="17"/>
        <v>0.63237260092327396</v>
      </c>
      <c r="L207" s="10">
        <f t="shared" si="18"/>
        <v>4.3609377301299324E-2</v>
      </c>
    </row>
    <row r="208" spans="1:12" x14ac:dyDescent="0.25">
      <c r="A208" s="3">
        <v>44037</v>
      </c>
      <c r="B208" s="41">
        <v>3.214981E-3</v>
      </c>
      <c r="C208" s="41">
        <v>3.3138040000000001E-3</v>
      </c>
      <c r="D208" s="41">
        <v>3.1882170000000001E-3</v>
      </c>
      <c r="E208" s="41">
        <v>3.2580299999999999E-3</v>
      </c>
      <c r="F208" s="4">
        <v>72209638.766860276</v>
      </c>
      <c r="G208" s="4">
        <v>405146310.44461852</v>
      </c>
      <c r="H208" s="11">
        <f t="shared" si="19"/>
        <v>1.440297754211415E-3</v>
      </c>
      <c r="I208" s="10">
        <f t="shared" si="15"/>
        <v>6.6287196892192901E-4</v>
      </c>
      <c r="J208" s="10">
        <f t="shared" si="16"/>
        <v>-7.1168773768197635E-3</v>
      </c>
      <c r="K208" s="10">
        <f t="shared" si="17"/>
        <v>0.63472370351441998</v>
      </c>
      <c r="L208" s="10">
        <f t="shared" si="18"/>
        <v>3.9390982483312742E-2</v>
      </c>
    </row>
    <row r="209" spans="1:12" x14ac:dyDescent="0.25">
      <c r="A209" s="3">
        <v>44038</v>
      </c>
      <c r="B209" s="41">
        <v>3.2545069999999998E-3</v>
      </c>
      <c r="C209" s="41">
        <v>3.2768010000000002E-3</v>
      </c>
      <c r="D209" s="41">
        <v>3.1884880000000002E-3</v>
      </c>
      <c r="E209" s="41">
        <v>3.2348429999999998E-3</v>
      </c>
      <c r="F209" s="4">
        <v>89340363.90955539</v>
      </c>
      <c r="G209" s="4">
        <v>405648795.90972668</v>
      </c>
      <c r="H209" s="11">
        <f t="shared" si="19"/>
        <v>-1.1166321242897849E-2</v>
      </c>
      <c r="I209" s="10">
        <f t="shared" si="15"/>
        <v>2.1362111191951532E-3</v>
      </c>
      <c r="J209" s="10">
        <f t="shared" si="16"/>
        <v>-2.7947260500741478E-2</v>
      </c>
      <c r="K209" s="10">
        <f t="shared" si="17"/>
        <v>0.61646985349759831</v>
      </c>
      <c r="L209" s="10">
        <f t="shared" si="18"/>
        <v>2.769745409109281E-2</v>
      </c>
    </row>
    <row r="210" spans="1:12" x14ac:dyDescent="0.25">
      <c r="A210" s="3">
        <v>44039</v>
      </c>
      <c r="B210" s="41">
        <v>3.2388360000000001E-3</v>
      </c>
      <c r="C210" s="41">
        <v>3.243283E-3</v>
      </c>
      <c r="D210" s="41">
        <v>3.0240969999999999E-3</v>
      </c>
      <c r="E210" s="41">
        <v>3.1444379999999998E-3</v>
      </c>
      <c r="F210" s="4">
        <v>90503712.052883998</v>
      </c>
      <c r="G210" s="4">
        <v>397052857.74432039</v>
      </c>
      <c r="H210" s="11">
        <f t="shared" si="19"/>
        <v>-1.02288787143315E-2</v>
      </c>
      <c r="I210" s="10">
        <f t="shared" si="15"/>
        <v>1.8044157596799448E-2</v>
      </c>
      <c r="J210" s="10">
        <f t="shared" si="16"/>
        <v>1.3140344951943828E-2</v>
      </c>
      <c r="K210" s="10">
        <f t="shared" si="17"/>
        <v>0.5999351794207981</v>
      </c>
      <c r="L210" s="10">
        <f t="shared" si="18"/>
        <v>7.2479817942347813E-2</v>
      </c>
    </row>
    <row r="211" spans="1:12" x14ac:dyDescent="0.25">
      <c r="A211" s="3">
        <v>44040</v>
      </c>
      <c r="B211" s="41">
        <v>3.1463260000000001E-3</v>
      </c>
      <c r="C211" s="41">
        <v>3.2199059999999998E-3</v>
      </c>
      <c r="D211" s="41">
        <v>3.121286E-3</v>
      </c>
      <c r="E211" s="41">
        <v>3.185757E-3</v>
      </c>
      <c r="F211" s="4">
        <v>96085061.499630004</v>
      </c>
      <c r="G211" s="4">
        <v>397553501.45927233</v>
      </c>
      <c r="H211" s="11">
        <f t="shared" si="19"/>
        <v>-7.2078199774735065E-3</v>
      </c>
      <c r="I211" s="10">
        <f t="shared" si="15"/>
        <v>2.0943984670264666E-2</v>
      </c>
      <c r="J211" s="10">
        <f t="shared" si="16"/>
        <v>-3.658785023465394E-3</v>
      </c>
      <c r="K211" s="10">
        <f t="shared" si="17"/>
        <v>0.5884031346719063</v>
      </c>
      <c r="L211" s="10">
        <f t="shared" si="18"/>
        <v>3.1595951156029756E-2</v>
      </c>
    </row>
    <row r="212" spans="1:12" x14ac:dyDescent="0.25">
      <c r="A212" s="3">
        <v>44041</v>
      </c>
      <c r="B212" s="41">
        <v>3.1980390000000002E-3</v>
      </c>
      <c r="C212" s="41">
        <v>3.2788639999999998E-3</v>
      </c>
      <c r="D212" s="41">
        <v>3.1526200000000001E-3</v>
      </c>
      <c r="E212" s="41">
        <v>3.1741009999999999E-3</v>
      </c>
      <c r="F212" s="4">
        <v>74691256.270556778</v>
      </c>
      <c r="G212" s="4">
        <v>403971444.73003387</v>
      </c>
      <c r="H212" s="11">
        <f t="shared" si="19"/>
        <v>1.8310472417517785E-2</v>
      </c>
      <c r="I212" s="10">
        <f t="shared" si="15"/>
        <v>6.7527896417902923E-3</v>
      </c>
      <c r="J212" s="10">
        <f t="shared" si="16"/>
        <v>1.6589264172753193E-2</v>
      </c>
      <c r="K212" s="10">
        <f t="shared" si="17"/>
        <v>0.61748754645721493</v>
      </c>
      <c r="L212" s="10">
        <f t="shared" si="18"/>
        <v>4.0044153751482847E-2</v>
      </c>
    </row>
    <row r="213" spans="1:12" x14ac:dyDescent="0.25">
      <c r="A213" s="3">
        <v>44042</v>
      </c>
      <c r="B213" s="41">
        <v>3.1718710000000002E-3</v>
      </c>
      <c r="C213" s="41">
        <v>3.2417840000000002E-3</v>
      </c>
      <c r="D213" s="41">
        <v>3.121998E-3</v>
      </c>
      <c r="E213" s="41">
        <v>3.2267569999999998E-3</v>
      </c>
      <c r="F213" s="4">
        <v>65738877.657705113</v>
      </c>
      <c r="G213" s="4">
        <v>399571503.48035169</v>
      </c>
      <c r="H213" s="11">
        <f t="shared" si="19"/>
        <v>-1.1308794753304702E-2</v>
      </c>
      <c r="I213" s="10">
        <f t="shared" si="15"/>
        <v>0.12905223298297097</v>
      </c>
      <c r="J213" s="10">
        <f t="shared" si="16"/>
        <v>-3.6637404056146794E-3</v>
      </c>
      <c r="K213" s="10">
        <f t="shared" si="17"/>
        <v>0.599195711778304</v>
      </c>
      <c r="L213" s="10">
        <f t="shared" si="18"/>
        <v>3.8368378198833097E-2</v>
      </c>
    </row>
    <row r="214" spans="1:12" x14ac:dyDescent="0.25">
      <c r="A214" s="3">
        <v>44043</v>
      </c>
      <c r="B214" s="41">
        <v>3.2274809999999999E-3</v>
      </c>
      <c r="C214" s="41">
        <v>3.2360819999999999E-3</v>
      </c>
      <c r="D214" s="41">
        <v>3.166281E-3</v>
      </c>
      <c r="E214" s="41">
        <v>3.2149349999999999E-3</v>
      </c>
      <c r="F214" s="4">
        <v>67843457.668818697</v>
      </c>
      <c r="G214" s="4">
        <v>402266130.33790219</v>
      </c>
      <c r="H214" s="11">
        <f t="shared" si="19"/>
        <v>-1.7589080580323131E-3</v>
      </c>
      <c r="I214" s="10">
        <f t="shared" si="15"/>
        <v>0.13955339397992228</v>
      </c>
      <c r="J214" s="10">
        <f t="shared" si="16"/>
        <v>0.15462832063478738</v>
      </c>
      <c r="K214" s="10">
        <f t="shared" si="17"/>
        <v>0.59638287355448627</v>
      </c>
      <c r="L214" s="10">
        <f t="shared" si="18"/>
        <v>2.2045105914478169E-2</v>
      </c>
    </row>
    <row r="215" spans="1:12" x14ac:dyDescent="0.25">
      <c r="A215" s="3">
        <v>44044</v>
      </c>
      <c r="B215" s="41">
        <v>3.2192570000000001E-3</v>
      </c>
      <c r="C215" s="41">
        <v>3.8209989999999998E-3</v>
      </c>
      <c r="D215" s="41">
        <v>3.1963959999999998E-3</v>
      </c>
      <c r="E215" s="41">
        <v>3.7120550000000001E-3</v>
      </c>
      <c r="F215" s="4">
        <v>152523249.00884059</v>
      </c>
      <c r="G215" s="4">
        <v>442325556.79355031</v>
      </c>
      <c r="H215" s="11">
        <f t="shared" si="19"/>
        <v>0.18074851008101769</v>
      </c>
      <c r="I215" s="10">
        <f t="shared" si="15"/>
        <v>4.6311494430889263E-2</v>
      </c>
      <c r="J215" s="10">
        <f t="shared" si="16"/>
        <v>-0.10146994050465319</v>
      </c>
      <c r="K215" s="10">
        <f t="shared" si="17"/>
        <v>0.88492669946831337</v>
      </c>
      <c r="L215" s="10">
        <f t="shared" si="18"/>
        <v>0.19540851634152978</v>
      </c>
    </row>
    <row r="216" spans="1:12" x14ac:dyDescent="0.25">
      <c r="A216" s="3">
        <v>44045</v>
      </c>
      <c r="B216" s="41">
        <v>3.7107809999999998E-3</v>
      </c>
      <c r="C216" s="41">
        <v>3.757533E-3</v>
      </c>
      <c r="D216" s="41">
        <v>3.2446699999999998E-3</v>
      </c>
      <c r="E216" s="41">
        <v>3.3353929999999999E-3</v>
      </c>
      <c r="F216" s="4">
        <v>207550021.81553349</v>
      </c>
      <c r="G216" s="4">
        <v>431312828.86699128</v>
      </c>
      <c r="H216" s="11">
        <f t="shared" si="19"/>
        <v>-1.66097923605842E-2</v>
      </c>
      <c r="I216" s="10">
        <f t="shared" si="15"/>
        <v>8.2195852390436697E-2</v>
      </c>
      <c r="J216" s="10">
        <f t="shared" si="16"/>
        <v>1.6031993831011837E-2</v>
      </c>
      <c r="K216" s="10">
        <f t="shared" si="17"/>
        <v>0.85361845837522354</v>
      </c>
      <c r="L216" s="10">
        <f t="shared" si="18"/>
        <v>0.15806322368684644</v>
      </c>
    </row>
    <row r="217" spans="1:12" x14ac:dyDescent="0.25">
      <c r="A217" s="3">
        <v>44046</v>
      </c>
      <c r="B217" s="41">
        <v>3.3466860000000002E-3</v>
      </c>
      <c r="C217" s="41">
        <v>3.4490240000000002E-3</v>
      </c>
      <c r="D217" s="41">
        <v>3.313772E-3</v>
      </c>
      <c r="E217" s="41">
        <v>3.3888659999999999E-3</v>
      </c>
      <c r="F217" s="4">
        <v>107179090.45010281</v>
      </c>
      <c r="G217" s="4">
        <v>426313816.38170248</v>
      </c>
      <c r="H217" s="11">
        <f t="shared" si="19"/>
        <v>-8.2104135878513854E-2</v>
      </c>
      <c r="I217" s="10">
        <f t="shared" si="15"/>
        <v>2.1945443833173994E-2</v>
      </c>
      <c r="J217" s="10">
        <f t="shared" si="16"/>
        <v>4.6798250506216554E-2</v>
      </c>
      <c r="K217" s="10">
        <f t="shared" si="17"/>
        <v>0.70142871660186268</v>
      </c>
      <c r="L217" s="10">
        <f t="shared" si="18"/>
        <v>4.0815119446962589E-2</v>
      </c>
    </row>
    <row r="218" spans="1:12" x14ac:dyDescent="0.25">
      <c r="A218" s="3">
        <v>44047</v>
      </c>
      <c r="B218" s="41">
        <v>3.3779750000000001E-3</v>
      </c>
      <c r="C218" s="41">
        <v>3.5667680000000001E-3</v>
      </c>
      <c r="D218" s="41">
        <v>3.3672789999999999E-3</v>
      </c>
      <c r="E218" s="41">
        <v>3.5474590000000002E-3</v>
      </c>
      <c r="F218" s="4">
        <v>96601011.617911965</v>
      </c>
      <c r="G218" s="4">
        <v>432590747.20930803</v>
      </c>
      <c r="H218" s="11">
        <f t="shared" si="19"/>
        <v>3.413835334285871E-2</v>
      </c>
      <c r="I218" s="10">
        <f t="shared" si="15"/>
        <v>1.4537793989450688E-2</v>
      </c>
      <c r="J218" s="10">
        <f t="shared" si="16"/>
        <v>-1.1209995661683458E-2</v>
      </c>
      <c r="K218" s="10">
        <f t="shared" si="17"/>
        <v>0.75951269131690369</v>
      </c>
      <c r="L218" s="10">
        <f t="shared" si="18"/>
        <v>5.9243383158924523E-2</v>
      </c>
    </row>
    <row r="219" spans="1:12" x14ac:dyDescent="0.25">
      <c r="A219" s="3">
        <v>44048</v>
      </c>
      <c r="B219" s="41">
        <v>3.5495359999999998E-3</v>
      </c>
      <c r="C219" s="41">
        <v>3.5778350000000001E-3</v>
      </c>
      <c r="D219" s="41">
        <v>3.4718119999999999E-3</v>
      </c>
      <c r="E219" s="41">
        <v>3.5076920000000002E-3</v>
      </c>
      <c r="F219" s="4">
        <v>99391783.911145002</v>
      </c>
      <c r="G219" s="4">
        <v>442865511.55783129</v>
      </c>
      <c r="H219" s="11">
        <f t="shared" si="19"/>
        <v>3.102809041687046E-3</v>
      </c>
      <c r="I219" s="10">
        <f t="shared" si="15"/>
        <v>2.6072970102173687E-2</v>
      </c>
      <c r="J219" s="10">
        <f t="shared" si="16"/>
        <v>1.5563510137150072E-2</v>
      </c>
      <c r="K219" s="10">
        <f t="shared" si="17"/>
        <v>0.76497212320448482</v>
      </c>
      <c r="L219" s="10">
        <f t="shared" si="18"/>
        <v>3.0538231908870728E-2</v>
      </c>
    </row>
    <row r="220" spans="1:12" x14ac:dyDescent="0.25">
      <c r="A220" s="3">
        <v>44049</v>
      </c>
      <c r="B220" s="41">
        <v>3.5057579999999999E-3</v>
      </c>
      <c r="C220" s="41">
        <v>3.662495E-3</v>
      </c>
      <c r="D220" s="41">
        <v>3.4537389999999999E-3</v>
      </c>
      <c r="E220" s="41">
        <v>3.5622840000000002E-3</v>
      </c>
      <c r="F220" s="4">
        <v>89044397.360031784</v>
      </c>
      <c r="G220" s="4">
        <v>445517075.27465701</v>
      </c>
      <c r="H220" s="11">
        <f t="shared" si="19"/>
        <v>2.3662354468554265E-2</v>
      </c>
      <c r="I220" s="10">
        <f t="shared" si="15"/>
        <v>4.9314294833094335E-3</v>
      </c>
      <c r="J220" s="10">
        <f t="shared" si="16"/>
        <v>-2.0813051401853411E-2</v>
      </c>
      <c r="K220" s="10">
        <f t="shared" si="17"/>
        <v>0.80673551921086628</v>
      </c>
      <c r="L220" s="10">
        <f t="shared" si="18"/>
        <v>6.0443478792114869E-2</v>
      </c>
    </row>
    <row r="221" spans="1:12" x14ac:dyDescent="0.25">
      <c r="A221" s="3">
        <v>44050</v>
      </c>
      <c r="B221" s="41">
        <v>3.5711900000000001E-3</v>
      </c>
      <c r="C221" s="41">
        <v>3.6141120000000001E-3</v>
      </c>
      <c r="D221" s="41">
        <v>3.3949879999999998E-3</v>
      </c>
      <c r="E221" s="41">
        <v>3.4881420000000001E-3</v>
      </c>
      <c r="F221" s="4">
        <v>89527960.982181609</v>
      </c>
      <c r="G221" s="4">
        <v>445451311.66664702</v>
      </c>
      <c r="H221" s="11">
        <f t="shared" si="19"/>
        <v>-1.3210393461287984E-2</v>
      </c>
      <c r="I221" s="10">
        <f t="shared" si="15"/>
        <v>1.0730228244209526E-2</v>
      </c>
      <c r="J221" s="10">
        <f t="shared" si="16"/>
        <v>2.984683536392696E-3</v>
      </c>
      <c r="K221" s="10">
        <f t="shared" si="17"/>
        <v>0.78286783212160627</v>
      </c>
      <c r="L221" s="10">
        <f t="shared" si="18"/>
        <v>6.4543379829324898E-2</v>
      </c>
    </row>
    <row r="222" spans="1:12" x14ac:dyDescent="0.25">
      <c r="A222" s="3">
        <v>44051</v>
      </c>
      <c r="B222" s="41">
        <v>3.496383E-3</v>
      </c>
      <c r="C222" s="41">
        <v>3.5411629999999999E-3</v>
      </c>
      <c r="D222" s="41">
        <v>3.4339190000000001E-3</v>
      </c>
      <c r="E222" s="41">
        <v>3.4985530000000002E-3</v>
      </c>
      <c r="F222" s="4">
        <v>79630139.85122861</v>
      </c>
      <c r="G222" s="4">
        <v>439883062.37323481</v>
      </c>
      <c r="H222" s="11">
        <f t="shared" si="19"/>
        <v>-2.0184487918470734E-2</v>
      </c>
      <c r="I222" s="10">
        <f t="shared" si="15"/>
        <v>7.4989131371036152E-3</v>
      </c>
      <c r="J222" s="10">
        <f t="shared" si="16"/>
        <v>-1.5063942149797338E-2</v>
      </c>
      <c r="K222" s="10">
        <f t="shared" si="17"/>
        <v>0.74688155790391764</v>
      </c>
      <c r="L222" s="10">
        <f t="shared" si="18"/>
        <v>3.1230789078018351E-2</v>
      </c>
    </row>
    <row r="223" spans="1:12" x14ac:dyDescent="0.25">
      <c r="A223" s="3">
        <v>44052</v>
      </c>
      <c r="B223" s="41">
        <v>3.5114299999999998E-3</v>
      </c>
      <c r="C223" s="41">
        <v>3.5234229999999999E-3</v>
      </c>
      <c r="D223" s="41">
        <v>3.4254379999999998E-3</v>
      </c>
      <c r="E223" s="41">
        <v>3.4458510000000002E-3</v>
      </c>
      <c r="F223" s="4">
        <v>72825287.978242546</v>
      </c>
      <c r="G223" s="4">
        <v>436488660.33149099</v>
      </c>
      <c r="H223" s="11">
        <f t="shared" si="19"/>
        <v>-5.0096536081507773E-3</v>
      </c>
      <c r="I223" s="10">
        <f t="shared" si="15"/>
        <v>2.8372350751524299E-3</v>
      </c>
      <c r="J223" s="10">
        <f t="shared" si="16"/>
        <v>1.5433052676973036E-2</v>
      </c>
      <c r="K223" s="10">
        <f t="shared" si="17"/>
        <v>0.73813028640435219</v>
      </c>
      <c r="L223" s="10">
        <f t="shared" si="18"/>
        <v>2.8605101011899725E-2</v>
      </c>
    </row>
    <row r="224" spans="1:12" x14ac:dyDescent="0.25">
      <c r="A224" s="3">
        <v>44053</v>
      </c>
      <c r="B224" s="41">
        <v>3.4635600000000001E-3</v>
      </c>
      <c r="C224" s="41">
        <v>3.5431379999999999E-3</v>
      </c>
      <c r="D224" s="41">
        <v>3.4390860000000001E-3</v>
      </c>
      <c r="E224" s="41">
        <v>3.4990310000000001E-3</v>
      </c>
      <c r="F224" s="4">
        <v>75193542.451646164</v>
      </c>
      <c r="G224" s="4">
        <v>439134066.68867338</v>
      </c>
      <c r="H224" s="11">
        <f t="shared" si="19"/>
        <v>5.5954110533989283E-3</v>
      </c>
      <c r="I224" s="10">
        <f t="shared" si="15"/>
        <v>2.1973185586491709E-2</v>
      </c>
      <c r="J224" s="10">
        <f t="shared" si="16"/>
        <v>-3.0492442050384816E-2</v>
      </c>
      <c r="K224" s="10">
        <f t="shared" si="17"/>
        <v>0.74785583982114656</v>
      </c>
      <c r="L224" s="10">
        <f t="shared" si="18"/>
        <v>3.0255713291263975E-2</v>
      </c>
    </row>
    <row r="225" spans="1:12" x14ac:dyDescent="0.25">
      <c r="A225" s="3">
        <v>44054</v>
      </c>
      <c r="B225" s="41">
        <v>3.4947620000000002E-3</v>
      </c>
      <c r="C225" s="41">
        <v>3.5771800000000001E-3</v>
      </c>
      <c r="D225" s="41">
        <v>3.3454190000000001E-3</v>
      </c>
      <c r="E225" s="41">
        <v>3.392337E-3</v>
      </c>
      <c r="F225" s="4">
        <v>91121791.253127038</v>
      </c>
      <c r="G225" s="4">
        <v>435093638.00758523</v>
      </c>
      <c r="H225" s="11">
        <f t="shared" si="19"/>
        <v>9.6078673763201391E-3</v>
      </c>
      <c r="I225" s="10">
        <f t="shared" si="15"/>
        <v>1.7406738250176662E-2</v>
      </c>
      <c r="J225" s="10">
        <f t="shared" si="16"/>
        <v>2.0445492296313761E-2</v>
      </c>
      <c r="K225" s="10">
        <f t="shared" si="17"/>
        <v>0.76464900692307491</v>
      </c>
      <c r="L225" s="10">
        <f t="shared" si="18"/>
        <v>6.9277121938985831E-2</v>
      </c>
    </row>
    <row r="226" spans="1:12" x14ac:dyDescent="0.25">
      <c r="A226" s="3">
        <v>44055</v>
      </c>
      <c r="B226" s="41">
        <v>3.3973649999999998E-3</v>
      </c>
      <c r="C226" s="41">
        <v>3.500389E-3</v>
      </c>
      <c r="D226" s="41">
        <v>3.35337E-3</v>
      </c>
      <c r="E226" s="41">
        <v>3.4616949999999999E-3</v>
      </c>
      <c r="F226" s="4">
        <v>92313307.551903382</v>
      </c>
      <c r="G226" s="4">
        <v>432280412.54289031</v>
      </c>
      <c r="H226" s="11">
        <f t="shared" si="19"/>
        <v>-2.1466909688637445E-2</v>
      </c>
      <c r="I226" s="10">
        <f t="shared" si="15"/>
        <v>1.3042225959502753E-2</v>
      </c>
      <c r="J226" s="10">
        <f t="shared" si="16"/>
        <v>4.045994808901332E-3</v>
      </c>
      <c r="K226" s="10">
        <f t="shared" si="17"/>
        <v>0.72676744605931343</v>
      </c>
      <c r="L226" s="10">
        <f t="shared" si="18"/>
        <v>4.384216474770164E-2</v>
      </c>
    </row>
    <row r="227" spans="1:12" x14ac:dyDescent="0.25">
      <c r="A227" s="3">
        <v>44056</v>
      </c>
      <c r="B227" s="41">
        <v>3.4650359999999999E-3</v>
      </c>
      <c r="C227" s="41">
        <v>3.5114149999999999E-3</v>
      </c>
      <c r="D227" s="41">
        <v>3.3325249999999998E-3</v>
      </c>
      <c r="E227" s="41">
        <v>3.4757009999999999E-3</v>
      </c>
      <c r="F227" s="4">
        <v>87107863.154236138</v>
      </c>
      <c r="G227" s="4">
        <v>432363531.41716403</v>
      </c>
      <c r="H227" s="11">
        <f t="shared" si="19"/>
        <v>3.1499356214409078E-3</v>
      </c>
      <c r="I227" s="10">
        <f t="shared" si="15"/>
        <v>9.8951687534747802E-3</v>
      </c>
      <c r="J227" s="10">
        <f t="shared" si="16"/>
        <v>2.4904040940230354E-2</v>
      </c>
      <c r="K227" s="10">
        <f t="shared" si="17"/>
        <v>0.73220665234760007</v>
      </c>
      <c r="L227" s="10">
        <f t="shared" si="18"/>
        <v>5.3680017404220459E-2</v>
      </c>
    </row>
    <row r="228" spans="1:12" x14ac:dyDescent="0.25">
      <c r="A228" s="3">
        <v>44057</v>
      </c>
      <c r="B228" s="41">
        <v>3.4814809999999998E-3</v>
      </c>
      <c r="C228" s="41">
        <v>3.587242E-3</v>
      </c>
      <c r="D228" s="41">
        <v>3.4434829999999998E-3</v>
      </c>
      <c r="E228" s="41">
        <v>3.5622599999999998E-3</v>
      </c>
      <c r="F228" s="4">
        <v>85048369.065983757</v>
      </c>
      <c r="G228" s="4">
        <v>438954359.30184138</v>
      </c>
      <c r="H228" s="11">
        <f t="shared" si="19"/>
        <v>2.1594428456904156E-2</v>
      </c>
      <c r="I228" s="10">
        <f t="shared" si="15"/>
        <v>1.6659913881704187E-2</v>
      </c>
      <c r="J228" s="10">
        <f t="shared" si="16"/>
        <v>-6.6505533004328488E-3</v>
      </c>
      <c r="K228" s="10">
        <f t="shared" si="17"/>
        <v>0.76961266497429381</v>
      </c>
      <c r="L228" s="10">
        <f t="shared" si="18"/>
        <v>4.1748136988043916E-2</v>
      </c>
    </row>
    <row r="229" spans="1:12" x14ac:dyDescent="0.25">
      <c r="A229" s="3">
        <v>44058</v>
      </c>
      <c r="B229" s="41">
        <v>3.5721910000000002E-3</v>
      </c>
      <c r="C229" s="41">
        <v>3.6145069999999999E-3</v>
      </c>
      <c r="D229" s="41">
        <v>3.4880850000000001E-3</v>
      </c>
      <c r="E229" s="41">
        <v>3.5385690000000001E-3</v>
      </c>
      <c r="F229" s="4">
        <v>89415932.669491112</v>
      </c>
      <c r="G229" s="4">
        <v>447102690.84785348</v>
      </c>
      <c r="H229" s="11">
        <f t="shared" si="19"/>
        <v>7.6005466037696486E-3</v>
      </c>
      <c r="I229" s="10">
        <f t="shared" si="15"/>
        <v>4.3715675453284565E-2</v>
      </c>
      <c r="J229" s="10">
        <f t="shared" si="16"/>
        <v>3.6701276702530983E-3</v>
      </c>
      <c r="K229" s="10">
        <f t="shared" si="17"/>
        <v>0.78306268850505201</v>
      </c>
      <c r="L229" s="10">
        <f t="shared" si="18"/>
        <v>3.6243956210929351E-2</v>
      </c>
    </row>
    <row r="230" spans="1:12" x14ac:dyDescent="0.25">
      <c r="A230" s="3">
        <v>44059</v>
      </c>
      <c r="B230" s="41">
        <v>3.542959E-3</v>
      </c>
      <c r="C230" s="41">
        <v>3.5568190000000001E-3</v>
      </c>
      <c r="D230" s="41">
        <v>3.4593390000000001E-3</v>
      </c>
      <c r="E230" s="41">
        <v>3.551556E-3</v>
      </c>
      <c r="F230" s="4">
        <v>80517018.849423364</v>
      </c>
      <c r="G230" s="4">
        <v>442517345.05024749</v>
      </c>
      <c r="H230" s="11">
        <f t="shared" si="19"/>
        <v>-1.5960129555704208E-2</v>
      </c>
      <c r="I230" s="10">
        <f t="shared" si="15"/>
        <v>3.5576640384363166E-2</v>
      </c>
      <c r="J230" s="10">
        <f t="shared" si="16"/>
        <v>1.0481884559894183E-2</v>
      </c>
      <c r="K230" s="10">
        <f t="shared" si="17"/>
        <v>0.75460477699056905</v>
      </c>
      <c r="L230" s="10">
        <f t="shared" si="18"/>
        <v>2.8178793694402238E-2</v>
      </c>
    </row>
    <row r="231" spans="1:12" x14ac:dyDescent="0.25">
      <c r="A231" s="3">
        <v>44060</v>
      </c>
      <c r="B231" s="41">
        <v>3.5498330000000001E-3</v>
      </c>
      <c r="C231" s="41">
        <v>3.719946E-3</v>
      </c>
      <c r="D231" s="41">
        <v>3.4731430000000002E-3</v>
      </c>
      <c r="E231" s="41">
        <v>3.5887829999999999E-3</v>
      </c>
      <c r="F231" s="4">
        <v>95963840.565834597</v>
      </c>
      <c r="G231" s="4">
        <v>452095675.67482573</v>
      </c>
      <c r="H231" s="11">
        <f t="shared" si="19"/>
        <v>4.5863171558631427E-2</v>
      </c>
      <c r="I231" s="10">
        <f t="shared" si="15"/>
        <v>2.8360251377889591E-2</v>
      </c>
      <c r="J231" s="10">
        <f t="shared" si="16"/>
        <v>-2.2070434462044708E-2</v>
      </c>
      <c r="K231" s="10">
        <f t="shared" si="17"/>
        <v>0.83507651689528184</v>
      </c>
      <c r="L231" s="10">
        <f t="shared" si="18"/>
        <v>7.1060419913605566E-2</v>
      </c>
    </row>
    <row r="232" spans="1:12" x14ac:dyDescent="0.25">
      <c r="A232" s="3">
        <v>44061</v>
      </c>
      <c r="B232" s="41">
        <v>3.5990940000000002E-3</v>
      </c>
      <c r="C232" s="41">
        <v>3.7033930000000001E-3</v>
      </c>
      <c r="D232" s="41">
        <v>3.482363E-3</v>
      </c>
      <c r="E232" s="41">
        <v>3.5095769999999998E-3</v>
      </c>
      <c r="F232" s="4">
        <v>99910036.584398359</v>
      </c>
      <c r="G232" s="4">
        <v>449981265.40658438</v>
      </c>
      <c r="H232" s="11">
        <f t="shared" si="19"/>
        <v>-4.4497957766053272E-3</v>
      </c>
      <c r="I232" s="10">
        <f t="shared" si="15"/>
        <v>2.5169633491612515E-2</v>
      </c>
      <c r="J232" s="10">
        <f t="shared" si="16"/>
        <v>-2.1903209418114966E-2</v>
      </c>
      <c r="K232" s="10">
        <f t="shared" si="17"/>
        <v>0.82691080116065363</v>
      </c>
      <c r="L232" s="10">
        <f t="shared" si="18"/>
        <v>6.3471269365083405E-2</v>
      </c>
    </row>
    <row r="233" spans="1:12" x14ac:dyDescent="0.25">
      <c r="A233" s="3">
        <v>44062</v>
      </c>
      <c r="B233" s="41">
        <v>3.4991879999999999E-3</v>
      </c>
      <c r="C233" s="41">
        <v>3.5383799999999998E-3</v>
      </c>
      <c r="D233" s="41">
        <v>3.3673560000000002E-3</v>
      </c>
      <c r="E233" s="41">
        <v>3.4327060000000002E-3</v>
      </c>
      <c r="F233" s="4">
        <v>78604620.658016682</v>
      </c>
      <c r="G233" s="4">
        <v>433283777.81824368</v>
      </c>
      <c r="H233" s="11">
        <f t="shared" si="19"/>
        <v>-4.4557247907527048E-2</v>
      </c>
      <c r="I233" s="10">
        <f t="shared" si="15"/>
        <v>1.7555689793954721E-2</v>
      </c>
      <c r="J233" s="10">
        <f t="shared" si="16"/>
        <v>9.6069980942148359E-3</v>
      </c>
      <c r="K233" s="10">
        <f t="shared" si="17"/>
        <v>0.74550868368839951</v>
      </c>
      <c r="L233" s="10">
        <f t="shared" si="18"/>
        <v>5.0788808786478068E-2</v>
      </c>
    </row>
    <row r="234" spans="1:12" x14ac:dyDescent="0.25">
      <c r="A234" s="3">
        <v>44063</v>
      </c>
      <c r="B234" s="41">
        <v>3.4313450000000001E-3</v>
      </c>
      <c r="C234" s="41">
        <v>3.506669E-3</v>
      </c>
      <c r="D234" s="41">
        <v>3.392548E-3</v>
      </c>
      <c r="E234" s="41">
        <v>3.4656840000000001E-3</v>
      </c>
      <c r="F234" s="4">
        <v>65691828.422900513</v>
      </c>
      <c r="G234" s="4">
        <v>435326281.23461938</v>
      </c>
      <c r="H234" s="11">
        <f t="shared" si="19"/>
        <v>-8.9620108637285447E-3</v>
      </c>
      <c r="I234" s="10">
        <f t="shared" si="15"/>
        <v>2.3954359391295647E-2</v>
      </c>
      <c r="J234" s="10">
        <f t="shared" si="16"/>
        <v>-2.0439255281208601E-2</v>
      </c>
      <c r="K234" s="10">
        <f t="shared" si="17"/>
        <v>0.72986541590245158</v>
      </c>
      <c r="L234" s="10">
        <f t="shared" si="18"/>
        <v>3.3638728177169508E-2</v>
      </c>
    </row>
    <row r="235" spans="1:12" x14ac:dyDescent="0.25">
      <c r="A235" s="3">
        <v>44064</v>
      </c>
      <c r="B235" s="41">
        <v>3.465994E-3</v>
      </c>
      <c r="C235" s="41">
        <v>3.5623040000000001E-3</v>
      </c>
      <c r="D235" s="41">
        <v>3.3946039999999999E-3</v>
      </c>
      <c r="E235" s="41">
        <v>3.3948479999999998E-3</v>
      </c>
      <c r="F235" s="4">
        <v>77245573.119358242</v>
      </c>
      <c r="G235" s="4">
        <v>436991418.48502851</v>
      </c>
      <c r="H235" s="11">
        <f t="shared" si="19"/>
        <v>1.5865483739697147E-2</v>
      </c>
      <c r="I235" s="10">
        <f t="shared" si="15"/>
        <v>8.71888673651839E-3</v>
      </c>
      <c r="J235" s="10">
        <f t="shared" si="16"/>
        <v>2.2224264532609395E-2</v>
      </c>
      <c r="K235" s="10">
        <f t="shared" si="17"/>
        <v>0.75731056753031645</v>
      </c>
      <c r="L235" s="10">
        <f t="shared" si="18"/>
        <v>4.9401933185726499E-2</v>
      </c>
    </row>
    <row r="236" spans="1:12" x14ac:dyDescent="0.25">
      <c r="A236" s="3">
        <v>44065</v>
      </c>
      <c r="B236" s="41">
        <v>3.4008139999999998E-3</v>
      </c>
      <c r="C236" s="41">
        <v>3.498143E-3</v>
      </c>
      <c r="D236" s="41">
        <v>3.3562660000000001E-3</v>
      </c>
      <c r="E236" s="41">
        <v>3.4702959999999999E-3</v>
      </c>
      <c r="F236" s="4">
        <v>75034098.645145625</v>
      </c>
      <c r="G236" s="4">
        <v>431604819.96599549</v>
      </c>
      <c r="H236" s="11">
        <f t="shared" si="19"/>
        <v>-1.8011096189432477E-2</v>
      </c>
      <c r="I236" s="10">
        <f t="shared" si="15"/>
        <v>4.0341613872701939E-3</v>
      </c>
      <c r="J236" s="10">
        <f t="shared" si="16"/>
        <v>-1.3291661575842495E-2</v>
      </c>
      <c r="K236" s="10">
        <f t="shared" si="17"/>
        <v>0.72565947786382168</v>
      </c>
      <c r="L236" s="10">
        <f t="shared" si="18"/>
        <v>4.2272275201071574E-2</v>
      </c>
    </row>
    <row r="237" spans="1:12" x14ac:dyDescent="0.25">
      <c r="A237" s="3">
        <v>44066</v>
      </c>
      <c r="B237" s="41">
        <v>3.4720060000000001E-3</v>
      </c>
      <c r="C237" s="41">
        <v>3.4782709999999998E-3</v>
      </c>
      <c r="D237" s="41">
        <v>3.4027290000000002E-3</v>
      </c>
      <c r="E237" s="41">
        <v>3.4241699999999998E-3</v>
      </c>
      <c r="F237" s="4">
        <v>60987645.956561834</v>
      </c>
      <c r="G237" s="4">
        <v>433623360.62773919</v>
      </c>
      <c r="H237" s="11">
        <f t="shared" si="19"/>
        <v>-5.6807283178532744E-3</v>
      </c>
      <c r="I237" s="10">
        <f t="shared" si="15"/>
        <v>7.8495460530048546E-3</v>
      </c>
      <c r="J237" s="10">
        <f t="shared" si="16"/>
        <v>-1.0535107777943198E-2</v>
      </c>
      <c r="K237" s="10">
        <f t="shared" si="17"/>
        <v>0.71585647520094864</v>
      </c>
      <c r="L237" s="10">
        <f t="shared" si="18"/>
        <v>2.2200416195353734E-2</v>
      </c>
    </row>
    <row r="238" spans="1:12" x14ac:dyDescent="0.25">
      <c r="A238" s="3">
        <v>44067</v>
      </c>
      <c r="B238" s="41">
        <v>3.4237249999999999E-3</v>
      </c>
      <c r="C238" s="41">
        <v>3.4783560000000002E-3</v>
      </c>
      <c r="D238" s="41">
        <v>3.365163E-3</v>
      </c>
      <c r="E238" s="41">
        <v>3.3880960000000002E-3</v>
      </c>
      <c r="F238" s="4">
        <v>62710259.952132337</v>
      </c>
      <c r="G238" s="4">
        <v>430440697.35057688</v>
      </c>
      <c r="H238" s="11">
        <f t="shared" si="19"/>
        <v>2.4437428826092782E-5</v>
      </c>
      <c r="I238" s="10">
        <f t="shared" si="15"/>
        <v>1.5730984366936523E-2</v>
      </c>
      <c r="J238" s="10">
        <f t="shared" si="16"/>
        <v>-2.6564772662876268E-2</v>
      </c>
      <c r="K238" s="10">
        <f t="shared" si="17"/>
        <v>0.71589840632143731</v>
      </c>
      <c r="L238" s="10">
        <f t="shared" si="18"/>
        <v>3.3636706453743948E-2</v>
      </c>
    </row>
    <row r="239" spans="1:12" x14ac:dyDescent="0.25">
      <c r="A239" s="3">
        <v>44068</v>
      </c>
      <c r="B239" s="41">
        <v>3.3886200000000002E-3</v>
      </c>
      <c r="C239" s="41">
        <v>3.4398279999999998E-3</v>
      </c>
      <c r="D239" s="41">
        <v>3.222674E-3</v>
      </c>
      <c r="E239" s="41">
        <v>3.2980919999999999E-3</v>
      </c>
      <c r="F239" s="4">
        <v>74626998.765051842</v>
      </c>
      <c r="G239" s="4">
        <v>421507480.58064163</v>
      </c>
      <c r="H239" s="11">
        <f t="shared" si="19"/>
        <v>-1.1076497057805569E-2</v>
      </c>
      <c r="I239" s="10">
        <f t="shared" si="15"/>
        <v>1.9305555457716114E-2</v>
      </c>
      <c r="J239" s="10">
        <f t="shared" si="16"/>
        <v>-2.4611199445011556E-3</v>
      </c>
      <c r="K239" s="10">
        <f t="shared" si="17"/>
        <v>0.69689226267232462</v>
      </c>
      <c r="L239" s="10">
        <f t="shared" si="18"/>
        <v>6.7383173104074379E-2</v>
      </c>
    </row>
    <row r="240" spans="1:12" x14ac:dyDescent="0.25">
      <c r="A240" s="3">
        <v>44069</v>
      </c>
      <c r="B240" s="41">
        <v>3.2924349999999998E-3</v>
      </c>
      <c r="C240" s="41">
        <v>3.3252009999999999E-3</v>
      </c>
      <c r="D240" s="41">
        <v>3.237003E-3</v>
      </c>
      <c r="E240" s="41">
        <v>3.2899750000000001E-3</v>
      </c>
      <c r="F240" s="4">
        <v>102905738.85683499</v>
      </c>
      <c r="G240" s="4">
        <v>413384147.32185322</v>
      </c>
      <c r="H240" s="11">
        <f t="shared" si="19"/>
        <v>-3.3323468499006338E-2</v>
      </c>
      <c r="I240" s="10">
        <f t="shared" si="15"/>
        <v>3.7384900036625118E-3</v>
      </c>
      <c r="J240" s="10">
        <f t="shared" si="16"/>
        <v>-2.8688971800697627E-2</v>
      </c>
      <c r="K240" s="10">
        <f t="shared" si="17"/>
        <v>0.6403459268109557</v>
      </c>
      <c r="L240" s="10">
        <f t="shared" si="18"/>
        <v>2.7246808235889652E-2</v>
      </c>
    </row>
    <row r="241" spans="1:12" x14ac:dyDescent="0.25">
      <c r="A241" s="3">
        <v>44070</v>
      </c>
      <c r="B241" s="41">
        <v>3.294337E-3</v>
      </c>
      <c r="C241" s="41">
        <v>3.3051790000000001E-3</v>
      </c>
      <c r="D241" s="41">
        <v>3.1561699999999998E-3</v>
      </c>
      <c r="E241" s="41">
        <v>3.195589E-3</v>
      </c>
      <c r="F241" s="4">
        <v>101046435.4066201</v>
      </c>
      <c r="G241" s="4">
        <v>408934049.82062072</v>
      </c>
      <c r="H241" s="11">
        <f t="shared" si="19"/>
        <v>-6.0212901415582845E-3</v>
      </c>
      <c r="I241" s="10">
        <f t="shared" si="15"/>
        <v>1.3633689243139416E-2</v>
      </c>
      <c r="J241" s="10">
        <f t="shared" si="16"/>
        <v>2.1281522749014403E-2</v>
      </c>
      <c r="K241" s="10">
        <f t="shared" si="17"/>
        <v>0.63046892805310373</v>
      </c>
      <c r="L241" s="10">
        <f t="shared" si="18"/>
        <v>4.7211968937034499E-2</v>
      </c>
    </row>
    <row r="242" spans="1:12" x14ac:dyDescent="0.25">
      <c r="A242" s="3">
        <v>44071</v>
      </c>
      <c r="B242" s="41">
        <v>3.1978549999999999E-3</v>
      </c>
      <c r="C242" s="41">
        <v>3.2678030000000001E-3</v>
      </c>
      <c r="D242" s="41">
        <v>3.1747839999999999E-3</v>
      </c>
      <c r="E242" s="41">
        <v>3.2635960000000001E-3</v>
      </c>
      <c r="F242" s="4">
        <v>96120420.02399838</v>
      </c>
      <c r="G242" s="4">
        <v>406682467.68822747</v>
      </c>
      <c r="H242" s="11">
        <f t="shared" si="19"/>
        <v>-1.1308313407534052E-2</v>
      </c>
      <c r="I242" s="10">
        <f t="shared" si="15"/>
        <v>5.2439152345882091E-3</v>
      </c>
      <c r="J242" s="10">
        <f t="shared" si="16"/>
        <v>4.9960227920367029E-3</v>
      </c>
      <c r="K242" s="10">
        <f t="shared" si="17"/>
        <v>0.61203107441343318</v>
      </c>
      <c r="L242" s="10">
        <f t="shared" si="18"/>
        <v>2.9299316110954265E-2</v>
      </c>
    </row>
    <row r="243" spans="1:12" x14ac:dyDescent="0.25">
      <c r="A243" s="3">
        <v>44072</v>
      </c>
      <c r="B243" s="41">
        <v>3.2623740000000002E-3</v>
      </c>
      <c r="C243" s="41">
        <v>3.293856E-3</v>
      </c>
      <c r="D243" s="41">
        <v>3.2364999999999998E-3</v>
      </c>
      <c r="E243" s="41">
        <v>3.279901E-3</v>
      </c>
      <c r="F243" s="4">
        <v>85906022.95229882</v>
      </c>
      <c r="G243" s="4">
        <v>411971360.2477352</v>
      </c>
      <c r="H243" s="11">
        <f t="shared" si="19"/>
        <v>7.9726348252938863E-3</v>
      </c>
      <c r="I243" s="10">
        <f t="shared" si="15"/>
        <v>1.9020281556783539E-2</v>
      </c>
      <c r="J243" s="10">
        <f t="shared" si="16"/>
        <v>5.1245449176666735E-3</v>
      </c>
      <c r="K243" s="10">
        <f t="shared" si="17"/>
        <v>0.62488320949675757</v>
      </c>
      <c r="L243" s="10">
        <f t="shared" si="18"/>
        <v>1.7721612853391022E-2</v>
      </c>
    </row>
    <row r="244" spans="1:12" x14ac:dyDescent="0.25">
      <c r="A244" s="3">
        <v>44073</v>
      </c>
      <c r="B244" s="41">
        <v>3.276218E-3</v>
      </c>
      <c r="C244" s="41">
        <v>3.3445440000000001E-3</v>
      </c>
      <c r="D244" s="41">
        <v>3.2692870000000001E-3</v>
      </c>
      <c r="E244" s="41">
        <v>3.2967090000000001E-3</v>
      </c>
      <c r="F244" s="4">
        <v>92672065.004502624</v>
      </c>
      <c r="G244" s="4">
        <v>415129903.6967082</v>
      </c>
      <c r="H244" s="11">
        <f t="shared" si="19"/>
        <v>1.5388650869983424E-2</v>
      </c>
      <c r="I244" s="10">
        <f t="shared" si="15"/>
        <v>1.484754589418947E-3</v>
      </c>
      <c r="J244" s="10">
        <f t="shared" si="16"/>
        <v>-2.5306752885984163E-2</v>
      </c>
      <c r="K244" s="10">
        <f t="shared" si="17"/>
        <v>0.64988796991220132</v>
      </c>
      <c r="L244" s="10">
        <f t="shared" si="18"/>
        <v>2.3019392301746544E-2</v>
      </c>
    </row>
    <row r="245" spans="1:12" x14ac:dyDescent="0.25">
      <c r="A245" s="3">
        <v>44074</v>
      </c>
      <c r="B245" s="41">
        <v>3.3038939999999999E-3</v>
      </c>
      <c r="C245" s="41">
        <v>3.3060479999999998E-3</v>
      </c>
      <c r="D245" s="41">
        <v>3.1959409999999999E-3</v>
      </c>
      <c r="E245" s="41">
        <v>3.2132800000000002E-3</v>
      </c>
      <c r="F245" s="4">
        <v>97764396.247814834</v>
      </c>
      <c r="G245" s="4">
        <v>410911596.50344652</v>
      </c>
      <c r="H245" s="11">
        <f t="shared" si="19"/>
        <v>-1.1510089267774703E-2</v>
      </c>
      <c r="I245" s="10">
        <f t="shared" si="15"/>
        <v>3.3285905910914299E-3</v>
      </c>
      <c r="J245" s="10">
        <f t="shared" si="16"/>
        <v>8.8669521485833513E-3</v>
      </c>
      <c r="K245" s="10">
        <f t="shared" si="17"/>
        <v>0.63089761209668427</v>
      </c>
      <c r="L245" s="10">
        <f t="shared" si="18"/>
        <v>3.4452137883646872E-2</v>
      </c>
    </row>
    <row r="246" spans="1:12" x14ac:dyDescent="0.25">
      <c r="A246" s="3">
        <v>44075</v>
      </c>
      <c r="B246" s="41">
        <v>3.2127800000000001E-3</v>
      </c>
      <c r="C246" s="41">
        <v>3.2749369999999999E-3</v>
      </c>
      <c r="D246" s="41">
        <v>3.1761340000000002E-3</v>
      </c>
      <c r="E246" s="41">
        <v>3.241772E-3</v>
      </c>
      <c r="F246" s="4">
        <v>102646506.63851181</v>
      </c>
      <c r="G246" s="4">
        <v>408243662.11843419</v>
      </c>
      <c r="H246" s="11">
        <f t="shared" si="19"/>
        <v>-9.4103291906227314E-3</v>
      </c>
      <c r="I246" s="10">
        <f t="shared" si="15"/>
        <v>2.7206980408858449E-2</v>
      </c>
      <c r="J246" s="10">
        <f t="shared" si="16"/>
        <v>-4.0284757842315888E-2</v>
      </c>
      <c r="K246" s="10">
        <f t="shared" si="17"/>
        <v>0.61555032869065385</v>
      </c>
      <c r="L246" s="10">
        <f t="shared" si="18"/>
        <v>3.1107944438112378E-2</v>
      </c>
    </row>
    <row r="247" spans="1:12" x14ac:dyDescent="0.25">
      <c r="A247" s="3">
        <v>44076</v>
      </c>
      <c r="B247" s="41">
        <v>3.2462210000000001E-3</v>
      </c>
      <c r="C247" s="41">
        <v>3.259535E-3</v>
      </c>
      <c r="D247" s="41">
        <v>3.0495230000000002E-3</v>
      </c>
      <c r="E247" s="41">
        <v>3.111178E-3</v>
      </c>
      <c r="F247" s="4">
        <v>85381941.058548078</v>
      </c>
      <c r="G247" s="4">
        <v>397198521.43147618</v>
      </c>
      <c r="H247" s="11">
        <f t="shared" si="19"/>
        <v>-4.7029912331137558E-3</v>
      </c>
      <c r="I247" s="10">
        <f t="shared" si="15"/>
        <v>9.3734681429359288E-4</v>
      </c>
      <c r="J247" s="10">
        <f t="shared" si="16"/>
        <v>-0.10783857432779476</v>
      </c>
      <c r="K247" s="10">
        <f t="shared" si="17"/>
        <v>0.60795240965816766</v>
      </c>
      <c r="L247" s="10">
        <f t="shared" si="18"/>
        <v>6.8867163815455656E-2</v>
      </c>
    </row>
    <row r="248" spans="1:12" x14ac:dyDescent="0.25">
      <c r="A248" s="3">
        <v>44077</v>
      </c>
      <c r="B248" s="41">
        <v>3.1085940000000001E-3</v>
      </c>
      <c r="C248" s="41">
        <v>3.1187900000000002E-3</v>
      </c>
      <c r="D248" s="41">
        <v>2.7566719999999999E-3</v>
      </c>
      <c r="E248" s="41">
        <v>2.7756730000000002E-3</v>
      </c>
      <c r="F248" s="4">
        <v>69403701.390723005</v>
      </c>
      <c r="G248" s="4">
        <v>377576203.46417981</v>
      </c>
      <c r="H248" s="11">
        <f t="shared" si="19"/>
        <v>-4.3179471918540477E-2</v>
      </c>
      <c r="I248" s="10">
        <f t="shared" si="15"/>
        <v>2.0140429340943844E-2</v>
      </c>
      <c r="J248" s="10">
        <f t="shared" si="16"/>
        <v>5.0327974512847762E-2</v>
      </c>
      <c r="K248" s="10">
        <f t="shared" si="17"/>
        <v>0.53852187373898341</v>
      </c>
      <c r="L248" s="10">
        <f t="shared" si="18"/>
        <v>0.13136056810530961</v>
      </c>
    </row>
    <row r="249" spans="1:12" x14ac:dyDescent="0.25">
      <c r="A249" s="3">
        <v>44078</v>
      </c>
      <c r="B249" s="41">
        <v>2.768478E-3</v>
      </c>
      <c r="C249" s="41">
        <v>2.9799879999999998E-3</v>
      </c>
      <c r="D249" s="41">
        <v>2.7146219999999999E-3</v>
      </c>
      <c r="E249" s="41">
        <v>2.9153669999999999E-3</v>
      </c>
      <c r="F249" s="4">
        <v>77770937.424178109</v>
      </c>
      <c r="G249" s="4">
        <v>357090485.33704638</v>
      </c>
      <c r="H249" s="11">
        <f t="shared" si="19"/>
        <v>-4.4505080495961691E-2</v>
      </c>
      <c r="I249" s="10">
        <f t="shared" si="15"/>
        <v>2.1146100523245122E-2</v>
      </c>
      <c r="J249" s="10">
        <f t="shared" si="16"/>
        <v>-6.1970585521479715E-2</v>
      </c>
      <c r="K249" s="10">
        <f t="shared" si="17"/>
        <v>0.47004983390343202</v>
      </c>
      <c r="L249" s="10">
        <f t="shared" si="18"/>
        <v>9.7754309808142814E-2</v>
      </c>
    </row>
    <row r="250" spans="1:12" x14ac:dyDescent="0.25">
      <c r="A250" s="3">
        <v>44079</v>
      </c>
      <c r="B250" s="41">
        <v>2.898589E-3</v>
      </c>
      <c r="C250" s="41">
        <v>2.9322419999999998E-3</v>
      </c>
      <c r="D250" s="41">
        <v>2.6848060000000001E-3</v>
      </c>
      <c r="E250" s="41">
        <v>2.7347000000000001E-3</v>
      </c>
      <c r="F250" s="4">
        <v>75598417.202992409</v>
      </c>
      <c r="G250" s="4">
        <v>353913575.09996128</v>
      </c>
      <c r="H250" s="11">
        <f t="shared" si="19"/>
        <v>-1.6022212169981891E-2</v>
      </c>
      <c r="I250" s="10">
        <f t="shared" si="15"/>
        <v>3.8343276415747599E-2</v>
      </c>
      <c r="J250" s="10">
        <f t="shared" si="16"/>
        <v>1.4844407064760423E-2</v>
      </c>
      <c r="K250" s="10">
        <f t="shared" si="17"/>
        <v>0.44649638356418464</v>
      </c>
      <c r="L250" s="10">
        <f t="shared" si="18"/>
        <v>9.2161593798583574E-2</v>
      </c>
    </row>
    <row r="251" spans="1:12" x14ac:dyDescent="0.25">
      <c r="A251" s="3">
        <v>44080</v>
      </c>
      <c r="B251" s="41">
        <v>2.7445450000000001E-3</v>
      </c>
      <c r="C251" s="41">
        <v>2.7975719999999999E-3</v>
      </c>
      <c r="D251" s="41">
        <v>2.673131E-3</v>
      </c>
      <c r="E251" s="41">
        <v>2.7752950000000001E-3</v>
      </c>
      <c r="F251" s="4">
        <v>98843268.563590005</v>
      </c>
      <c r="G251" s="4">
        <v>346279921.78701079</v>
      </c>
      <c r="H251" s="11">
        <f t="shared" si="19"/>
        <v>-4.5927314321259953E-2</v>
      </c>
      <c r="I251" s="10">
        <f t="shared" si="15"/>
        <v>5.0969288518127598E-3</v>
      </c>
      <c r="J251" s="10">
        <f t="shared" si="16"/>
        <v>7.9840161136024435E-3</v>
      </c>
      <c r="K251" s="10">
        <f t="shared" si="17"/>
        <v>0.38006268949166655</v>
      </c>
      <c r="L251" s="10">
        <f t="shared" si="18"/>
        <v>4.6552525858253757E-2</v>
      </c>
    </row>
    <row r="252" spans="1:12" x14ac:dyDescent="0.25">
      <c r="A252" s="3">
        <v>44081</v>
      </c>
      <c r="B252" s="41">
        <v>2.7812010000000001E-3</v>
      </c>
      <c r="C252" s="41">
        <v>2.8207869999999999E-3</v>
      </c>
      <c r="D252" s="41">
        <v>2.6962520000000001E-3</v>
      </c>
      <c r="E252" s="41">
        <v>2.7974530000000001E-3</v>
      </c>
      <c r="F252" s="4">
        <v>106141929.0116424</v>
      </c>
      <c r="G252" s="4">
        <v>349163966.31308383</v>
      </c>
      <c r="H252" s="11">
        <f t="shared" si="19"/>
        <v>8.2982672117107407E-3</v>
      </c>
      <c r="I252" s="10">
        <f t="shared" si="15"/>
        <v>6.3934070878182911E-3</v>
      </c>
      <c r="J252" s="10">
        <f t="shared" si="16"/>
        <v>-1.8829270768802919E-2</v>
      </c>
      <c r="K252" s="10">
        <f t="shared" si="17"/>
        <v>0.39151481845798064</v>
      </c>
      <c r="L252" s="10">
        <f t="shared" si="18"/>
        <v>4.618819012466191E-2</v>
      </c>
    </row>
    <row r="253" spans="1:12" x14ac:dyDescent="0.25">
      <c r="A253" s="3">
        <v>44082</v>
      </c>
      <c r="B253" s="41">
        <v>2.8059600000000001E-3</v>
      </c>
      <c r="C253" s="41">
        <v>2.8238619999999999E-3</v>
      </c>
      <c r="D253" s="41">
        <v>2.6852040000000001E-3</v>
      </c>
      <c r="E253" s="41">
        <v>2.7447790000000001E-3</v>
      </c>
      <c r="F253" s="4">
        <v>88594369.143529013</v>
      </c>
      <c r="G253" s="4">
        <v>346515368.56641579</v>
      </c>
      <c r="H253" s="11">
        <f t="shared" si="19"/>
        <v>1.0901213030264081E-3</v>
      </c>
      <c r="I253" s="10">
        <f t="shared" si="15"/>
        <v>1.3965017802639864E-2</v>
      </c>
      <c r="J253" s="10">
        <f t="shared" si="16"/>
        <v>1.2060715999357319E-2</v>
      </c>
      <c r="K253" s="10">
        <f t="shared" si="17"/>
        <v>0.39303173840505856</v>
      </c>
      <c r="L253" s="10">
        <f t="shared" si="18"/>
        <v>5.1637789903485887E-2</v>
      </c>
    </row>
    <row r="254" spans="1:12" x14ac:dyDescent="0.25">
      <c r="A254" s="3">
        <v>44083</v>
      </c>
      <c r="B254" s="41">
        <v>2.7439949999999999E-3</v>
      </c>
      <c r="C254" s="41">
        <v>2.801408E-3</v>
      </c>
      <c r="D254" s="41">
        <v>2.692706E-3</v>
      </c>
      <c r="E254" s="41">
        <v>2.7778830000000001E-3</v>
      </c>
      <c r="F254" s="4">
        <v>77430254.895215005</v>
      </c>
      <c r="G254" s="4">
        <v>347553643.03377497</v>
      </c>
      <c r="H254" s="11">
        <f t="shared" si="19"/>
        <v>-7.9515217103384925E-3</v>
      </c>
      <c r="I254" s="10">
        <f t="shared" si="15"/>
        <v>1.4394536247031929E-2</v>
      </c>
      <c r="J254" s="10">
        <f t="shared" si="16"/>
        <v>6.59279026510462E-3</v>
      </c>
      <c r="K254" s="10">
        <f t="shared" si="17"/>
        <v>0.38195501629394024</v>
      </c>
      <c r="L254" s="10">
        <f t="shared" si="18"/>
        <v>4.0369056257905545E-2</v>
      </c>
    </row>
    <row r="255" spans="1:12" x14ac:dyDescent="0.25">
      <c r="A255" s="3">
        <v>44084</v>
      </c>
      <c r="B255" s="41">
        <v>2.778525E-3</v>
      </c>
      <c r="C255" s="41">
        <v>2.8344590000000001E-3</v>
      </c>
      <c r="D255" s="41">
        <v>2.7509169999999999E-3</v>
      </c>
      <c r="E255" s="41">
        <v>2.7961969999999998E-3</v>
      </c>
      <c r="F255" s="4">
        <v>92870290.577641234</v>
      </c>
      <c r="G255" s="4">
        <v>351913133.61896622</v>
      </c>
      <c r="H255" s="11">
        <f t="shared" si="19"/>
        <v>1.179799586493652E-2</v>
      </c>
      <c r="I255" s="10">
        <f t="shared" si="15"/>
        <v>7.3320924683304076E-3</v>
      </c>
      <c r="J255" s="10">
        <f t="shared" si="16"/>
        <v>-4.2411174892184045E-3</v>
      </c>
      <c r="K255" s="10">
        <f t="shared" si="17"/>
        <v>0.39825931586170449</v>
      </c>
      <c r="L255" s="10">
        <f t="shared" si="18"/>
        <v>3.036878248235042E-2</v>
      </c>
    </row>
    <row r="256" spans="1:12" x14ac:dyDescent="0.25">
      <c r="A256" s="3">
        <v>44085</v>
      </c>
      <c r="B256" s="41">
        <v>2.792615E-3</v>
      </c>
      <c r="C256" s="41">
        <v>2.8101990000000002E-3</v>
      </c>
      <c r="D256" s="41">
        <v>2.7453880000000001E-3</v>
      </c>
      <c r="E256" s="41">
        <v>2.7843379999999999E-3</v>
      </c>
      <c r="F256" s="4">
        <v>133623656.2367461</v>
      </c>
      <c r="G256" s="4">
        <v>349726102.25661939</v>
      </c>
      <c r="H256" s="11">
        <f t="shared" si="19"/>
        <v>-8.5589525196871456E-3</v>
      </c>
      <c r="I256" s="10">
        <f t="shared" si="15"/>
        <v>2.4599814048523864E-3</v>
      </c>
      <c r="J256" s="10">
        <f t="shared" si="16"/>
        <v>7.9681417988763936E-3</v>
      </c>
      <c r="K256" s="10">
        <f t="shared" si="17"/>
        <v>0.3862916807670338</v>
      </c>
      <c r="L256" s="10">
        <f t="shared" si="18"/>
        <v>2.3607227830820365E-2</v>
      </c>
    </row>
    <row r="257" spans="1:12" x14ac:dyDescent="0.25">
      <c r="A257" s="3">
        <v>44086</v>
      </c>
      <c r="B257" s="41">
        <v>2.789396E-3</v>
      </c>
      <c r="C257" s="41">
        <v>2.8152860000000002E-3</v>
      </c>
      <c r="D257" s="41">
        <v>2.7619239999999998E-3</v>
      </c>
      <c r="E257" s="41">
        <v>2.8065239999999999E-3</v>
      </c>
      <c r="F257" s="4">
        <v>132020297.5769157</v>
      </c>
      <c r="G257" s="4">
        <v>351010965.73423052</v>
      </c>
      <c r="H257" s="11">
        <f t="shared" si="19"/>
        <v>1.8101920895993392E-3</v>
      </c>
      <c r="I257" s="10">
        <f t="shared" si="15"/>
        <v>2.3350172040804721E-3</v>
      </c>
      <c r="J257" s="10">
        <f t="shared" si="16"/>
        <v>-1.0143508482378882E-2</v>
      </c>
      <c r="K257" s="10">
        <f t="shared" si="17"/>
        <v>0.38880113500143576</v>
      </c>
      <c r="L257" s="10">
        <f t="shared" si="18"/>
        <v>1.9320589560031465E-2</v>
      </c>
    </row>
    <row r="258" spans="1:12" x14ac:dyDescent="0.25">
      <c r="A258" s="3">
        <v>44087</v>
      </c>
      <c r="B258" s="41">
        <v>2.8045409999999998E-3</v>
      </c>
      <c r="C258" s="41">
        <v>2.8105880000000001E-3</v>
      </c>
      <c r="D258" s="41">
        <v>2.7352359999999998E-3</v>
      </c>
      <c r="E258" s="41">
        <v>2.7780560000000001E-3</v>
      </c>
      <c r="F258" s="4">
        <v>130311867.5160089</v>
      </c>
      <c r="G258" s="4">
        <v>350823909.77259469</v>
      </c>
      <c r="H258" s="11">
        <f t="shared" si="19"/>
        <v>-1.6687469763285252E-3</v>
      </c>
      <c r="I258" s="10">
        <f t="shared" si="15"/>
        <v>1.2245984393527993E-2</v>
      </c>
      <c r="J258" s="10">
        <f t="shared" si="16"/>
        <v>4.2688124357463941E-3</v>
      </c>
      <c r="K258" s="10">
        <f t="shared" si="17"/>
        <v>0.38648357730668037</v>
      </c>
      <c r="L258" s="10">
        <f t="shared" si="18"/>
        <v>2.7548628345049675E-2</v>
      </c>
    </row>
    <row r="259" spans="1:12" x14ac:dyDescent="0.25">
      <c r="A259" s="3">
        <v>44088</v>
      </c>
      <c r="B259" s="41">
        <v>2.7794249999999999E-3</v>
      </c>
      <c r="C259" s="41">
        <v>2.8151790000000001E-3</v>
      </c>
      <c r="D259" s="41">
        <v>2.7363729999999998E-3</v>
      </c>
      <c r="E259" s="41">
        <v>2.789915E-3</v>
      </c>
      <c r="F259" s="4">
        <v>138169395.05444941</v>
      </c>
      <c r="G259" s="4">
        <v>350275315.18913293</v>
      </c>
      <c r="H259" s="11">
        <f t="shared" si="19"/>
        <v>1.6334660220565839E-3</v>
      </c>
      <c r="I259" s="10">
        <f t="shared" ref="I259:I322" si="20">_xlfn.STDEV.S(H260:H261)</f>
        <v>1.7646817214598189E-2</v>
      </c>
      <c r="J259" s="10">
        <f t="shared" ref="J259:J322" si="21">E260/E259-1</f>
        <v>1.3822643342180641E-2</v>
      </c>
      <c r="K259" s="10">
        <f t="shared" ref="K259:K322" si="22">C259/$C$2-1</f>
        <v>0.38874835112035044</v>
      </c>
      <c r="L259" s="10">
        <f t="shared" ref="L259:L322" si="23">C259/D259-1</f>
        <v>2.8799436334154827E-2</v>
      </c>
    </row>
    <row r="260" spans="1:12" x14ac:dyDescent="0.25">
      <c r="A260" s="3">
        <v>44089</v>
      </c>
      <c r="B260" s="41">
        <v>2.789728E-3</v>
      </c>
      <c r="C260" s="41">
        <v>2.868532E-3</v>
      </c>
      <c r="D260" s="41">
        <v>2.782526E-3</v>
      </c>
      <c r="E260" s="41">
        <v>2.8284790000000001E-3</v>
      </c>
      <c r="F260" s="4">
        <v>122163815.46689031</v>
      </c>
      <c r="G260" s="4">
        <v>355744345.43059951</v>
      </c>
      <c r="H260" s="11">
        <f t="shared" ref="H260:H323" si="24">(C260-C259)/C259</f>
        <v>1.895190323599313E-2</v>
      </c>
      <c r="I260" s="10">
        <f t="shared" si="20"/>
        <v>4.2373661299383424E-3</v>
      </c>
      <c r="J260" s="10">
        <f t="shared" si="21"/>
        <v>-3.7125960631138044E-3</v>
      </c>
      <c r="K260" s="10">
        <f t="shared" si="22"/>
        <v>0.41506777548992835</v>
      </c>
      <c r="L260" s="10">
        <f t="shared" si="23"/>
        <v>3.0909324836497554E-2</v>
      </c>
    </row>
    <row r="261" spans="1:12" x14ac:dyDescent="0.25">
      <c r="A261" s="3">
        <v>44090</v>
      </c>
      <c r="B261" s="41">
        <v>2.8256760000000001E-3</v>
      </c>
      <c r="C261" s="41">
        <v>2.8513079999999999E-3</v>
      </c>
      <c r="D261" s="41">
        <v>2.7831969999999998E-3</v>
      </c>
      <c r="E261" s="41">
        <v>2.8179780000000001E-3</v>
      </c>
      <c r="F261" s="4">
        <v>120688821.90804499</v>
      </c>
      <c r="G261" s="4">
        <v>356355836.27819258</v>
      </c>
      <c r="H261" s="11">
        <f t="shared" si="24"/>
        <v>-6.0044650016106305E-3</v>
      </c>
      <c r="I261" s="10">
        <f t="shared" si="20"/>
        <v>8.602760527140171E-3</v>
      </c>
      <c r="J261" s="10">
        <f t="shared" si="21"/>
        <v>-3.9067018976017831E-3</v>
      </c>
      <c r="K261" s="10">
        <f t="shared" si="22"/>
        <v>0.40657105055709186</v>
      </c>
      <c r="L261" s="10">
        <f t="shared" si="23"/>
        <v>2.4472216663067758E-2</v>
      </c>
    </row>
    <row r="262" spans="1:12" x14ac:dyDescent="0.25">
      <c r="A262" s="3">
        <v>44091</v>
      </c>
      <c r="B262" s="41">
        <v>2.818152E-3</v>
      </c>
      <c r="C262" s="41">
        <v>2.851274E-3</v>
      </c>
      <c r="D262" s="41">
        <v>2.7803089999999999E-3</v>
      </c>
      <c r="E262" s="41">
        <v>2.8069689999999999E-3</v>
      </c>
      <c r="F262" s="4">
        <v>173345457.26934409</v>
      </c>
      <c r="G262" s="4">
        <v>354327113.64573038</v>
      </c>
      <c r="H262" s="11">
        <f t="shared" si="24"/>
        <v>-1.1924351911433216E-5</v>
      </c>
      <c r="I262" s="10">
        <f t="shared" si="20"/>
        <v>5.5754456902080843E-3</v>
      </c>
      <c r="J262" s="10">
        <f t="shared" si="21"/>
        <v>-4.6284800437766949E-3</v>
      </c>
      <c r="K262" s="10">
        <f t="shared" si="22"/>
        <v>0.40655427810889666</v>
      </c>
      <c r="L262" s="10">
        <f t="shared" si="23"/>
        <v>2.5524141381407572E-2</v>
      </c>
    </row>
    <row r="263" spans="1:12" x14ac:dyDescent="0.25">
      <c r="A263" s="3">
        <v>44092</v>
      </c>
      <c r="B263" s="41">
        <v>2.8105169999999998E-3</v>
      </c>
      <c r="C263" s="41">
        <v>2.816551E-3</v>
      </c>
      <c r="D263" s="41">
        <v>2.7536040000000002E-3</v>
      </c>
      <c r="E263" s="41">
        <v>2.793977E-3</v>
      </c>
      <c r="F263" s="4">
        <v>159893000.91348091</v>
      </c>
      <c r="G263" s="4">
        <v>352964335.43624067</v>
      </c>
      <c r="H263" s="11">
        <f t="shared" si="24"/>
        <v>-1.2178064963240979E-2</v>
      </c>
      <c r="I263" s="10">
        <f t="shared" si="20"/>
        <v>1.8973498392511284E-3</v>
      </c>
      <c r="J263" s="10">
        <f t="shared" si="21"/>
        <v>-8.3644210385402928E-4</v>
      </c>
      <c r="K263" s="10">
        <f t="shared" si="22"/>
        <v>0.38942516873576194</v>
      </c>
      <c r="L263" s="10">
        <f t="shared" si="23"/>
        <v>2.2859859297124752E-2</v>
      </c>
    </row>
    <row r="264" spans="1:12" x14ac:dyDescent="0.25">
      <c r="A264" s="3">
        <v>44093</v>
      </c>
      <c r="B264" s="41">
        <v>2.7884250000000002E-3</v>
      </c>
      <c r="C264" s="41">
        <v>2.804459E-3</v>
      </c>
      <c r="D264" s="41">
        <v>2.7749110000000001E-3</v>
      </c>
      <c r="E264" s="41">
        <v>2.7916400000000002E-3</v>
      </c>
      <c r="F264" s="4">
        <v>163362166.8062399</v>
      </c>
      <c r="G264" s="4">
        <v>352618510.81989032</v>
      </c>
      <c r="H264" s="11">
        <f t="shared" si="24"/>
        <v>-4.2931940518740851E-3</v>
      </c>
      <c r="I264" s="10">
        <f t="shared" si="20"/>
        <v>5.8002380131787754E-4</v>
      </c>
      <c r="J264" s="10">
        <f t="shared" si="21"/>
        <v>-5.6472181226805418E-3</v>
      </c>
      <c r="K264" s="10">
        <f t="shared" si="22"/>
        <v>0.3834600968658215</v>
      </c>
      <c r="L264" s="10">
        <f t="shared" si="23"/>
        <v>1.0648269439992752E-2</v>
      </c>
    </row>
    <row r="265" spans="1:12" x14ac:dyDescent="0.25">
      <c r="A265" s="3">
        <v>44094</v>
      </c>
      <c r="B265" s="41">
        <v>2.7899840000000001E-3</v>
      </c>
      <c r="C265" s="41">
        <v>2.799944E-3</v>
      </c>
      <c r="D265" s="41">
        <v>2.7277439999999998E-3</v>
      </c>
      <c r="E265" s="41">
        <v>2.7758750000000001E-3</v>
      </c>
      <c r="F265" s="4">
        <v>148656166.23001379</v>
      </c>
      <c r="G265" s="4">
        <v>350726950.14741981</v>
      </c>
      <c r="H265" s="11">
        <f t="shared" si="24"/>
        <v>-1.6099361766387294E-3</v>
      </c>
      <c r="I265" s="10">
        <f t="shared" si="20"/>
        <v>3.3316992886270422E-2</v>
      </c>
      <c r="J265" s="10">
        <f t="shared" si="21"/>
        <v>-5.6070248119962196E-2</v>
      </c>
      <c r="K265" s="10">
        <f t="shared" si="22"/>
        <v>0.38123281440694101</v>
      </c>
      <c r="L265" s="10">
        <f t="shared" si="23"/>
        <v>2.646875953168637E-2</v>
      </c>
    </row>
    <row r="266" spans="1:12" x14ac:dyDescent="0.25">
      <c r="A266" s="3">
        <v>44095</v>
      </c>
      <c r="B266" s="41">
        <v>2.774468E-3</v>
      </c>
      <c r="C266" s="41">
        <v>2.7977330000000002E-3</v>
      </c>
      <c r="D266" s="41">
        <v>2.6116519999999999E-3</v>
      </c>
      <c r="E266" s="41">
        <v>2.6202310000000002E-3</v>
      </c>
      <c r="F266" s="4">
        <v>134647844.90251151</v>
      </c>
      <c r="G266" s="4">
        <v>342109790.25886017</v>
      </c>
      <c r="H266" s="11">
        <f t="shared" si="24"/>
        <v>-7.8965865031578955E-4</v>
      </c>
      <c r="I266" s="10">
        <f t="shared" si="20"/>
        <v>3.3071817943326427E-2</v>
      </c>
      <c r="J266" s="10">
        <f t="shared" si="21"/>
        <v>1.1860404674244318E-2</v>
      </c>
      <c r="K266" s="10">
        <f t="shared" si="22"/>
        <v>0.38014211196694458</v>
      </c>
      <c r="L266" s="10">
        <f t="shared" si="23"/>
        <v>7.1250304405028109E-2</v>
      </c>
    </row>
    <row r="267" spans="1:12" x14ac:dyDescent="0.25">
      <c r="A267" s="3">
        <v>44096</v>
      </c>
      <c r="B267" s="41">
        <v>2.6158420000000002E-3</v>
      </c>
      <c r="C267" s="41">
        <v>2.663702E-3</v>
      </c>
      <c r="D267" s="41">
        <v>2.5951889999999999E-3</v>
      </c>
      <c r="E267" s="41">
        <v>2.6513079999999998E-3</v>
      </c>
      <c r="F267" s="4">
        <v>59806686.843904391</v>
      </c>
      <c r="G267" s="4">
        <v>332807441.53265071</v>
      </c>
      <c r="H267" s="11">
        <f t="shared" si="24"/>
        <v>-4.7907001847567354E-2</v>
      </c>
      <c r="I267" s="10">
        <f t="shared" si="20"/>
        <v>8.0245290824350302E-4</v>
      </c>
      <c r="J267" s="10">
        <f t="shared" si="21"/>
        <v>-3.91855642573401E-2</v>
      </c>
      <c r="K267" s="10">
        <f t="shared" si="22"/>
        <v>0.3140236412590387</v>
      </c>
      <c r="L267" s="10">
        <f t="shared" si="23"/>
        <v>2.6400004007415268E-2</v>
      </c>
    </row>
    <row r="268" spans="1:12" x14ac:dyDescent="0.25">
      <c r="A268" s="3">
        <v>44097</v>
      </c>
      <c r="B268" s="41">
        <v>2.651736E-3</v>
      </c>
      <c r="C268" s="41">
        <v>2.6606749999999999E-3</v>
      </c>
      <c r="D268" s="41">
        <v>2.542819E-3</v>
      </c>
      <c r="E268" s="41">
        <v>2.5474149999999999E-3</v>
      </c>
      <c r="F268" s="4">
        <v>39020160.596582718</v>
      </c>
      <c r="G268" s="4">
        <v>331778065.24060827</v>
      </c>
      <c r="H268" s="11">
        <f t="shared" si="24"/>
        <v>-1.1363883797812458E-3</v>
      </c>
      <c r="I268" s="10">
        <f t="shared" si="20"/>
        <v>1.6388579001216746E-2</v>
      </c>
      <c r="J268" s="10">
        <f t="shared" si="21"/>
        <v>3.6524476773513559E-2</v>
      </c>
      <c r="K268" s="10">
        <f t="shared" si="22"/>
        <v>0.31253040006235411</v>
      </c>
      <c r="L268" s="10">
        <f t="shared" si="23"/>
        <v>4.6348560396945349E-2</v>
      </c>
    </row>
    <row r="269" spans="1:12" x14ac:dyDescent="0.25">
      <c r="A269" s="3">
        <v>44098</v>
      </c>
      <c r="B269" s="41">
        <v>2.5615519999999999E-3</v>
      </c>
      <c r="C269" s="41">
        <v>2.6546320000000001E-3</v>
      </c>
      <c r="D269" s="41">
        <v>2.5396939999999999E-3</v>
      </c>
      <c r="E269" s="41">
        <v>2.640458E-3</v>
      </c>
      <c r="F269" s="4">
        <v>42090082.272167161</v>
      </c>
      <c r="G269" s="4">
        <v>330176286.43904072</v>
      </c>
      <c r="H269" s="11">
        <f t="shared" si="24"/>
        <v>-2.2712281657849406E-3</v>
      </c>
      <c r="I269" s="10">
        <f t="shared" si="20"/>
        <v>7.2917776563357411E-3</v>
      </c>
      <c r="J269" s="10">
        <f t="shared" si="21"/>
        <v>2.2476403714809967E-2</v>
      </c>
      <c r="K269" s="10">
        <f t="shared" si="22"/>
        <v>0.30954934404928358</v>
      </c>
      <c r="L269" s="10">
        <f t="shared" si="23"/>
        <v>4.5256633279442404E-2</v>
      </c>
    </row>
    <row r="270" spans="1:12" x14ac:dyDescent="0.25">
      <c r="A270" s="3">
        <v>44099</v>
      </c>
      <c r="B270" s="41">
        <v>2.6389970000000001E-3</v>
      </c>
      <c r="C270" s="41">
        <v>2.7101289999999999E-3</v>
      </c>
      <c r="D270" s="41">
        <v>2.6255279999999998E-3</v>
      </c>
      <c r="E270" s="41">
        <v>2.6998059999999999E-3</v>
      </c>
      <c r="F270" s="4">
        <v>46999930.288860179</v>
      </c>
      <c r="G270" s="4">
        <v>338339282.67464262</v>
      </c>
      <c r="H270" s="11">
        <f t="shared" si="24"/>
        <v>2.0905722525758688E-2</v>
      </c>
      <c r="I270" s="10">
        <f t="shared" si="20"/>
        <v>8.9226532771327291E-3</v>
      </c>
      <c r="J270" s="10">
        <f t="shared" si="21"/>
        <v>3.394688359089626E-3</v>
      </c>
      <c r="K270" s="10">
        <f t="shared" si="22"/>
        <v>0.33692641926976719</v>
      </c>
      <c r="L270" s="10">
        <f t="shared" si="23"/>
        <v>3.2222471061059021E-2</v>
      </c>
    </row>
    <row r="271" spans="1:12" x14ac:dyDescent="0.25">
      <c r="A271" s="3">
        <v>44100</v>
      </c>
      <c r="B271" s="41">
        <v>2.7072099999999998E-3</v>
      </c>
      <c r="C271" s="41">
        <v>2.7388389999999999E-3</v>
      </c>
      <c r="D271" s="41">
        <v>2.6855949999999998E-3</v>
      </c>
      <c r="E271" s="41">
        <v>2.7089710000000001E-3</v>
      </c>
      <c r="F271" s="4">
        <v>44234899.091326199</v>
      </c>
      <c r="G271" s="4">
        <v>342644651.06351668</v>
      </c>
      <c r="H271" s="11">
        <f t="shared" si="24"/>
        <v>1.0593591670359578E-2</v>
      </c>
      <c r="I271" s="10">
        <f t="shared" si="20"/>
        <v>2.9612955666932701E-3</v>
      </c>
      <c r="J271" s="10">
        <f t="shared" si="21"/>
        <v>-9.9521183504736044E-4</v>
      </c>
      <c r="K271" s="10">
        <f t="shared" si="22"/>
        <v>0.35108927184882699</v>
      </c>
      <c r="L271" s="10">
        <f t="shared" si="23"/>
        <v>1.9825774176672306E-2</v>
      </c>
    </row>
    <row r="272" spans="1:12" x14ac:dyDescent="0.25">
      <c r="A272" s="3">
        <v>44101</v>
      </c>
      <c r="B272" s="41">
        <v>2.7049769999999999E-3</v>
      </c>
      <c r="C272" s="41">
        <v>2.7332929999999999E-3</v>
      </c>
      <c r="D272" s="41">
        <v>2.6730809999999999E-3</v>
      </c>
      <c r="E272" s="41">
        <v>2.7062750000000002E-3</v>
      </c>
      <c r="F272" s="4">
        <v>33814302.278464757</v>
      </c>
      <c r="G272" s="4">
        <v>341921377.53136557</v>
      </c>
      <c r="H272" s="11">
        <f t="shared" si="24"/>
        <v>-2.02494560651427E-3</v>
      </c>
      <c r="I272" s="10">
        <f t="shared" si="20"/>
        <v>9.3922224894999774E-3</v>
      </c>
      <c r="J272" s="10">
        <f t="shared" si="21"/>
        <v>-1.9117421548068836E-2</v>
      </c>
      <c r="K272" s="10">
        <f t="shared" si="22"/>
        <v>0.34835338956378803</v>
      </c>
      <c r="L272" s="10">
        <f t="shared" si="23"/>
        <v>2.2525318162824215E-2</v>
      </c>
    </row>
    <row r="273" spans="1:12" x14ac:dyDescent="0.25">
      <c r="A273" s="3">
        <v>44102</v>
      </c>
      <c r="B273" s="41">
        <v>2.7026849999999998E-3</v>
      </c>
      <c r="C273" s="41">
        <v>2.7392050000000002E-3</v>
      </c>
      <c r="D273" s="41">
        <v>2.6475219999999998E-3</v>
      </c>
      <c r="E273" s="41">
        <v>2.6545380000000001E-3</v>
      </c>
      <c r="F273" s="4">
        <v>35856912.366093673</v>
      </c>
      <c r="G273" s="4">
        <v>341675588.26269579</v>
      </c>
      <c r="H273" s="11">
        <f t="shared" si="24"/>
        <v>2.1629587460986724E-3</v>
      </c>
      <c r="I273" s="10">
        <f t="shared" si="20"/>
        <v>1.0171144919696696E-3</v>
      </c>
      <c r="J273" s="10">
        <f t="shared" si="21"/>
        <v>7.0999171983974207E-3</v>
      </c>
      <c r="K273" s="10">
        <f t="shared" si="22"/>
        <v>0.35126982232057702</v>
      </c>
      <c r="L273" s="10">
        <f t="shared" si="23"/>
        <v>3.4629740564951161E-2</v>
      </c>
    </row>
    <row r="274" spans="1:12" x14ac:dyDescent="0.25">
      <c r="A274" s="3">
        <v>44103</v>
      </c>
      <c r="B274" s="41">
        <v>2.6535349999999998E-3</v>
      </c>
      <c r="C274" s="41">
        <v>2.7087460000000002E-3</v>
      </c>
      <c r="D274" s="41">
        <v>2.6408690000000001E-3</v>
      </c>
      <c r="E274" s="41">
        <v>2.6733849999999999E-3</v>
      </c>
      <c r="F274" s="4">
        <v>44682243.793009318</v>
      </c>
      <c r="G274" s="4">
        <v>338685710.6070078</v>
      </c>
      <c r="H274" s="11">
        <f t="shared" si="24"/>
        <v>-1.1119649679377791E-2</v>
      </c>
      <c r="I274" s="10">
        <f t="shared" si="20"/>
        <v>7.0154221559770476E-3</v>
      </c>
      <c r="J274" s="10">
        <f t="shared" si="21"/>
        <v>-1.4249350542477002E-2</v>
      </c>
      <c r="K274" s="10">
        <f t="shared" si="22"/>
        <v>0.33624417527405703</v>
      </c>
      <c r="L274" s="10">
        <f t="shared" si="23"/>
        <v>2.5702524434191965E-2</v>
      </c>
    </row>
    <row r="275" spans="1:12" x14ac:dyDescent="0.25">
      <c r="A275" s="3">
        <v>44104</v>
      </c>
      <c r="B275" s="41">
        <v>2.673721E-3</v>
      </c>
      <c r="C275" s="41">
        <v>2.6825220000000001E-3</v>
      </c>
      <c r="D275" s="41">
        <v>2.6150940000000001E-3</v>
      </c>
      <c r="E275" s="41">
        <v>2.6352910000000001E-3</v>
      </c>
      <c r="F275" s="4">
        <v>36096006.566405259</v>
      </c>
      <c r="G275" s="4">
        <v>334983976.52880353</v>
      </c>
      <c r="H275" s="11">
        <f t="shared" si="24"/>
        <v>-9.6812325703480636E-3</v>
      </c>
      <c r="I275" s="10">
        <f t="shared" si="20"/>
        <v>1.8502797229312772E-2</v>
      </c>
      <c r="J275" s="10">
        <f t="shared" si="21"/>
        <v>-8.4051438721569616E-3</v>
      </c>
      <c r="K275" s="10">
        <f t="shared" si="22"/>
        <v>0.32330768464245585</v>
      </c>
      <c r="L275" s="10">
        <f t="shared" si="23"/>
        <v>2.5784159192747902E-2</v>
      </c>
    </row>
    <row r="276" spans="1:12" x14ac:dyDescent="0.25">
      <c r="A276" s="3">
        <v>44105</v>
      </c>
      <c r="B276" s="41">
        <v>2.6384049999999999E-3</v>
      </c>
      <c r="C276" s="41">
        <v>2.6831659999999998E-3</v>
      </c>
      <c r="D276" s="41">
        <v>2.5799759999999999E-3</v>
      </c>
      <c r="E276" s="41">
        <v>2.6131409999999998E-3</v>
      </c>
      <c r="F276" s="4">
        <v>35002345.305946693</v>
      </c>
      <c r="G276" s="4">
        <v>335025793.47814351</v>
      </c>
      <c r="H276" s="11">
        <f t="shared" si="24"/>
        <v>2.4007258840737618E-4</v>
      </c>
      <c r="I276" s="10">
        <f t="shared" si="20"/>
        <v>2.3529203741883119E-2</v>
      </c>
      <c r="J276" s="10">
        <f t="shared" si="21"/>
        <v>-1.1844749288308587E-2</v>
      </c>
      <c r="K276" s="10">
        <f t="shared" si="22"/>
        <v>0.32362537454356732</v>
      </c>
      <c r="L276" s="10">
        <f t="shared" si="23"/>
        <v>3.9996496091436518E-2</v>
      </c>
    </row>
    <row r="277" spans="1:12" x14ac:dyDescent="0.25">
      <c r="A277" s="3">
        <v>44106</v>
      </c>
      <c r="B277" s="41">
        <v>2.6136000000000002E-3</v>
      </c>
      <c r="C277" s="41">
        <v>2.6136000000000002E-3</v>
      </c>
      <c r="D277" s="41">
        <v>2.5388450000000001E-3</v>
      </c>
      <c r="E277" s="41">
        <v>2.5821889999999999E-3</v>
      </c>
      <c r="F277" s="4">
        <v>46211615.084258139</v>
      </c>
      <c r="G277" s="4">
        <v>326087076.97973168</v>
      </c>
      <c r="H277" s="11">
        <f t="shared" si="24"/>
        <v>-2.5926834195126071E-2</v>
      </c>
      <c r="I277" s="10">
        <f t="shared" si="20"/>
        <v>5.3413902144034096E-3</v>
      </c>
      <c r="J277" s="10">
        <f t="shared" si="21"/>
        <v>5.4608706024228404E-3</v>
      </c>
      <c r="K277" s="10">
        <f t="shared" si="22"/>
        <v>0.28930795892131478</v>
      </c>
      <c r="L277" s="10">
        <f t="shared" si="23"/>
        <v>2.9444491491209535E-2</v>
      </c>
    </row>
    <row r="278" spans="1:12" x14ac:dyDescent="0.25">
      <c r="A278" s="3">
        <v>44107</v>
      </c>
      <c r="B278" s="41">
        <v>2.5811330000000002E-3</v>
      </c>
      <c r="C278" s="41">
        <v>2.6328060000000001E-3</v>
      </c>
      <c r="D278" s="41">
        <v>2.5758819999999998E-3</v>
      </c>
      <c r="E278" s="41">
        <v>2.5962899999999998E-3</v>
      </c>
      <c r="F278" s="4">
        <v>44970385.155484669</v>
      </c>
      <c r="G278" s="4">
        <v>329732134.43841392</v>
      </c>
      <c r="H278" s="11">
        <f t="shared" si="24"/>
        <v>7.3484848484848134E-3</v>
      </c>
      <c r="I278" s="10">
        <f t="shared" si="20"/>
        <v>1.5709780470010353E-2</v>
      </c>
      <c r="J278" s="10">
        <f t="shared" si="21"/>
        <v>1.6731566966710298E-2</v>
      </c>
      <c r="K278" s="10">
        <f t="shared" si="22"/>
        <v>0.29878241892247881</v>
      </c>
      <c r="L278" s="10">
        <f t="shared" si="23"/>
        <v>2.2098838378466157E-2</v>
      </c>
    </row>
    <row r="279" spans="1:12" x14ac:dyDescent="0.25">
      <c r="A279" s="3">
        <v>44108</v>
      </c>
      <c r="B279" s="41">
        <v>2.6004460000000002E-3</v>
      </c>
      <c r="C279" s="41">
        <v>2.672041E-3</v>
      </c>
      <c r="D279" s="41">
        <v>2.5962279999999999E-3</v>
      </c>
      <c r="E279" s="41">
        <v>2.6397299999999999E-3</v>
      </c>
      <c r="F279" s="4">
        <v>32910634.968614891</v>
      </c>
      <c r="G279" s="4">
        <v>332410575.50613481</v>
      </c>
      <c r="H279" s="11">
        <f t="shared" si="24"/>
        <v>1.4902351331621044E-2</v>
      </c>
      <c r="I279" s="10">
        <f t="shared" si="20"/>
        <v>1.4104740901081472E-3</v>
      </c>
      <c r="J279" s="10">
        <f t="shared" si="21"/>
        <v>-6.2343497251611257E-3</v>
      </c>
      <c r="K279" s="10">
        <f t="shared" si="22"/>
        <v>0.31813733083259432</v>
      </c>
      <c r="L279" s="10">
        <f t="shared" si="23"/>
        <v>2.9201210371354147E-2</v>
      </c>
    </row>
    <row r="280" spans="1:12" x14ac:dyDescent="0.25">
      <c r="A280" s="3">
        <v>44109</v>
      </c>
      <c r="B280" s="41">
        <v>2.6409139999999998E-3</v>
      </c>
      <c r="C280" s="41">
        <v>2.6524959999999998E-3</v>
      </c>
      <c r="D280" s="41">
        <v>2.6069830000000002E-3</v>
      </c>
      <c r="E280" s="41">
        <v>2.6232730000000002E-3</v>
      </c>
      <c r="F280" s="4">
        <v>34973646.866347991</v>
      </c>
      <c r="G280" s="4">
        <v>332805949.61669999</v>
      </c>
      <c r="H280" s="11">
        <f t="shared" si="24"/>
        <v>-7.3146332709715725E-3</v>
      </c>
      <c r="I280" s="10">
        <f t="shared" si="20"/>
        <v>3.5116146154711677E-3</v>
      </c>
      <c r="J280" s="10">
        <f t="shared" si="21"/>
        <v>-7.1769122009033293E-3</v>
      </c>
      <c r="K280" s="10">
        <f t="shared" si="22"/>
        <v>0.30849563965677662</v>
      </c>
      <c r="L280" s="10">
        <f t="shared" si="23"/>
        <v>1.7458111541195143E-2</v>
      </c>
    </row>
    <row r="281" spans="1:12" x14ac:dyDescent="0.25">
      <c r="A281" s="3">
        <v>44110</v>
      </c>
      <c r="B281" s="41">
        <v>2.6224989999999999E-3</v>
      </c>
      <c r="C281" s="41">
        <v>2.6278030000000002E-3</v>
      </c>
      <c r="D281" s="41">
        <v>2.5834289999999999E-3</v>
      </c>
      <c r="E281" s="41">
        <v>2.6044459999999998E-3</v>
      </c>
      <c r="F281" s="4">
        <v>30961232.735851351</v>
      </c>
      <c r="G281" s="4">
        <v>330320514.19219232</v>
      </c>
      <c r="H281" s="11">
        <f t="shared" si="24"/>
        <v>-9.3093448585783653E-3</v>
      </c>
      <c r="I281" s="10">
        <f t="shared" si="20"/>
        <v>5.8531475015968677E-3</v>
      </c>
      <c r="J281" s="10">
        <f t="shared" si="21"/>
        <v>-1.8065262247709546E-3</v>
      </c>
      <c r="K281" s="10">
        <f t="shared" si="22"/>
        <v>0.29631440250126539</v>
      </c>
      <c r="L281" s="10">
        <f t="shared" si="23"/>
        <v>1.7176396177328801E-2</v>
      </c>
    </row>
    <row r="282" spans="1:12" x14ac:dyDescent="0.25">
      <c r="A282" s="3">
        <v>44111</v>
      </c>
      <c r="B282" s="41">
        <v>2.6051429999999999E-3</v>
      </c>
      <c r="C282" s="41">
        <v>2.6163900000000001E-3</v>
      </c>
      <c r="D282" s="41">
        <v>2.575389E-3</v>
      </c>
      <c r="E282" s="41">
        <v>2.599741E-3</v>
      </c>
      <c r="F282" s="4">
        <v>48282227.644233681</v>
      </c>
      <c r="G282" s="4">
        <v>328969259.54081059</v>
      </c>
      <c r="H282" s="11">
        <f t="shared" si="24"/>
        <v>-4.343171843551456E-3</v>
      </c>
      <c r="I282" s="10">
        <f t="shared" si="20"/>
        <v>6.0188971455136922E-2</v>
      </c>
      <c r="J282" s="10">
        <f t="shared" si="21"/>
        <v>3.2503237822534281E-4</v>
      </c>
      <c r="K282" s="10">
        <f t="shared" si="22"/>
        <v>0.29068428628793175</v>
      </c>
      <c r="L282" s="10">
        <f t="shared" si="23"/>
        <v>1.5920313397316033E-2</v>
      </c>
    </row>
    <row r="283" spans="1:12" x14ac:dyDescent="0.25">
      <c r="A283" s="3">
        <v>44112</v>
      </c>
      <c r="B283" s="41">
        <v>2.601262E-3</v>
      </c>
      <c r="C283" s="41">
        <v>2.6266839999999998E-3</v>
      </c>
      <c r="D283" s="41">
        <v>2.5611029999999999E-3</v>
      </c>
      <c r="E283" s="41">
        <v>2.6005859999999998E-3</v>
      </c>
      <c r="F283" s="4">
        <v>48178125.344444692</v>
      </c>
      <c r="G283" s="4">
        <v>328929347.26471168</v>
      </c>
      <c r="H283" s="11">
        <f t="shared" si="24"/>
        <v>3.9344287357770315E-3</v>
      </c>
      <c r="I283" s="10">
        <f t="shared" si="20"/>
        <v>5.769529701668237E-2</v>
      </c>
      <c r="J283" s="10">
        <f t="shared" si="21"/>
        <v>8.9864745868815765E-2</v>
      </c>
      <c r="K283" s="10">
        <f t="shared" si="22"/>
        <v>0.29576239163271878</v>
      </c>
      <c r="L283" s="10">
        <f t="shared" si="23"/>
        <v>2.5606545304893924E-2</v>
      </c>
    </row>
    <row r="284" spans="1:12" x14ac:dyDescent="0.25">
      <c r="A284" s="3">
        <v>44113</v>
      </c>
      <c r="B284" s="41">
        <v>2.6070109999999998E-3</v>
      </c>
      <c r="C284" s="41">
        <v>2.8606019999999998E-3</v>
      </c>
      <c r="D284" s="41">
        <v>2.601599E-3</v>
      </c>
      <c r="E284" s="41">
        <v>2.834287E-3</v>
      </c>
      <c r="F284" s="4">
        <v>53835001.961772233</v>
      </c>
      <c r="G284" s="4">
        <v>349393224.45989752</v>
      </c>
      <c r="H284" s="11">
        <f t="shared" si="24"/>
        <v>8.9054488472918733E-2</v>
      </c>
      <c r="I284" s="10">
        <f t="shared" si="20"/>
        <v>4.9369174918760597E-2</v>
      </c>
      <c r="J284" s="10">
        <f t="shared" si="21"/>
        <v>-6.129654477475277E-2</v>
      </c>
      <c r="K284" s="10">
        <f t="shared" si="22"/>
        <v>0.41115584860201637</v>
      </c>
      <c r="L284" s="10">
        <f t="shared" si="23"/>
        <v>9.955531194469236E-2</v>
      </c>
    </row>
    <row r="285" spans="1:12" x14ac:dyDescent="0.25">
      <c r="A285" s="3">
        <v>44114</v>
      </c>
      <c r="B285" s="41">
        <v>2.834404E-3</v>
      </c>
      <c r="C285" s="41">
        <v>2.8819449999999999E-3</v>
      </c>
      <c r="D285" s="41">
        <v>2.6602829999999998E-3</v>
      </c>
      <c r="E285" s="41">
        <v>2.6605550000000002E-3</v>
      </c>
      <c r="F285" s="4">
        <v>44135931.462792873</v>
      </c>
      <c r="G285" s="4">
        <v>343977588.98599547</v>
      </c>
      <c r="H285" s="11">
        <f t="shared" si="24"/>
        <v>7.4610169467825508E-3</v>
      </c>
      <c r="I285" s="10">
        <f t="shared" si="20"/>
        <v>4.4880033956569719E-2</v>
      </c>
      <c r="J285" s="10">
        <f t="shared" si="21"/>
        <v>4.3400719022910206E-3</v>
      </c>
      <c r="K285" s="10">
        <f t="shared" si="22"/>
        <v>0.42168450630298748</v>
      </c>
      <c r="L285" s="10">
        <f t="shared" si="23"/>
        <v>8.3322714162365363E-2</v>
      </c>
    </row>
    <row r="286" spans="1:12" x14ac:dyDescent="0.25">
      <c r="A286" s="3">
        <v>44115</v>
      </c>
      <c r="B286" s="41">
        <v>2.6633130000000001E-3</v>
      </c>
      <c r="C286" s="41">
        <v>2.702234E-3</v>
      </c>
      <c r="D286" s="41">
        <v>2.6566139999999999E-3</v>
      </c>
      <c r="E286" s="41">
        <v>2.672102E-3</v>
      </c>
      <c r="F286" s="4">
        <v>30121051.994338501</v>
      </c>
      <c r="G286" s="4">
        <v>339048902.68502313</v>
      </c>
      <c r="H286" s="11">
        <f t="shared" si="24"/>
        <v>-6.2357539786498335E-2</v>
      </c>
      <c r="I286" s="10">
        <f t="shared" si="20"/>
        <v>8.5703524733166895E-3</v>
      </c>
      <c r="J286" s="10">
        <f t="shared" si="21"/>
        <v>2.9763085391201205E-3</v>
      </c>
      <c r="K286" s="10">
        <f t="shared" si="22"/>
        <v>0.33303175813735053</v>
      </c>
      <c r="L286" s="10">
        <f t="shared" si="23"/>
        <v>1.7172235033015681E-2</v>
      </c>
    </row>
    <row r="287" spans="1:12" x14ac:dyDescent="0.25">
      <c r="A287" s="3">
        <v>44116</v>
      </c>
      <c r="B287" s="41">
        <v>2.6745010000000001E-3</v>
      </c>
      <c r="C287" s="41">
        <v>2.7052399999999998E-3</v>
      </c>
      <c r="D287" s="41">
        <v>2.638849E-3</v>
      </c>
      <c r="E287" s="41">
        <v>2.6800550000000002E-3</v>
      </c>
      <c r="F287" s="4">
        <v>30721417.275060609</v>
      </c>
      <c r="G287" s="4">
        <v>338586916.54131031</v>
      </c>
      <c r="H287" s="11">
        <f t="shared" si="24"/>
        <v>1.1124129146475998E-3</v>
      </c>
      <c r="I287" s="10">
        <f t="shared" si="20"/>
        <v>3.1004780679128176E-3</v>
      </c>
      <c r="J287" s="10">
        <f t="shared" si="21"/>
        <v>-1.2992643807683057E-2</v>
      </c>
      <c r="K287" s="10">
        <f t="shared" si="22"/>
        <v>0.33451463988073793</v>
      </c>
      <c r="L287" s="10">
        <f t="shared" si="23"/>
        <v>2.515907503612369E-2</v>
      </c>
    </row>
    <row r="288" spans="1:12" x14ac:dyDescent="0.25">
      <c r="A288" s="3">
        <v>44117</v>
      </c>
      <c r="B288" s="41">
        <v>2.6734570000000002E-3</v>
      </c>
      <c r="C288" s="41">
        <v>2.6754610000000001E-3</v>
      </c>
      <c r="D288" s="41">
        <v>2.6341060000000002E-3</v>
      </c>
      <c r="E288" s="41">
        <v>2.6452340000000002E-3</v>
      </c>
      <c r="F288" s="4">
        <v>38192901.21742373</v>
      </c>
      <c r="G288" s="4">
        <v>336487798.4764086</v>
      </c>
      <c r="H288" s="11">
        <f t="shared" si="24"/>
        <v>-1.1007895787434663E-2</v>
      </c>
      <c r="I288" s="10">
        <f t="shared" si="20"/>
        <v>1.5552644219693403E-3</v>
      </c>
      <c r="J288" s="10">
        <f t="shared" si="21"/>
        <v>-1.6463571842794122E-3</v>
      </c>
      <c r="K288" s="10">
        <f t="shared" si="22"/>
        <v>0.31982444179812486</v>
      </c>
      <c r="L288" s="10">
        <f t="shared" si="23"/>
        <v>1.5699823773227095E-2</v>
      </c>
    </row>
    <row r="289" spans="1:12" x14ac:dyDescent="0.25">
      <c r="A289" s="3">
        <v>44118</v>
      </c>
      <c r="B289" s="41">
        <v>2.6449070000000002E-3</v>
      </c>
      <c r="C289" s="41">
        <v>2.6577409999999999E-3</v>
      </c>
      <c r="D289" s="41">
        <v>2.6303720000000002E-3</v>
      </c>
      <c r="E289" s="41">
        <v>2.6408790000000001E-3</v>
      </c>
      <c r="F289" s="4">
        <v>30326506.943585292</v>
      </c>
      <c r="G289" s="4">
        <v>334695643.21546388</v>
      </c>
      <c r="H289" s="11">
        <f t="shared" si="24"/>
        <v>-6.623157653952029E-3</v>
      </c>
      <c r="I289" s="10">
        <f t="shared" si="20"/>
        <v>5.7464155636386786E-3</v>
      </c>
      <c r="J289" s="10">
        <f t="shared" si="21"/>
        <v>-1.6746696838439101E-2</v>
      </c>
      <c r="K289" s="10">
        <f t="shared" si="22"/>
        <v>0.3110830364445567</v>
      </c>
      <c r="L289" s="10">
        <f t="shared" si="23"/>
        <v>1.0404992145597536E-2</v>
      </c>
    </row>
    <row r="290" spans="1:12" x14ac:dyDescent="0.25">
      <c r="A290" s="3">
        <v>44119</v>
      </c>
      <c r="B290" s="41">
        <v>2.6421190000000001E-3</v>
      </c>
      <c r="C290" s="41">
        <v>2.6459840000000001E-3</v>
      </c>
      <c r="D290" s="41">
        <v>2.5760750000000002E-3</v>
      </c>
      <c r="E290" s="41">
        <v>2.596653E-3</v>
      </c>
      <c r="F290" s="4">
        <v>30253680.412227321</v>
      </c>
      <c r="G290" s="4">
        <v>330522417.23396158</v>
      </c>
      <c r="H290" s="11">
        <f t="shared" si="24"/>
        <v>-4.4236816153266356E-3</v>
      </c>
      <c r="I290" s="10">
        <f t="shared" si="20"/>
        <v>6.7946063027091528E-3</v>
      </c>
      <c r="J290" s="10">
        <f t="shared" si="21"/>
        <v>2.8894888920467654E-3</v>
      </c>
      <c r="K290" s="10">
        <f t="shared" si="22"/>
        <v>0.30528322252007034</v>
      </c>
      <c r="L290" s="10">
        <f t="shared" si="23"/>
        <v>2.7137796842094941E-2</v>
      </c>
    </row>
    <row r="291" spans="1:12" x14ac:dyDescent="0.25">
      <c r="A291" s="3">
        <v>44120</v>
      </c>
      <c r="B291" s="41">
        <v>2.5946099999999998E-3</v>
      </c>
      <c r="C291" s="41">
        <v>2.6127759999999998E-3</v>
      </c>
      <c r="D291" s="41">
        <v>2.5566999999999999E-3</v>
      </c>
      <c r="E291" s="41">
        <v>2.6041559999999998E-3</v>
      </c>
      <c r="F291" s="4">
        <v>33041007.649123009</v>
      </c>
      <c r="G291" s="4">
        <v>326850052.55103111</v>
      </c>
      <c r="H291" s="11">
        <f t="shared" si="24"/>
        <v>-1.2550340440456284E-2</v>
      </c>
      <c r="I291" s="10">
        <f t="shared" si="20"/>
        <v>6.2793122748757519E-4</v>
      </c>
      <c r="J291" s="10">
        <f t="shared" si="21"/>
        <v>-6.8851482015669374E-3</v>
      </c>
      <c r="K291" s="10">
        <f t="shared" si="22"/>
        <v>0.28890147370622765</v>
      </c>
      <c r="L291" s="10">
        <f t="shared" si="23"/>
        <v>2.193296045683879E-2</v>
      </c>
    </row>
    <row r="292" spans="1:12" x14ac:dyDescent="0.25">
      <c r="A292" s="3">
        <v>44121</v>
      </c>
      <c r="B292" s="41">
        <v>2.602839E-3</v>
      </c>
      <c r="C292" s="41">
        <v>2.6050909999999999E-3</v>
      </c>
      <c r="D292" s="41">
        <v>2.5745770000000002E-3</v>
      </c>
      <c r="E292" s="41">
        <v>2.5862260000000001E-3</v>
      </c>
      <c r="F292" s="4">
        <v>34490157.180541366</v>
      </c>
      <c r="G292" s="4">
        <v>327618254.92621368</v>
      </c>
      <c r="H292" s="11">
        <f t="shared" si="24"/>
        <v>-2.9413160561792889E-3</v>
      </c>
      <c r="I292" s="10">
        <f t="shared" si="20"/>
        <v>5.9919693519061628E-3</v>
      </c>
      <c r="J292" s="10">
        <f t="shared" si="21"/>
        <v>2.529554648356358E-3</v>
      </c>
      <c r="K292" s="10">
        <f t="shared" si="22"/>
        <v>0.28511040710678226</v>
      </c>
      <c r="L292" s="10">
        <f t="shared" si="23"/>
        <v>1.1852044044516674E-2</v>
      </c>
    </row>
    <row r="293" spans="1:12" x14ac:dyDescent="0.25">
      <c r="A293" s="3">
        <v>44122</v>
      </c>
      <c r="B293" s="41">
        <v>2.583728E-3</v>
      </c>
      <c r="C293" s="41">
        <v>2.5997419999999999E-3</v>
      </c>
      <c r="D293" s="41">
        <v>2.5835150000000002E-3</v>
      </c>
      <c r="E293" s="41">
        <v>2.5927680000000001E-3</v>
      </c>
      <c r="F293" s="4">
        <v>25946400.94355033</v>
      </c>
      <c r="G293" s="4">
        <v>328447556.1890825</v>
      </c>
      <c r="H293" s="11">
        <f t="shared" si="24"/>
        <v>-2.0532871980287748E-3</v>
      </c>
      <c r="I293" s="10">
        <f t="shared" si="20"/>
        <v>3.5355347909902459E-3</v>
      </c>
      <c r="J293" s="10">
        <f t="shared" si="21"/>
        <v>2.761141760466046E-3</v>
      </c>
      <c r="K293" s="10">
        <f t="shared" si="22"/>
        <v>0.28247170635981633</v>
      </c>
      <c r="L293" s="10">
        <f t="shared" si="23"/>
        <v>6.2809776602805734E-3</v>
      </c>
    </row>
    <row r="294" spans="1:12" x14ac:dyDescent="0.25">
      <c r="A294" s="3">
        <v>44123</v>
      </c>
      <c r="B294" s="41">
        <v>2.5935979999999999E-3</v>
      </c>
      <c r="C294" s="41">
        <v>2.6164339999999999E-3</v>
      </c>
      <c r="D294" s="41">
        <v>2.5782180000000002E-3</v>
      </c>
      <c r="E294" s="41">
        <v>2.5999270000000001E-3</v>
      </c>
      <c r="F294" s="4">
        <v>34770792.405847333</v>
      </c>
      <c r="G294" s="4">
        <v>328937320.8813017</v>
      </c>
      <c r="H294" s="11">
        <f t="shared" si="24"/>
        <v>6.4206371247608456E-3</v>
      </c>
      <c r="I294" s="10">
        <f t="shared" si="20"/>
        <v>1.0360330753378883E-2</v>
      </c>
      <c r="J294" s="10">
        <f t="shared" si="21"/>
        <v>-1.370423092648454E-3</v>
      </c>
      <c r="K294" s="10">
        <f t="shared" si="22"/>
        <v>0.29070599180912571</v>
      </c>
      <c r="L294" s="10">
        <f t="shared" si="23"/>
        <v>1.4822641064487163E-2</v>
      </c>
    </row>
    <row r="295" spans="1:12" x14ac:dyDescent="0.25">
      <c r="A295" s="3">
        <v>44124</v>
      </c>
      <c r="B295" s="41">
        <v>2.597888E-3</v>
      </c>
      <c r="C295" s="41">
        <v>2.6201509999999998E-3</v>
      </c>
      <c r="D295" s="41">
        <v>2.5875579999999998E-3</v>
      </c>
      <c r="E295" s="41">
        <v>2.5963639999999999E-3</v>
      </c>
      <c r="F295" s="4">
        <v>40902558.271521978</v>
      </c>
      <c r="G295" s="4">
        <v>329366530.15519899</v>
      </c>
      <c r="H295" s="11">
        <f t="shared" si="24"/>
        <v>1.4206358731005139E-3</v>
      </c>
      <c r="I295" s="10">
        <f t="shared" si="20"/>
        <v>5.8533305849689478E-3</v>
      </c>
      <c r="J295" s="10">
        <f t="shared" si="21"/>
        <v>1.1744501156232268E-2</v>
      </c>
      <c r="K295" s="10">
        <f t="shared" si="22"/>
        <v>0.29253961504271553</v>
      </c>
      <c r="L295" s="10">
        <f t="shared" si="23"/>
        <v>1.2596046156259977E-2</v>
      </c>
    </row>
    <row r="296" spans="1:12" x14ac:dyDescent="0.25">
      <c r="A296" s="3">
        <v>44125</v>
      </c>
      <c r="B296" s="41">
        <v>2.6025739999999999E-3</v>
      </c>
      <c r="C296" s="41">
        <v>2.6622630000000002E-3</v>
      </c>
      <c r="D296" s="41">
        <v>2.5932809999999998E-3</v>
      </c>
      <c r="E296" s="41">
        <v>2.6268569999999998E-3</v>
      </c>
      <c r="F296" s="4">
        <v>33391602.290653691</v>
      </c>
      <c r="G296" s="4">
        <v>332747713.33600318</v>
      </c>
      <c r="H296" s="11">
        <f t="shared" si="24"/>
        <v>1.6072356135199996E-2</v>
      </c>
      <c r="I296" s="10">
        <f t="shared" si="20"/>
        <v>3.7634181308638559E-3</v>
      </c>
      <c r="J296" s="10">
        <f t="shared" si="21"/>
        <v>1.2202795964911584E-2</v>
      </c>
      <c r="K296" s="10">
        <f t="shared" si="22"/>
        <v>0.31331377205453625</v>
      </c>
      <c r="L296" s="10">
        <f t="shared" si="23"/>
        <v>2.6600279722868603E-2</v>
      </c>
    </row>
    <row r="297" spans="1:12" x14ac:dyDescent="0.25">
      <c r="A297" s="3">
        <v>44126</v>
      </c>
      <c r="B297" s="41">
        <v>2.6264639999999998E-3</v>
      </c>
      <c r="C297" s="41">
        <v>2.6830140000000001E-3</v>
      </c>
      <c r="D297" s="41">
        <v>2.6264639999999998E-3</v>
      </c>
      <c r="E297" s="41">
        <v>2.6589119999999998E-3</v>
      </c>
      <c r="F297" s="4">
        <v>35471985.495443583</v>
      </c>
      <c r="G297" s="4">
        <v>337755985.3584162</v>
      </c>
      <c r="H297" s="11">
        <f t="shared" si="24"/>
        <v>7.794496636883674E-3</v>
      </c>
      <c r="I297" s="10">
        <f t="shared" si="20"/>
        <v>1.0473756834640633E-2</v>
      </c>
      <c r="J297" s="10">
        <f t="shared" si="21"/>
        <v>-1.1610011914646723E-3</v>
      </c>
      <c r="K297" s="10">
        <f t="shared" si="22"/>
        <v>0.32355039183398837</v>
      </c>
      <c r="L297" s="10">
        <f t="shared" si="23"/>
        <v>2.1530849080741321E-2</v>
      </c>
    </row>
    <row r="298" spans="1:12" x14ac:dyDescent="0.25">
      <c r="A298" s="3">
        <v>44127</v>
      </c>
      <c r="B298" s="41">
        <v>2.657328E-3</v>
      </c>
      <c r="C298" s="41">
        <v>2.6896469999999999E-3</v>
      </c>
      <c r="D298" s="41">
        <v>2.6428900000000002E-3</v>
      </c>
      <c r="E298" s="41">
        <v>2.6558250000000001E-3</v>
      </c>
      <c r="F298" s="4">
        <v>29112715.916531</v>
      </c>
      <c r="G298" s="4">
        <v>337725696.86601913</v>
      </c>
      <c r="H298" s="11">
        <f t="shared" si="24"/>
        <v>2.4722196753352061E-3</v>
      </c>
      <c r="I298" s="10">
        <f t="shared" si="20"/>
        <v>1.4055705203188646E-2</v>
      </c>
      <c r="J298" s="10">
        <f t="shared" si="21"/>
        <v>-3.6444419342389622E-3</v>
      </c>
      <c r="K298" s="10">
        <f t="shared" si="22"/>
        <v>0.3268224991539781</v>
      </c>
      <c r="L298" s="10">
        <f t="shared" si="23"/>
        <v>1.7691617887993782E-2</v>
      </c>
    </row>
    <row r="299" spans="1:12" x14ac:dyDescent="0.25">
      <c r="A299" s="3">
        <v>44128</v>
      </c>
      <c r="B299" s="41">
        <v>2.652579E-3</v>
      </c>
      <c r="C299" s="41">
        <v>2.6564570000000001E-3</v>
      </c>
      <c r="D299" s="41">
        <v>2.6258100000000001E-3</v>
      </c>
      <c r="E299" s="41">
        <v>2.6461459999999998E-3</v>
      </c>
      <c r="F299" s="4">
        <v>27185697.2566218</v>
      </c>
      <c r="G299" s="4">
        <v>335127711.13826841</v>
      </c>
      <c r="H299" s="11">
        <f t="shared" si="24"/>
        <v>-1.2339909289211477E-2</v>
      </c>
      <c r="I299" s="10">
        <f t="shared" si="20"/>
        <v>4.6434527885785684E-2</v>
      </c>
      <c r="J299" s="10">
        <f t="shared" si="21"/>
        <v>6.4781006036704891E-3</v>
      </c>
      <c r="K299" s="10">
        <f t="shared" si="22"/>
        <v>0.31044962987153313</v>
      </c>
      <c r="L299" s="10">
        <f t="shared" si="23"/>
        <v>1.1671446144237319E-2</v>
      </c>
    </row>
    <row r="300" spans="1:12" x14ac:dyDescent="0.25">
      <c r="A300" s="3">
        <v>44129</v>
      </c>
      <c r="B300" s="41">
        <v>2.6464309999999999E-3</v>
      </c>
      <c r="C300" s="41">
        <v>2.6764810000000001E-3</v>
      </c>
      <c r="D300" s="41">
        <v>2.6316479999999999E-3</v>
      </c>
      <c r="E300" s="41">
        <v>2.6632880000000002E-3</v>
      </c>
      <c r="F300" s="4">
        <v>28770187.041771632</v>
      </c>
      <c r="G300" s="4">
        <v>336926750.35800552</v>
      </c>
      <c r="H300" s="11">
        <f t="shared" si="24"/>
        <v>7.5378596378559851E-3</v>
      </c>
      <c r="I300" s="10">
        <f t="shared" si="20"/>
        <v>9.2681493003185761E-2</v>
      </c>
      <c r="J300" s="10">
        <f t="shared" si="21"/>
        <v>2.7199461717997142E-3</v>
      </c>
      <c r="K300" s="10">
        <f t="shared" si="22"/>
        <v>0.3203276152439849</v>
      </c>
      <c r="L300" s="10">
        <f t="shared" si="23"/>
        <v>1.7036092972920525E-2</v>
      </c>
    </row>
    <row r="301" spans="1:12" x14ac:dyDescent="0.25">
      <c r="A301" s="3">
        <v>44130</v>
      </c>
      <c r="B301" s="41">
        <v>2.6620480000000002E-3</v>
      </c>
      <c r="C301" s="41">
        <v>2.872416E-3</v>
      </c>
      <c r="D301" s="41">
        <v>2.6432679999999998E-3</v>
      </c>
      <c r="E301" s="41">
        <v>2.6705320000000002E-3</v>
      </c>
      <c r="F301" s="4">
        <v>64794582.800123341</v>
      </c>
      <c r="G301" s="4">
        <v>348901522.13002372</v>
      </c>
      <c r="H301" s="11">
        <f t="shared" si="24"/>
        <v>7.3206198736325778E-2</v>
      </c>
      <c r="I301" s="10">
        <f t="shared" si="20"/>
        <v>3.9328243513304419E-2</v>
      </c>
      <c r="J301" s="10">
        <f t="shared" si="21"/>
        <v>3.7610483604015865E-3</v>
      </c>
      <c r="K301" s="10">
        <f t="shared" si="22"/>
        <v>0.41698378104259515</v>
      </c>
      <c r="L301" s="10">
        <f t="shared" si="23"/>
        <v>8.6691171685958412E-2</v>
      </c>
    </row>
    <row r="302" spans="1:12" x14ac:dyDescent="0.25">
      <c r="A302" s="3">
        <v>44131</v>
      </c>
      <c r="B302" s="41">
        <v>2.6758760000000002E-3</v>
      </c>
      <c r="C302" s="41">
        <v>2.7062029999999999E-3</v>
      </c>
      <c r="D302" s="41">
        <v>2.6374409999999999E-3</v>
      </c>
      <c r="E302" s="41">
        <v>2.6805760000000001E-3</v>
      </c>
      <c r="F302" s="4">
        <v>58531752.830913737</v>
      </c>
      <c r="G302" s="4">
        <v>340397266.60687399</v>
      </c>
      <c r="H302" s="11">
        <f t="shared" si="24"/>
        <v>-5.786522564976665E-2</v>
      </c>
      <c r="I302" s="10">
        <f t="shared" si="20"/>
        <v>1.7939178408365369E-2</v>
      </c>
      <c r="J302" s="10">
        <f t="shared" si="21"/>
        <v>-2.7351584137140783E-2</v>
      </c>
      <c r="K302" s="10">
        <f t="shared" si="22"/>
        <v>0.334989694810506</v>
      </c>
      <c r="L302" s="10">
        <f t="shared" si="23"/>
        <v>2.6071483684374286E-2</v>
      </c>
    </row>
    <row r="303" spans="1:12" x14ac:dyDescent="0.25">
      <c r="A303" s="3">
        <v>44132</v>
      </c>
      <c r="B303" s="41">
        <v>2.6787450000000002E-3</v>
      </c>
      <c r="C303" s="41">
        <v>2.700123E-3</v>
      </c>
      <c r="D303" s="41">
        <v>2.5872880000000001E-3</v>
      </c>
      <c r="E303" s="41">
        <v>2.6072579999999999E-3</v>
      </c>
      <c r="F303" s="4">
        <v>40066343.48188892</v>
      </c>
      <c r="G303" s="4">
        <v>335513513.74638277</v>
      </c>
      <c r="H303" s="11">
        <f t="shared" si="24"/>
        <v>-2.2466902889398494E-3</v>
      </c>
      <c r="I303" s="10">
        <f t="shared" si="20"/>
        <v>1.5092445511895855E-2</v>
      </c>
      <c r="J303" s="10">
        <f t="shared" si="21"/>
        <v>-1.4674420406418642E-3</v>
      </c>
      <c r="K303" s="10">
        <f t="shared" si="22"/>
        <v>0.33199038642734036</v>
      </c>
      <c r="L303" s="10">
        <f t="shared" si="23"/>
        <v>4.3611302645859329E-2</v>
      </c>
    </row>
    <row r="304" spans="1:12" x14ac:dyDescent="0.25">
      <c r="A304" s="3">
        <v>44133</v>
      </c>
      <c r="B304" s="41">
        <v>2.6075989999999999E-3</v>
      </c>
      <c r="C304" s="41">
        <v>2.6255549999999999E-3</v>
      </c>
      <c r="D304" s="41">
        <v>2.5404149999999999E-3</v>
      </c>
      <c r="E304" s="41">
        <v>2.6034320000000001E-3</v>
      </c>
      <c r="F304" s="4">
        <v>39195833.023413926</v>
      </c>
      <c r="G304" s="4">
        <v>329977690.43535352</v>
      </c>
      <c r="H304" s="11">
        <f t="shared" si="24"/>
        <v>-2.7616519691880746E-2</v>
      </c>
      <c r="I304" s="10">
        <f t="shared" si="20"/>
        <v>5.7368066911973048E-3</v>
      </c>
      <c r="J304" s="10">
        <f t="shared" si="21"/>
        <v>-2.1629141840463495E-3</v>
      </c>
      <c r="K304" s="10">
        <f t="shared" si="22"/>
        <v>0.29520544769117385</v>
      </c>
      <c r="L304" s="10">
        <f t="shared" si="23"/>
        <v>3.3514209292576203E-2</v>
      </c>
    </row>
    <row r="305" spans="1:12" x14ac:dyDescent="0.25">
      <c r="A305" s="3">
        <v>44134</v>
      </c>
      <c r="B305" s="41">
        <v>2.6038939999999998E-3</v>
      </c>
      <c r="C305" s="41">
        <v>2.609086E-3</v>
      </c>
      <c r="D305" s="41">
        <v>2.5405879999999999E-3</v>
      </c>
      <c r="E305" s="41">
        <v>2.5978009999999998E-3</v>
      </c>
      <c r="F305" s="4">
        <v>37056910.492175803</v>
      </c>
      <c r="G305" s="4">
        <v>328369756.99485409</v>
      </c>
      <c r="H305" s="11">
        <f t="shared" si="24"/>
        <v>-6.272578559580683E-3</v>
      </c>
      <c r="I305" s="10">
        <f t="shared" si="20"/>
        <v>8.031940510280694E-3</v>
      </c>
      <c r="J305" s="10">
        <f t="shared" si="21"/>
        <v>-1.2581410200396381E-2</v>
      </c>
      <c r="K305" s="10">
        <f t="shared" si="22"/>
        <v>0.28708116976973419</v>
      </c>
      <c r="L305" s="10">
        <f t="shared" si="23"/>
        <v>2.6961475060104156E-2</v>
      </c>
    </row>
    <row r="306" spans="1:12" x14ac:dyDescent="0.25">
      <c r="A306" s="3">
        <v>44135</v>
      </c>
      <c r="B306" s="41">
        <v>2.5999040000000001E-3</v>
      </c>
      <c r="C306" s="41">
        <v>2.613888E-3</v>
      </c>
      <c r="D306" s="41">
        <v>2.559604E-3</v>
      </c>
      <c r="E306" s="41">
        <v>2.565117E-3</v>
      </c>
      <c r="F306" s="4">
        <v>31140410.249387879</v>
      </c>
      <c r="G306" s="4">
        <v>327451208.1889388</v>
      </c>
      <c r="H306" s="11">
        <f t="shared" si="24"/>
        <v>1.840491267823265E-3</v>
      </c>
      <c r="I306" s="10">
        <f t="shared" si="20"/>
        <v>7.94316416559393E-3</v>
      </c>
      <c r="J306" s="10">
        <f t="shared" si="21"/>
        <v>1.5519759917383968E-3</v>
      </c>
      <c r="K306" s="10">
        <f t="shared" si="22"/>
        <v>0.28945003142367498</v>
      </c>
      <c r="L306" s="10">
        <f t="shared" si="23"/>
        <v>2.1207968107566533E-2</v>
      </c>
    </row>
    <row r="307" spans="1:12" x14ac:dyDescent="0.25">
      <c r="A307" s="3">
        <v>44136</v>
      </c>
      <c r="B307" s="41">
        <v>2.5726519999999999E-3</v>
      </c>
      <c r="C307" s="41">
        <v>2.5890079999999998E-3</v>
      </c>
      <c r="D307" s="41">
        <v>2.5604199999999999E-3</v>
      </c>
      <c r="E307" s="41">
        <v>2.5690980000000001E-3</v>
      </c>
      <c r="F307" s="4">
        <v>29545820.28054193</v>
      </c>
      <c r="G307" s="4">
        <v>326993252.70116222</v>
      </c>
      <c r="H307" s="11">
        <f t="shared" si="24"/>
        <v>-9.5183879339895694E-3</v>
      </c>
      <c r="I307" s="10">
        <f t="shared" si="20"/>
        <v>1.6042965740010653E-2</v>
      </c>
      <c r="J307" s="10">
        <f t="shared" si="21"/>
        <v>-1.5770515566163712E-2</v>
      </c>
      <c r="K307" s="10">
        <f t="shared" si="22"/>
        <v>0.27717654580308948</v>
      </c>
      <c r="L307" s="10">
        <f t="shared" si="23"/>
        <v>1.1165355683833145E-2</v>
      </c>
    </row>
    <row r="308" spans="1:12" x14ac:dyDescent="0.25">
      <c r="A308" s="3">
        <v>44137</v>
      </c>
      <c r="B308" s="41">
        <v>2.5700190000000002E-3</v>
      </c>
      <c r="C308" s="41">
        <v>2.5934479999999999E-3</v>
      </c>
      <c r="D308" s="41">
        <v>2.5025730000000001E-3</v>
      </c>
      <c r="E308" s="41">
        <v>2.5285820000000001E-3</v>
      </c>
      <c r="F308" s="4">
        <v>30805928.194317792</v>
      </c>
      <c r="G308" s="4">
        <v>323934003.1849339</v>
      </c>
      <c r="H308" s="11">
        <f t="shared" si="24"/>
        <v>1.7149425571493355E-3</v>
      </c>
      <c r="I308" s="10">
        <f t="shared" si="20"/>
        <v>2.2985681141189766E-2</v>
      </c>
      <c r="J308" s="10">
        <f t="shared" si="21"/>
        <v>-8.1508133807817185E-4</v>
      </c>
      <c r="K308" s="10">
        <f t="shared" si="22"/>
        <v>0.27936683021448028</v>
      </c>
      <c r="L308" s="10">
        <f t="shared" si="23"/>
        <v>3.6312627044245982E-2</v>
      </c>
    </row>
    <row r="309" spans="1:12" x14ac:dyDescent="0.25">
      <c r="A309" s="3">
        <v>44138</v>
      </c>
      <c r="B309" s="41">
        <v>2.5255619999999999E-3</v>
      </c>
      <c r="C309" s="41">
        <v>2.5390550000000001E-3</v>
      </c>
      <c r="D309" s="41">
        <v>2.4584540000000001E-3</v>
      </c>
      <c r="E309" s="41">
        <v>2.5265209999999999E-3</v>
      </c>
      <c r="F309" s="4">
        <v>36863428.872645348</v>
      </c>
      <c r="G309" s="4">
        <v>318543255.72408253</v>
      </c>
      <c r="H309" s="11">
        <f t="shared" si="24"/>
        <v>-2.0973237173060651E-2</v>
      </c>
      <c r="I309" s="10">
        <f t="shared" si="20"/>
        <v>2.1031793141842791E-2</v>
      </c>
      <c r="J309" s="10">
        <f t="shared" si="21"/>
        <v>8.7931190755985433E-3</v>
      </c>
      <c r="K309" s="10">
        <f t="shared" si="22"/>
        <v>0.25253436625304504</v>
      </c>
      <c r="L309" s="10">
        <f t="shared" si="23"/>
        <v>3.2785238202545086E-2</v>
      </c>
    </row>
    <row r="310" spans="1:12" x14ac:dyDescent="0.25">
      <c r="A310" s="3">
        <v>44139</v>
      </c>
      <c r="B310" s="41">
        <v>2.5346309999999999E-3</v>
      </c>
      <c r="C310" s="41">
        <v>2.5683390000000002E-3</v>
      </c>
      <c r="D310" s="41">
        <v>2.4817509999999999E-3</v>
      </c>
      <c r="E310" s="41">
        <v>2.5487370000000001E-3</v>
      </c>
      <c r="F310" s="4">
        <v>39390206.402073286</v>
      </c>
      <c r="G310" s="4">
        <v>320908353.53882939</v>
      </c>
      <c r="H310" s="11">
        <f t="shared" si="24"/>
        <v>1.1533424837193397E-2</v>
      </c>
      <c r="I310" s="10">
        <f t="shared" si="20"/>
        <v>9.9754280439784977E-3</v>
      </c>
      <c r="J310" s="10">
        <f t="shared" si="21"/>
        <v>4.0103784737303139E-2</v>
      </c>
      <c r="K310" s="10">
        <f t="shared" si="22"/>
        <v>0.26698037722222634</v>
      </c>
      <c r="L310" s="10">
        <f t="shared" si="23"/>
        <v>3.4889882183990473E-2</v>
      </c>
    </row>
    <row r="311" spans="1:12" x14ac:dyDescent="0.25">
      <c r="A311" s="3">
        <v>44140</v>
      </c>
      <c r="B311" s="41">
        <v>2.5430629999999999E-3</v>
      </c>
      <c r="C311" s="41">
        <v>2.6743520000000001E-3</v>
      </c>
      <c r="D311" s="41">
        <v>2.5080440000000001E-3</v>
      </c>
      <c r="E311" s="41">
        <v>2.6509509999999999E-3</v>
      </c>
      <c r="F311" s="4">
        <v>39699251.389410697</v>
      </c>
      <c r="G311" s="4">
        <v>329308007.94413477</v>
      </c>
      <c r="H311" s="11">
        <f t="shared" si="24"/>
        <v>4.1276871939412922E-2</v>
      </c>
      <c r="I311" s="10">
        <f t="shared" si="20"/>
        <v>3.4088645770265505E-2</v>
      </c>
      <c r="J311" s="10">
        <f t="shared" si="21"/>
        <v>4.5753014672847536E-2</v>
      </c>
      <c r="K311" s="10">
        <f t="shared" si="22"/>
        <v>0.31927736400257722</v>
      </c>
      <c r="L311" s="10">
        <f t="shared" si="23"/>
        <v>6.6309841454137208E-2</v>
      </c>
    </row>
    <row r="312" spans="1:12" x14ac:dyDescent="0.25">
      <c r="A312" s="3">
        <v>44141</v>
      </c>
      <c r="B312" s="41">
        <v>2.6167460000000001E-3</v>
      </c>
      <c r="C312" s="41">
        <v>2.8224690000000002E-3</v>
      </c>
      <c r="D312" s="41">
        <v>2.60502E-3</v>
      </c>
      <c r="E312" s="41">
        <v>2.77224E-3</v>
      </c>
      <c r="F312" s="4">
        <v>58344207.7318886</v>
      </c>
      <c r="G312" s="4">
        <v>347031735.82274199</v>
      </c>
      <c r="H312" s="11">
        <f t="shared" si="24"/>
        <v>5.5384257569684216E-2</v>
      </c>
      <c r="I312" s="10">
        <f t="shared" si="20"/>
        <v>2.6474032219173996E-2</v>
      </c>
      <c r="J312" s="10">
        <f t="shared" si="21"/>
        <v>-3.144713300435753E-2</v>
      </c>
      <c r="K312" s="10">
        <f t="shared" si="22"/>
        <v>0.39234456133634987</v>
      </c>
      <c r="L312" s="10">
        <f t="shared" si="23"/>
        <v>8.3473063546537052E-2</v>
      </c>
    </row>
    <row r="313" spans="1:12" x14ac:dyDescent="0.25">
      <c r="A313" s="3">
        <v>44142</v>
      </c>
      <c r="B313" s="41">
        <v>2.7750940000000001E-3</v>
      </c>
      <c r="C313" s="41">
        <v>2.8427219999999998E-3</v>
      </c>
      <c r="D313" s="41">
        <v>2.603775E-3</v>
      </c>
      <c r="E313" s="41">
        <v>2.6850609999999999E-3</v>
      </c>
      <c r="F313" s="4">
        <v>63183647.749033839</v>
      </c>
      <c r="G313" s="4">
        <v>350399770.31650913</v>
      </c>
      <c r="H313" s="11">
        <f t="shared" si="24"/>
        <v>7.1756323984424946E-3</v>
      </c>
      <c r="I313" s="10">
        <f t="shared" si="20"/>
        <v>3.4056860723930438E-2</v>
      </c>
      <c r="J313" s="10">
        <f t="shared" si="21"/>
        <v>1.6258103633399745E-2</v>
      </c>
      <c r="K313" s="10">
        <f t="shared" si="22"/>
        <v>0.4023355140804703</v>
      </c>
      <c r="L313" s="10">
        <f t="shared" si="23"/>
        <v>9.1769450125298802E-2</v>
      </c>
    </row>
    <row r="314" spans="1:12" x14ac:dyDescent="0.25">
      <c r="A314" s="3">
        <v>44143</v>
      </c>
      <c r="B314" s="41">
        <v>2.6824449999999999E-3</v>
      </c>
      <c r="C314" s="41">
        <v>2.7566890000000001E-3</v>
      </c>
      <c r="D314" s="41">
        <v>2.6658229999999999E-3</v>
      </c>
      <c r="E314" s="41">
        <v>2.728715E-3</v>
      </c>
      <c r="F314" s="4">
        <v>47959775.936570168</v>
      </c>
      <c r="G314" s="4">
        <v>345088562.97363043</v>
      </c>
      <c r="H314" s="11">
        <f t="shared" si="24"/>
        <v>-3.0264303016615656E-2</v>
      </c>
      <c r="I314" s="10">
        <f t="shared" si="20"/>
        <v>1.5817217007700181E-3</v>
      </c>
      <c r="J314" s="10">
        <f t="shared" si="21"/>
        <v>-2.9224744980696049E-2</v>
      </c>
      <c r="K314" s="10">
        <f t="shared" si="22"/>
        <v>0.35989480715137745</v>
      </c>
      <c r="L314" s="10">
        <f t="shared" si="23"/>
        <v>3.4085533810759516E-2</v>
      </c>
    </row>
    <row r="315" spans="1:12" x14ac:dyDescent="0.25">
      <c r="A315" s="3">
        <v>44144</v>
      </c>
      <c r="B315" s="41">
        <v>2.7288080000000001E-3</v>
      </c>
      <c r="C315" s="41">
        <v>2.806032E-3</v>
      </c>
      <c r="D315" s="41">
        <v>2.6435429999999999E-3</v>
      </c>
      <c r="E315" s="41">
        <v>2.6489690000000001E-3</v>
      </c>
      <c r="F315" s="4">
        <v>36218789.208678097</v>
      </c>
      <c r="G315" s="4">
        <v>345669774.60312629</v>
      </c>
      <c r="H315" s="11">
        <f t="shared" si="24"/>
        <v>1.7899371311018351E-2</v>
      </c>
      <c r="I315" s="10">
        <f t="shared" si="20"/>
        <v>1.759995278778893E-2</v>
      </c>
      <c r="J315" s="10">
        <f t="shared" si="21"/>
        <v>4.6937129124576371E-2</v>
      </c>
      <c r="K315" s="10">
        <f t="shared" si="22"/>
        <v>0.38423606924850562</v>
      </c>
      <c r="L315" s="10">
        <f t="shared" si="23"/>
        <v>6.1466372969912086E-2</v>
      </c>
    </row>
    <row r="316" spans="1:12" x14ac:dyDescent="0.25">
      <c r="A316" s="3">
        <v>44145</v>
      </c>
      <c r="B316" s="41">
        <v>2.6665899999999999E-3</v>
      </c>
      <c r="C316" s="41">
        <v>2.8625349999999998E-3</v>
      </c>
      <c r="D316" s="41">
        <v>2.630917E-3</v>
      </c>
      <c r="E316" s="41">
        <v>2.7733039999999999E-3</v>
      </c>
      <c r="F316" s="4">
        <v>45000139.959707707</v>
      </c>
      <c r="G316" s="4">
        <v>348852739.6863814</v>
      </c>
      <c r="H316" s="11">
        <f t="shared" si="24"/>
        <v>2.0136263592147149E-2</v>
      </c>
      <c r="I316" s="10">
        <f t="shared" si="20"/>
        <v>8.8175149357019884E-3</v>
      </c>
      <c r="J316" s="10">
        <f t="shared" si="21"/>
        <v>-1.4834291516544473E-3</v>
      </c>
      <c r="K316" s="10">
        <f t="shared" si="22"/>
        <v>0.41210941161265113</v>
      </c>
      <c r="L316" s="10">
        <f t="shared" si="23"/>
        <v>8.8036984823162356E-2</v>
      </c>
    </row>
    <row r="317" spans="1:12" x14ac:dyDescent="0.25">
      <c r="A317" s="3">
        <v>44146</v>
      </c>
      <c r="B317" s="41">
        <v>2.7742909999999999E-3</v>
      </c>
      <c r="C317" s="41">
        <v>2.8489269999999998E-3</v>
      </c>
      <c r="D317" s="41">
        <v>2.7400810000000001E-3</v>
      </c>
      <c r="E317" s="41">
        <v>2.7691899999999999E-3</v>
      </c>
      <c r="F317" s="4">
        <v>55017488.988050871</v>
      </c>
      <c r="G317" s="4">
        <v>356325428.83041167</v>
      </c>
      <c r="H317" s="11">
        <f t="shared" si="24"/>
        <v>-4.7538283374701177E-3</v>
      </c>
      <c r="I317" s="10">
        <f t="shared" si="20"/>
        <v>3.8651116597118347E-2</v>
      </c>
      <c r="J317" s="10">
        <f t="shared" si="21"/>
        <v>4.8580992997953043E-3</v>
      </c>
      <c r="K317" s="10">
        <f t="shared" si="22"/>
        <v>0.40539648587611876</v>
      </c>
      <c r="L317" s="10">
        <f t="shared" si="23"/>
        <v>3.9723643206167836E-2</v>
      </c>
    </row>
    <row r="318" spans="1:12" x14ac:dyDescent="0.25">
      <c r="A318" s="3">
        <v>44147</v>
      </c>
      <c r="B318" s="41">
        <v>2.7680790000000001E-3</v>
      </c>
      <c r="C318" s="41">
        <v>2.7998580000000001E-3</v>
      </c>
      <c r="D318" s="41">
        <v>2.7145519999999999E-3</v>
      </c>
      <c r="E318" s="41">
        <v>2.782643E-3</v>
      </c>
      <c r="F318" s="4">
        <v>37847406.553641647</v>
      </c>
      <c r="G318" s="4">
        <v>352336569.43892771</v>
      </c>
      <c r="H318" s="11">
        <f t="shared" si="24"/>
        <v>-1.7223677545967195E-2</v>
      </c>
      <c r="I318" s="10">
        <f t="shared" si="20"/>
        <v>3.1114973953692032E-2</v>
      </c>
      <c r="J318" s="10">
        <f t="shared" si="21"/>
        <v>2.4346637351611244E-2</v>
      </c>
      <c r="K318" s="10">
        <f t="shared" si="22"/>
        <v>0.38119038997915289</v>
      </c>
      <c r="L318" s="10">
        <f t="shared" si="23"/>
        <v>3.1425443314403445E-2</v>
      </c>
    </row>
    <row r="319" spans="1:12" x14ac:dyDescent="0.25">
      <c r="A319" s="3">
        <v>44148</v>
      </c>
      <c r="B319" s="41">
        <v>2.7805E-3</v>
      </c>
      <c r="C319" s="41">
        <v>2.904677E-3</v>
      </c>
      <c r="D319" s="41">
        <v>2.7557609999999998E-3</v>
      </c>
      <c r="E319" s="41">
        <v>2.8503909999999999E-3</v>
      </c>
      <c r="F319" s="4">
        <v>33820981.495779268</v>
      </c>
      <c r="G319" s="4">
        <v>358111595.70986831</v>
      </c>
      <c r="H319" s="11">
        <f t="shared" si="24"/>
        <v>3.7437255746541401E-2</v>
      </c>
      <c r="I319" s="10">
        <f t="shared" si="20"/>
        <v>1.0497838178473521E-2</v>
      </c>
      <c r="J319" s="10">
        <f t="shared" si="21"/>
        <v>-2.0879240777844088E-2</v>
      </c>
      <c r="K319" s="10">
        <f t="shared" si="22"/>
        <v>0.43289836784346769</v>
      </c>
      <c r="L319" s="10">
        <f t="shared" si="23"/>
        <v>5.4038067887600016E-2</v>
      </c>
    </row>
    <row r="320" spans="1:12" x14ac:dyDescent="0.25">
      <c r="A320" s="3">
        <v>44149</v>
      </c>
      <c r="B320" s="41">
        <v>2.8523060000000002E-3</v>
      </c>
      <c r="C320" s="41">
        <v>2.8856049999999999E-3</v>
      </c>
      <c r="D320" s="41">
        <v>2.741126E-3</v>
      </c>
      <c r="E320" s="41">
        <v>2.7908770000000002E-3</v>
      </c>
      <c r="F320" s="4">
        <v>42732610.907338701</v>
      </c>
      <c r="G320" s="4">
        <v>356806116.23981488</v>
      </c>
      <c r="H320" s="11">
        <f t="shared" si="24"/>
        <v>-6.5659624116554734E-3</v>
      </c>
      <c r="I320" s="10">
        <f t="shared" si="20"/>
        <v>6.0799328774434128E-2</v>
      </c>
      <c r="J320" s="10">
        <f t="shared" si="21"/>
        <v>-2.0559845525260911E-3</v>
      </c>
      <c r="K320" s="10">
        <f t="shared" si="22"/>
        <v>0.42349001102048511</v>
      </c>
      <c r="L320" s="10">
        <f t="shared" si="23"/>
        <v>5.2707901789264655E-2</v>
      </c>
    </row>
    <row r="321" spans="1:12" x14ac:dyDescent="0.25">
      <c r="A321" s="3">
        <v>44150</v>
      </c>
      <c r="B321" s="41">
        <v>2.7499970000000001E-3</v>
      </c>
      <c r="C321" s="41">
        <v>2.8238180000000001E-3</v>
      </c>
      <c r="D321" s="41">
        <v>2.7239109999999999E-3</v>
      </c>
      <c r="E321" s="41">
        <v>2.7851389999999998E-3</v>
      </c>
      <c r="F321" s="4">
        <v>35236524.043059081</v>
      </c>
      <c r="G321" s="4">
        <v>353828558.62930632</v>
      </c>
      <c r="H321" s="11">
        <f t="shared" si="24"/>
        <v>-2.1412147539250793E-2</v>
      </c>
      <c r="I321" s="10">
        <f t="shared" si="20"/>
        <v>5.064978018587267E-2</v>
      </c>
      <c r="J321" s="10">
        <f t="shared" si="21"/>
        <v>3.6541802761011377E-2</v>
      </c>
      <c r="K321" s="10">
        <f t="shared" si="22"/>
        <v>0.39301003288386482</v>
      </c>
      <c r="L321" s="10">
        <f t="shared" si="23"/>
        <v>3.6677776917087401E-2</v>
      </c>
    </row>
    <row r="322" spans="1:12" x14ac:dyDescent="0.25">
      <c r="A322" s="3">
        <v>44151</v>
      </c>
      <c r="B322" s="41">
        <v>2.7464329999999999E-3</v>
      </c>
      <c r="C322" s="41">
        <v>3.0061549999999999E-3</v>
      </c>
      <c r="D322" s="41">
        <v>2.7355970000000002E-3</v>
      </c>
      <c r="E322" s="41">
        <v>2.8869130000000001E-3</v>
      </c>
      <c r="F322" s="4">
        <v>49270815.102327198</v>
      </c>
      <c r="G322" s="4">
        <v>361251542.10642523</v>
      </c>
      <c r="H322" s="11">
        <f t="shared" si="24"/>
        <v>6.4571087796734719E-2</v>
      </c>
      <c r="I322" s="10">
        <f t="shared" si="20"/>
        <v>1.1701322496831798E-2</v>
      </c>
      <c r="J322" s="10">
        <f t="shared" si="21"/>
        <v>2.4419509697729103E-2</v>
      </c>
      <c r="K322" s="10">
        <f t="shared" si="22"/>
        <v>0.48295820601894102</v>
      </c>
      <c r="L322" s="10">
        <f t="shared" si="23"/>
        <v>9.8902725803544866E-2</v>
      </c>
    </row>
    <row r="323" spans="1:12" x14ac:dyDescent="0.25">
      <c r="A323" s="3">
        <v>44152</v>
      </c>
      <c r="B323" s="41">
        <v>2.8966479999999999E-3</v>
      </c>
      <c r="C323" s="41">
        <v>2.9849360000000001E-3</v>
      </c>
      <c r="D323" s="41">
        <v>2.8933180000000002E-3</v>
      </c>
      <c r="E323" s="41">
        <v>2.9574100000000002E-3</v>
      </c>
      <c r="F323" s="4">
        <v>66865345.5822955</v>
      </c>
      <c r="G323" s="4">
        <v>372399848.56906497</v>
      </c>
      <c r="H323" s="11">
        <f t="shared" si="24"/>
        <v>-7.0585182733424717E-3</v>
      </c>
      <c r="I323" s="10">
        <f t="shared" ref="I323:I386" si="25">_xlfn.STDEV.S(H324:H325)</f>
        <v>1.819798114873758E-2</v>
      </c>
      <c r="J323" s="10">
        <f t="shared" ref="J323:J386" si="26">E324/E323-1</f>
        <v>-1.4085973875789914E-2</v>
      </c>
      <c r="K323" s="10">
        <f t="shared" ref="K323:K386" si="27">C323/$C$2-1</f>
        <v>0.47249071842315327</v>
      </c>
      <c r="L323" s="10">
        <f t="shared" ref="L323:L386" si="28">C323/D323-1</f>
        <v>3.1665375185168099E-2</v>
      </c>
    </row>
    <row r="324" spans="1:12" x14ac:dyDescent="0.25">
      <c r="A324" s="3">
        <v>44153</v>
      </c>
      <c r="B324" s="41">
        <v>2.9459629999999998E-3</v>
      </c>
      <c r="C324" s="41">
        <v>3.0132620000000001E-3</v>
      </c>
      <c r="D324" s="41">
        <v>2.8476840000000001E-3</v>
      </c>
      <c r="E324" s="41">
        <v>2.9157520000000002E-3</v>
      </c>
      <c r="F324" s="4">
        <v>68955601.348663136</v>
      </c>
      <c r="G324" s="4">
        <v>371557695.30547309</v>
      </c>
      <c r="H324" s="11">
        <f t="shared" ref="H324:H387" si="29">(C324-C323)/C323</f>
        <v>9.4896506993784654E-3</v>
      </c>
      <c r="I324" s="10">
        <f t="shared" si="25"/>
        <v>2.4916885428284699E-2</v>
      </c>
      <c r="J324" s="10">
        <f t="shared" si="26"/>
        <v>1.0919995939298044E-3</v>
      </c>
      <c r="K324" s="10">
        <f t="shared" si="27"/>
        <v>0.48646414099906576</v>
      </c>
      <c r="L324" s="10">
        <f t="shared" si="28"/>
        <v>5.814479415553131E-2</v>
      </c>
    </row>
    <row r="325" spans="1:12" x14ac:dyDescent="0.25">
      <c r="A325" s="3">
        <v>44154</v>
      </c>
      <c r="B325" s="41">
        <v>2.9237159999999998E-3</v>
      </c>
      <c r="C325" s="41">
        <v>2.9643080000000001E-3</v>
      </c>
      <c r="D325" s="41">
        <v>2.8521570000000001E-3</v>
      </c>
      <c r="E325" s="41">
        <v>2.918936E-3</v>
      </c>
      <c r="F325" s="4">
        <v>53674383.126728959</v>
      </c>
      <c r="G325" s="4">
        <v>371536639.6926989</v>
      </c>
      <c r="H325" s="11">
        <f t="shared" si="29"/>
        <v>-1.6246181048976134E-2</v>
      </c>
      <c r="I325" s="10">
        <f t="shared" si="25"/>
        <v>0.11817714467678167</v>
      </c>
      <c r="J325" s="10">
        <f t="shared" si="26"/>
        <v>2.9607021188542637E-2</v>
      </c>
      <c r="K325" s="10">
        <f t="shared" si="27"/>
        <v>0.46231477544158417</v>
      </c>
      <c r="L325" s="10">
        <f t="shared" si="28"/>
        <v>3.9321467927607046E-2</v>
      </c>
    </row>
    <row r="326" spans="1:12" x14ac:dyDescent="0.25">
      <c r="A326" s="3">
        <v>44155</v>
      </c>
      <c r="B326" s="41">
        <v>2.9169059999999999E-3</v>
      </c>
      <c r="C326" s="41">
        <v>3.020605E-3</v>
      </c>
      <c r="D326" s="41">
        <v>2.904172E-3</v>
      </c>
      <c r="E326" s="41">
        <v>3.0053570000000002E-3</v>
      </c>
      <c r="F326" s="4">
        <v>53364873.555105813</v>
      </c>
      <c r="G326" s="4">
        <v>377224383.0631597</v>
      </c>
      <c r="H326" s="11">
        <f t="shared" si="29"/>
        <v>1.899161625580063E-2</v>
      </c>
      <c r="I326" s="10">
        <f t="shared" si="25"/>
        <v>0.11512536672157275</v>
      </c>
      <c r="J326" s="10">
        <f t="shared" si="26"/>
        <v>0.17076906337583186</v>
      </c>
      <c r="K326" s="10">
        <f t="shared" si="27"/>
        <v>0.49008649650195801</v>
      </c>
      <c r="L326" s="10">
        <f t="shared" si="28"/>
        <v>4.0091633691117456E-2</v>
      </c>
    </row>
    <row r="327" spans="1:12" x14ac:dyDescent="0.25">
      <c r="A327" s="3">
        <v>44156</v>
      </c>
      <c r="B327" s="41">
        <v>3.0068040000000001E-3</v>
      </c>
      <c r="C327" s="41">
        <v>3.5827979999999999E-3</v>
      </c>
      <c r="D327" s="41">
        <v>2.9872420000000002E-3</v>
      </c>
      <c r="E327" s="41">
        <v>3.518579E-3</v>
      </c>
      <c r="F327" s="4">
        <v>134357583.36405769</v>
      </c>
      <c r="G327" s="4">
        <v>422238552.28364629</v>
      </c>
      <c r="H327" s="11">
        <f t="shared" si="29"/>
        <v>0.18611933702023267</v>
      </c>
      <c r="I327" s="10">
        <f t="shared" si="25"/>
        <v>2.8706871302528629E-2</v>
      </c>
      <c r="J327" s="10">
        <f t="shared" si="26"/>
        <v>-4.4629664418505355E-2</v>
      </c>
      <c r="K327" s="10">
        <f t="shared" si="27"/>
        <v>0.76742040733370365</v>
      </c>
      <c r="L327" s="10">
        <f t="shared" si="28"/>
        <v>0.19936650596101679</v>
      </c>
    </row>
    <row r="328" spans="1:12" x14ac:dyDescent="0.25">
      <c r="A328" s="3">
        <v>44157</v>
      </c>
      <c r="B328" s="41">
        <v>3.5223899999999998E-3</v>
      </c>
      <c r="C328" s="41">
        <v>3.666304E-3</v>
      </c>
      <c r="D328" s="41">
        <v>3.1836059999999998E-3</v>
      </c>
      <c r="E328" s="41">
        <v>3.361546E-3</v>
      </c>
      <c r="F328" s="4">
        <v>179541694.87756169</v>
      </c>
      <c r="G328" s="4">
        <v>426663655.09318238</v>
      </c>
      <c r="H328" s="11">
        <f t="shared" si="29"/>
        <v>2.3307482029408334E-2</v>
      </c>
      <c r="I328" s="10">
        <f t="shared" si="25"/>
        <v>0.13690293865351999</v>
      </c>
      <c r="J328" s="10">
        <f t="shared" si="26"/>
        <v>7.180237902441311E-2</v>
      </c>
      <c r="K328" s="10">
        <f t="shared" si="27"/>
        <v>0.80861452671604361</v>
      </c>
      <c r="L328" s="10">
        <f t="shared" si="28"/>
        <v>0.15161989266259712</v>
      </c>
    </row>
    <row r="329" spans="1:12" x14ac:dyDescent="0.25">
      <c r="A329" s="3">
        <v>44158</v>
      </c>
      <c r="B329" s="41">
        <v>3.3535169999999999E-3</v>
      </c>
      <c r="C329" s="41">
        <v>3.6029130000000001E-3</v>
      </c>
      <c r="D329" s="41">
        <v>3.2409000000000001E-3</v>
      </c>
      <c r="E329" s="41">
        <v>3.6029130000000001E-3</v>
      </c>
      <c r="F329" s="4">
        <v>120891638.82646739</v>
      </c>
      <c r="G329" s="4">
        <v>429956214.97653341</v>
      </c>
      <c r="H329" s="11">
        <f t="shared" si="29"/>
        <v>-1.7290164699926652E-2</v>
      </c>
      <c r="I329" s="10">
        <f t="shared" si="25"/>
        <v>0.12074631144777764</v>
      </c>
      <c r="J329" s="10">
        <f t="shared" si="26"/>
        <v>0.15361042578602357</v>
      </c>
      <c r="K329" s="10">
        <f t="shared" si="27"/>
        <v>0.77734328367044325</v>
      </c>
      <c r="L329" s="10">
        <f t="shared" si="28"/>
        <v>0.11170137924650558</v>
      </c>
    </row>
    <row r="330" spans="1:12" x14ac:dyDescent="0.25">
      <c r="A330" s="3">
        <v>44159</v>
      </c>
      <c r="B330" s="41">
        <v>3.6836019999999998E-3</v>
      </c>
      <c r="C330" s="41">
        <v>4.2381780000000004E-3</v>
      </c>
      <c r="D330" s="41">
        <v>3.594575E-3</v>
      </c>
      <c r="E330" s="41">
        <v>4.1563579999999998E-3</v>
      </c>
      <c r="F330" s="4">
        <v>253869547.74700311</v>
      </c>
      <c r="G330" s="4">
        <v>494933630.5848577</v>
      </c>
      <c r="H330" s="11">
        <f t="shared" si="29"/>
        <v>0.17631982787261316</v>
      </c>
      <c r="I330" s="10">
        <f t="shared" si="25"/>
        <v>8.0728961839563504E-2</v>
      </c>
      <c r="J330" s="10">
        <f t="shared" si="26"/>
        <v>-9.9796023345438467E-2</v>
      </c>
      <c r="K330" s="10">
        <f t="shared" si="27"/>
        <v>1.0907241455177608</v>
      </c>
      <c r="L330" s="10">
        <f t="shared" si="28"/>
        <v>0.17904842714368185</v>
      </c>
    </row>
    <row r="331" spans="1:12" x14ac:dyDescent="0.25">
      <c r="A331" s="3">
        <v>44160</v>
      </c>
      <c r="B331" s="41">
        <v>4.2568170000000004E-3</v>
      </c>
      <c r="C331" s="41">
        <v>4.2617369999999998E-3</v>
      </c>
      <c r="D331" s="41">
        <v>3.6295139999999999E-3</v>
      </c>
      <c r="E331" s="41">
        <v>3.7415700000000001E-3</v>
      </c>
      <c r="F331" s="4">
        <v>229694220.65734819</v>
      </c>
      <c r="G331" s="4">
        <v>509860662.65473127</v>
      </c>
      <c r="H331" s="11">
        <f t="shared" si="29"/>
        <v>5.5587566166403072E-3</v>
      </c>
      <c r="I331" s="10">
        <f t="shared" si="25"/>
        <v>6.425469363119561E-3</v>
      </c>
      <c r="J331" s="10">
        <f t="shared" si="26"/>
        <v>-0.13358429750078182</v>
      </c>
      <c r="K331" s="10">
        <f t="shared" si="27"/>
        <v>1.1023459721952276</v>
      </c>
      <c r="L331" s="10">
        <f t="shared" si="28"/>
        <v>0.17418943693287869</v>
      </c>
    </row>
    <row r="332" spans="1:12" x14ac:dyDescent="0.25">
      <c r="A332" s="3">
        <v>44161</v>
      </c>
      <c r="B332" s="41">
        <v>3.7284829999999999E-3</v>
      </c>
      <c r="C332" s="41">
        <v>3.7988729999999999E-3</v>
      </c>
      <c r="D332" s="41">
        <v>2.9710729999999999E-3</v>
      </c>
      <c r="E332" s="41">
        <v>3.2417549999999998E-3</v>
      </c>
      <c r="F332" s="4">
        <v>191796321.4032293</v>
      </c>
      <c r="G332" s="4">
        <v>418753733.73939842</v>
      </c>
      <c r="H332" s="11">
        <f t="shared" si="29"/>
        <v>-0.10860923609317044</v>
      </c>
      <c r="I332" s="10">
        <f t="shared" si="25"/>
        <v>0.11150713970196556</v>
      </c>
      <c r="J332" s="10">
        <f t="shared" si="26"/>
        <v>1.0650712345627644E-2</v>
      </c>
      <c r="K332" s="10">
        <f t="shared" si="27"/>
        <v>0.87401178215155007</v>
      </c>
      <c r="L332" s="10">
        <f t="shared" si="28"/>
        <v>0.27861987908072283</v>
      </c>
    </row>
    <row r="333" spans="1:12" x14ac:dyDescent="0.25">
      <c r="A333" s="3">
        <v>44162</v>
      </c>
      <c r="B333" s="41">
        <v>3.2588669999999999E-3</v>
      </c>
      <c r="C333" s="41">
        <v>3.3517600000000001E-3</v>
      </c>
      <c r="D333" s="41">
        <v>3.1025179999999999E-3</v>
      </c>
      <c r="E333" s="41">
        <v>3.2762820000000002E-3</v>
      </c>
      <c r="F333" s="4">
        <v>137537332.4402746</v>
      </c>
      <c r="G333" s="4">
        <v>411815025.26210791</v>
      </c>
      <c r="H333" s="11">
        <f t="shared" si="29"/>
        <v>-0.11769622201110694</v>
      </c>
      <c r="I333" s="10">
        <f t="shared" si="25"/>
        <v>1.7012885791254092E-2</v>
      </c>
      <c r="J333" s="10">
        <f t="shared" si="26"/>
        <v>4.438873088458184E-2</v>
      </c>
      <c r="K333" s="10">
        <f t="shared" si="27"/>
        <v>0.65344767538801096</v>
      </c>
      <c r="L333" s="10">
        <f t="shared" si="28"/>
        <v>8.0335392091198221E-2</v>
      </c>
    </row>
    <row r="334" spans="1:12" x14ac:dyDescent="0.25">
      <c r="A334" s="3">
        <v>44163</v>
      </c>
      <c r="B334" s="41">
        <v>3.2871549999999999E-3</v>
      </c>
      <c r="C334" s="41">
        <v>3.485826E-3</v>
      </c>
      <c r="D334" s="41">
        <v>3.2380070000000002E-3</v>
      </c>
      <c r="E334" s="41">
        <v>3.4217119999999999E-3</v>
      </c>
      <c r="F334" s="4">
        <v>75166477.549745217</v>
      </c>
      <c r="G334" s="4">
        <v>426961553.64427209</v>
      </c>
      <c r="H334" s="11">
        <f t="shared" si="29"/>
        <v>3.9998687256844155E-2</v>
      </c>
      <c r="I334" s="10">
        <f t="shared" si="25"/>
        <v>7.9756753141009529E-4</v>
      </c>
      <c r="J334" s="10">
        <f t="shared" si="26"/>
        <v>8.5100674749949423E-3</v>
      </c>
      <c r="K334" s="10">
        <f t="shared" si="27"/>
        <v>0.71958341185141195</v>
      </c>
      <c r="L334" s="10">
        <f t="shared" si="28"/>
        <v>7.6534423798342521E-2</v>
      </c>
    </row>
    <row r="335" spans="1:12" x14ac:dyDescent="0.25">
      <c r="A335" s="3">
        <v>44164</v>
      </c>
      <c r="B335" s="41">
        <v>3.3790140000000001E-3</v>
      </c>
      <c r="C335" s="41">
        <v>3.5413860000000001E-3</v>
      </c>
      <c r="D335" s="41">
        <v>3.3387880000000001E-3</v>
      </c>
      <c r="E335" s="41">
        <v>3.4508310000000001E-3</v>
      </c>
      <c r="F335" s="4">
        <v>69371231.370513022</v>
      </c>
      <c r="G335" s="4">
        <v>436883659.01767111</v>
      </c>
      <c r="H335" s="11">
        <f t="shared" si="29"/>
        <v>1.5938833435748104E-2</v>
      </c>
      <c r="I335" s="10">
        <f t="shared" si="25"/>
        <v>1.3885545789914957E-2</v>
      </c>
      <c r="J335" s="10">
        <f t="shared" si="26"/>
        <v>3.5729654683176237E-2</v>
      </c>
      <c r="K335" s="10">
        <f t="shared" si="27"/>
        <v>0.74699156543178713</v>
      </c>
      <c r="L335" s="10">
        <f t="shared" si="28"/>
        <v>6.0680103079320924E-2</v>
      </c>
    </row>
    <row r="336" spans="1:12" x14ac:dyDescent="0.25">
      <c r="A336" s="3">
        <v>44165</v>
      </c>
      <c r="B336" s="41">
        <v>3.413237E-3</v>
      </c>
      <c r="C336" s="41">
        <v>3.6018259999999998E-3</v>
      </c>
      <c r="D336" s="41">
        <v>3.413237E-3</v>
      </c>
      <c r="E336" s="41">
        <v>3.5741280000000002E-3</v>
      </c>
      <c r="F336" s="4">
        <v>68537534.113798663</v>
      </c>
      <c r="G336" s="4">
        <v>447876369.13347173</v>
      </c>
      <c r="H336" s="11">
        <f t="shared" si="29"/>
        <v>1.706676425557669E-2</v>
      </c>
      <c r="I336" s="10">
        <f t="shared" si="25"/>
        <v>2.8123874008044721E-2</v>
      </c>
      <c r="J336" s="10">
        <f t="shared" si="26"/>
        <v>-6.2133477032719653E-2</v>
      </c>
      <c r="K336" s="10">
        <f t="shared" si="27"/>
        <v>0.77680705863549226</v>
      </c>
      <c r="L336" s="10">
        <f t="shared" si="28"/>
        <v>5.5252242958810038E-2</v>
      </c>
    </row>
    <row r="337" spans="1:12" x14ac:dyDescent="0.25">
      <c r="A337" s="3">
        <v>44166</v>
      </c>
      <c r="B337" s="41">
        <v>3.5712299999999999E-3</v>
      </c>
      <c r="C337" s="41">
        <v>3.592568E-3</v>
      </c>
      <c r="D337" s="41">
        <v>3.277786E-3</v>
      </c>
      <c r="E337" s="41">
        <v>3.3520550000000001E-3</v>
      </c>
      <c r="F337" s="4">
        <v>88019130.320753321</v>
      </c>
      <c r="G337" s="4">
        <v>439801907.67564368</v>
      </c>
      <c r="H337" s="11">
        <f t="shared" si="29"/>
        <v>-2.5703629214736739E-3</v>
      </c>
      <c r="I337" s="10">
        <f t="shared" si="25"/>
        <v>4.4393893877308313E-2</v>
      </c>
      <c r="J337" s="10">
        <f t="shared" si="26"/>
        <v>6.3552059855820353E-3</v>
      </c>
      <c r="K337" s="10">
        <f t="shared" si="27"/>
        <v>0.77224001965336297</v>
      </c>
      <c r="L337" s="10">
        <f t="shared" si="28"/>
        <v>9.6034945539458683E-2</v>
      </c>
    </row>
    <row r="338" spans="1:12" x14ac:dyDescent="0.25">
      <c r="A338" s="3">
        <v>44167</v>
      </c>
      <c r="B338" s="41">
        <v>3.3154170000000002E-3</v>
      </c>
      <c r="C338" s="41">
        <v>3.4404460000000002E-3</v>
      </c>
      <c r="D338" s="41">
        <v>3.2706430000000002E-3</v>
      </c>
      <c r="E338" s="41">
        <v>3.3733579999999999E-3</v>
      </c>
      <c r="F338" s="4">
        <v>78903817.118148699</v>
      </c>
      <c r="G338" s="4">
        <v>429941027.16214353</v>
      </c>
      <c r="H338" s="11">
        <f t="shared" si="29"/>
        <v>-4.2343526970122697E-2</v>
      </c>
      <c r="I338" s="10">
        <f t="shared" si="25"/>
        <v>2.6473313090495273E-2</v>
      </c>
      <c r="J338" s="10">
        <f t="shared" si="26"/>
        <v>1.3941004779214117E-2</v>
      </c>
      <c r="K338" s="10">
        <f t="shared" si="27"/>
        <v>0.69719712658363986</v>
      </c>
      <c r="L338" s="10">
        <f t="shared" si="28"/>
        <v>5.1917314118355318E-2</v>
      </c>
    </row>
    <row r="339" spans="1:12" x14ac:dyDescent="0.25">
      <c r="A339" s="3">
        <v>44168</v>
      </c>
      <c r="B339" s="41">
        <v>3.36944E-3</v>
      </c>
      <c r="C339" s="41">
        <v>3.5107649999999999E-3</v>
      </c>
      <c r="D339" s="41">
        <v>3.3480649999999999E-3</v>
      </c>
      <c r="E339" s="41">
        <v>3.4203860000000001E-3</v>
      </c>
      <c r="F339" s="4">
        <v>51749195.400732242</v>
      </c>
      <c r="G339" s="4">
        <v>434867767.43321389</v>
      </c>
      <c r="H339" s="11">
        <f t="shared" si="29"/>
        <v>2.043891983771862E-2</v>
      </c>
      <c r="I339" s="10">
        <f t="shared" si="25"/>
        <v>5.215867182097318E-3</v>
      </c>
      <c r="J339" s="10">
        <f t="shared" si="26"/>
        <v>-3.3874831671045325E-2</v>
      </c>
      <c r="K339" s="10">
        <f t="shared" si="27"/>
        <v>0.73188600260268943</v>
      </c>
      <c r="L339" s="10">
        <f t="shared" si="28"/>
        <v>4.8595233366138357E-2</v>
      </c>
    </row>
    <row r="340" spans="1:12" x14ac:dyDescent="0.25">
      <c r="A340" s="3">
        <v>44169</v>
      </c>
      <c r="B340" s="41">
        <v>3.4329619999999999E-3</v>
      </c>
      <c r="C340" s="41">
        <v>3.4510819999999998E-3</v>
      </c>
      <c r="D340" s="41">
        <v>3.286649E-3</v>
      </c>
      <c r="E340" s="41">
        <v>3.3045209999999999E-3</v>
      </c>
      <c r="F340" s="4">
        <v>48786395.535763413</v>
      </c>
      <c r="G340" s="4">
        <v>430799698.19926751</v>
      </c>
      <c r="H340" s="11">
        <f t="shared" si="29"/>
        <v>-1.699999857580899E-2</v>
      </c>
      <c r="I340" s="10">
        <f t="shared" si="25"/>
        <v>1.2263199806319536E-2</v>
      </c>
      <c r="J340" s="10">
        <f t="shared" si="26"/>
        <v>2.9414550550594054E-2</v>
      </c>
      <c r="K340" s="10">
        <f t="shared" si="27"/>
        <v>0.70244394302498003</v>
      </c>
      <c r="L340" s="10">
        <f t="shared" si="28"/>
        <v>5.0030593470735685E-2</v>
      </c>
    </row>
    <row r="341" spans="1:12" x14ac:dyDescent="0.25">
      <c r="A341" s="3">
        <v>44170</v>
      </c>
      <c r="B341" s="41">
        <v>3.2958409999999999E-3</v>
      </c>
      <c r="C341" s="41">
        <v>3.4178699999999999E-3</v>
      </c>
      <c r="D341" s="41">
        <v>3.2704069999999999E-3</v>
      </c>
      <c r="E341" s="41">
        <v>3.4017219999999998E-3</v>
      </c>
      <c r="F341" s="4">
        <v>45720777.114825949</v>
      </c>
      <c r="G341" s="4">
        <v>429215141.11123979</v>
      </c>
      <c r="H341" s="11">
        <f t="shared" si="29"/>
        <v>-9.6236484673502144E-3</v>
      </c>
      <c r="I341" s="10">
        <f t="shared" si="25"/>
        <v>1.1841249822037886E-2</v>
      </c>
      <c r="J341" s="10">
        <f t="shared" si="26"/>
        <v>-2.4728652135593832E-3</v>
      </c>
      <c r="K341" s="10">
        <f t="shared" si="27"/>
        <v>0.6860602209819382</v>
      </c>
      <c r="L341" s="10">
        <f t="shared" si="28"/>
        <v>4.5090106521910034E-2</v>
      </c>
    </row>
    <row r="342" spans="1:12" x14ac:dyDescent="0.25">
      <c r="A342" s="3">
        <v>44171</v>
      </c>
      <c r="B342" s="41">
        <v>3.4068119999999999E-3</v>
      </c>
      <c r="C342" s="41">
        <v>3.444253E-3</v>
      </c>
      <c r="D342" s="41">
        <v>3.3628149999999999E-3</v>
      </c>
      <c r="E342" s="41">
        <v>3.3933100000000001E-3</v>
      </c>
      <c r="F342" s="4">
        <v>42905110.106133834</v>
      </c>
      <c r="G342" s="4">
        <v>433384830.32141483</v>
      </c>
      <c r="H342" s="11">
        <f t="shared" si="29"/>
        <v>7.719135016837987E-3</v>
      </c>
      <c r="I342" s="10">
        <f t="shared" si="25"/>
        <v>1.444322079047174E-3</v>
      </c>
      <c r="J342" s="10">
        <f t="shared" si="26"/>
        <v>-1.8680875015840037E-2</v>
      </c>
      <c r="K342" s="10">
        <f t="shared" si="27"/>
        <v>0.6990751474742174</v>
      </c>
      <c r="L342" s="10">
        <f t="shared" si="28"/>
        <v>2.4217210878386242E-2</v>
      </c>
    </row>
    <row r="343" spans="1:12" x14ac:dyDescent="0.25">
      <c r="A343" s="3">
        <v>44172</v>
      </c>
      <c r="B343" s="41">
        <v>3.3931880000000001E-3</v>
      </c>
      <c r="C343" s="41">
        <v>3.413162E-3</v>
      </c>
      <c r="D343" s="41">
        <v>3.3104409999999999E-3</v>
      </c>
      <c r="E343" s="41">
        <v>3.3299200000000001E-3</v>
      </c>
      <c r="F343" s="4">
        <v>36886823.616595507</v>
      </c>
      <c r="G343" s="4">
        <v>429756783.2125656</v>
      </c>
      <c r="H343" s="11">
        <f t="shared" si="29"/>
        <v>-9.0269210769359908E-3</v>
      </c>
      <c r="I343" s="10">
        <f t="shared" si="25"/>
        <v>3.0507380017300158E-2</v>
      </c>
      <c r="J343" s="10">
        <f t="shared" si="26"/>
        <v>-4.1294685758216487E-2</v>
      </c>
      <c r="K343" s="10">
        <f t="shared" si="27"/>
        <v>0.68373773021418427</v>
      </c>
      <c r="L343" s="10">
        <f t="shared" si="28"/>
        <v>3.1029400614601022E-2</v>
      </c>
    </row>
    <row r="344" spans="1:12" x14ac:dyDescent="0.25">
      <c r="A344" s="3">
        <v>44173</v>
      </c>
      <c r="B344" s="41">
        <v>3.3364309999999999E-3</v>
      </c>
      <c r="C344" s="41">
        <v>3.3753799999999999E-3</v>
      </c>
      <c r="D344" s="41">
        <v>3.1587590000000001E-3</v>
      </c>
      <c r="E344" s="41">
        <v>3.1924119999999999E-3</v>
      </c>
      <c r="F344" s="4">
        <v>46134322.69476065</v>
      </c>
      <c r="G344" s="4">
        <v>418586257.32678407</v>
      </c>
      <c r="H344" s="11">
        <f t="shared" si="29"/>
        <v>-1.106950094955941E-2</v>
      </c>
      <c r="I344" s="10">
        <f t="shared" si="25"/>
        <v>3.5377705074599433E-2</v>
      </c>
      <c r="J344" s="10">
        <f t="shared" si="26"/>
        <v>-1.0944389383325204E-2</v>
      </c>
      <c r="K344" s="10">
        <f t="shared" si="27"/>
        <v>0.66509959381076933</v>
      </c>
      <c r="L344" s="10">
        <f t="shared" si="28"/>
        <v>6.8577881376831851E-2</v>
      </c>
    </row>
    <row r="345" spans="1:12" x14ac:dyDescent="0.25">
      <c r="A345" s="3">
        <v>44174</v>
      </c>
      <c r="B345" s="41">
        <v>3.189707E-3</v>
      </c>
      <c r="C345" s="41">
        <v>3.1923889999999999E-3</v>
      </c>
      <c r="D345" s="41">
        <v>3.00885E-3</v>
      </c>
      <c r="E345" s="41">
        <v>3.1574730000000001E-3</v>
      </c>
      <c r="F345" s="4">
        <v>49834323.088216484</v>
      </c>
      <c r="G345" s="4">
        <v>398912493.38521451</v>
      </c>
      <c r="H345" s="11">
        <f t="shared" si="29"/>
        <v>-5.4213451522495237E-2</v>
      </c>
      <c r="I345" s="10">
        <f t="shared" si="25"/>
        <v>1.104016747704665E-2</v>
      </c>
      <c r="J345" s="10">
        <f t="shared" si="26"/>
        <v>-1.423701802042332E-2</v>
      </c>
      <c r="K345" s="10">
        <f t="shared" si="27"/>
        <v>0.57482879770158268</v>
      </c>
      <c r="L345" s="10">
        <f t="shared" si="28"/>
        <v>6.0999717500041628E-2</v>
      </c>
    </row>
    <row r="346" spans="1:12" x14ac:dyDescent="0.25">
      <c r="A346" s="3">
        <v>44175</v>
      </c>
      <c r="B346" s="41">
        <v>3.1635880000000002E-3</v>
      </c>
      <c r="C346" s="41">
        <v>3.1790389999999998E-3</v>
      </c>
      <c r="D346" s="41">
        <v>3.0636740000000002E-3</v>
      </c>
      <c r="E346" s="41">
        <v>3.1125200000000001E-3</v>
      </c>
      <c r="F346" s="4">
        <v>38664371.549871683</v>
      </c>
      <c r="G346" s="4">
        <v>398683618.16231698</v>
      </c>
      <c r="H346" s="11">
        <f t="shared" si="29"/>
        <v>-4.1818212003612593E-3</v>
      </c>
      <c r="I346" s="10">
        <f t="shared" si="25"/>
        <v>3.1470433205355447E-2</v>
      </c>
      <c r="J346" s="10">
        <f t="shared" si="26"/>
        <v>-8.4757688304011314E-3</v>
      </c>
      <c r="K346" s="10">
        <f t="shared" si="27"/>
        <v>0.56824314524841468</v>
      </c>
      <c r="L346" s="10">
        <f t="shared" si="28"/>
        <v>3.7655768857913552E-2</v>
      </c>
    </row>
    <row r="347" spans="1:12" x14ac:dyDescent="0.25">
      <c r="A347" s="3">
        <v>44176</v>
      </c>
      <c r="B347" s="41">
        <v>3.1161100000000001E-3</v>
      </c>
      <c r="C347" s="41">
        <v>3.1161100000000001E-3</v>
      </c>
      <c r="D347" s="41">
        <v>3.0187629999999998E-3</v>
      </c>
      <c r="E347" s="41">
        <v>3.0861389999999999E-3</v>
      </c>
      <c r="F347" s="4">
        <v>38090638.443441972</v>
      </c>
      <c r="G347" s="4">
        <v>392241954.51082832</v>
      </c>
      <c r="H347" s="11">
        <f t="shared" si="29"/>
        <v>-1.9794975777270983E-2</v>
      </c>
      <c r="I347" s="10">
        <f t="shared" si="25"/>
        <v>2.5712734727830126E-3</v>
      </c>
      <c r="J347" s="10">
        <f t="shared" si="26"/>
        <v>2.5620038501182218E-2</v>
      </c>
      <c r="K347" s="10">
        <f t="shared" si="27"/>
        <v>0.53719981017535123</v>
      </c>
      <c r="L347" s="10">
        <f t="shared" si="28"/>
        <v>3.2247314545726269E-2</v>
      </c>
    </row>
    <row r="348" spans="1:12" x14ac:dyDescent="0.25">
      <c r="A348" s="3">
        <v>44177</v>
      </c>
      <c r="B348" s="41">
        <v>3.0694619999999998E-3</v>
      </c>
      <c r="C348" s="41">
        <v>3.1931120000000001E-3</v>
      </c>
      <c r="D348" s="41">
        <v>3.0694619999999998E-3</v>
      </c>
      <c r="E348" s="41">
        <v>3.1652059999999998E-3</v>
      </c>
      <c r="F348" s="4">
        <v>38747802.093156509</v>
      </c>
      <c r="G348" s="4">
        <v>403964469.87718302</v>
      </c>
      <c r="H348" s="11">
        <f t="shared" si="29"/>
        <v>2.471093767549928E-2</v>
      </c>
      <c r="I348" s="10">
        <f t="shared" si="25"/>
        <v>1.8314908930360817E-2</v>
      </c>
      <c r="J348" s="10">
        <f t="shared" si="26"/>
        <v>3.1412805359272156E-2</v>
      </c>
      <c r="K348" s="10">
        <f t="shared" si="27"/>
        <v>0.57518545887938366</v>
      </c>
      <c r="L348" s="10">
        <f t="shared" si="28"/>
        <v>4.0283932493707431E-2</v>
      </c>
    </row>
    <row r="349" spans="1:12" x14ac:dyDescent="0.25">
      <c r="A349" s="3">
        <v>44178</v>
      </c>
      <c r="B349" s="41">
        <v>3.1557170000000002E-3</v>
      </c>
      <c r="C349" s="41">
        <v>3.2836279999999998E-3</v>
      </c>
      <c r="D349" s="41">
        <v>3.14314E-3</v>
      </c>
      <c r="E349" s="41">
        <v>3.2646340000000002E-3</v>
      </c>
      <c r="F349" s="4">
        <v>34839106.967392467</v>
      </c>
      <c r="G349" s="4">
        <v>410144929.0087868</v>
      </c>
      <c r="H349" s="11">
        <f t="shared" si="29"/>
        <v>2.8347267493279184E-2</v>
      </c>
      <c r="I349" s="10">
        <f t="shared" si="25"/>
        <v>8.1629961742585421E-3</v>
      </c>
      <c r="J349" s="10">
        <f t="shared" si="26"/>
        <v>-9.0778935709179276E-3</v>
      </c>
      <c r="K349" s="10">
        <f t="shared" si="27"/>
        <v>0.61983766243376115</v>
      </c>
      <c r="L349" s="10">
        <f t="shared" si="28"/>
        <v>4.469670456931607E-2</v>
      </c>
    </row>
    <row r="350" spans="1:12" x14ac:dyDescent="0.25">
      <c r="A350" s="3">
        <v>44179</v>
      </c>
      <c r="B350" s="41">
        <v>3.2716170000000001E-3</v>
      </c>
      <c r="C350" s="41">
        <v>3.2916600000000001E-3</v>
      </c>
      <c r="D350" s="41">
        <v>3.201405E-3</v>
      </c>
      <c r="E350" s="41">
        <v>3.2349980000000002E-3</v>
      </c>
      <c r="F350" s="4">
        <v>38901539.13445656</v>
      </c>
      <c r="G350" s="4">
        <v>413688442.69950312</v>
      </c>
      <c r="H350" s="11">
        <f t="shared" si="29"/>
        <v>2.4460748903347958E-3</v>
      </c>
      <c r="I350" s="10">
        <f t="shared" si="25"/>
        <v>4.5533400730892473E-2</v>
      </c>
      <c r="J350" s="10">
        <f t="shared" si="26"/>
        <v>-1.1411753577591055E-2</v>
      </c>
      <c r="K350" s="10">
        <f t="shared" si="27"/>
        <v>0.62379990666625895</v>
      </c>
      <c r="L350" s="10">
        <f t="shared" si="28"/>
        <v>2.819230931419181E-2</v>
      </c>
    </row>
    <row r="351" spans="1:12" x14ac:dyDescent="0.25">
      <c r="A351" s="3">
        <v>44180</v>
      </c>
      <c r="B351" s="41">
        <v>3.2344230000000002E-3</v>
      </c>
      <c r="C351" s="41">
        <v>3.2617119999999999E-3</v>
      </c>
      <c r="D351" s="41">
        <v>3.1734900000000002E-3</v>
      </c>
      <c r="E351" s="41">
        <v>3.1980810000000002E-3</v>
      </c>
      <c r="F351" s="4">
        <v>36526689.513854802</v>
      </c>
      <c r="G351" s="4">
        <v>410430883.62079602</v>
      </c>
      <c r="H351" s="11">
        <f t="shared" si="29"/>
        <v>-9.0981450089013226E-3</v>
      </c>
      <c r="I351" s="10">
        <f t="shared" si="25"/>
        <v>8.7782538581333058E-2</v>
      </c>
      <c r="J351" s="10">
        <f t="shared" si="26"/>
        <v>6.9274668152557783E-2</v>
      </c>
      <c r="K351" s="10">
        <f t="shared" si="27"/>
        <v>0.60902633964996888</v>
      </c>
      <c r="L351" s="10">
        <f t="shared" si="28"/>
        <v>2.7799677957075497E-2</v>
      </c>
    </row>
    <row r="352" spans="1:12" x14ac:dyDescent="0.25">
      <c r="A352" s="3">
        <v>44181</v>
      </c>
      <c r="B352" s="41">
        <v>3.2134139999999999E-3</v>
      </c>
      <c r="C352" s="41">
        <v>3.4420710000000001E-3</v>
      </c>
      <c r="D352" s="41">
        <v>3.1771170000000001E-3</v>
      </c>
      <c r="E352" s="41">
        <v>3.4196270000000002E-3</v>
      </c>
      <c r="F352" s="4">
        <v>39347051.33961346</v>
      </c>
      <c r="G352" s="4">
        <v>417730090.61012238</v>
      </c>
      <c r="H352" s="11">
        <f t="shared" si="29"/>
        <v>5.5295807845695807E-2</v>
      </c>
      <c r="I352" s="10">
        <f t="shared" si="25"/>
        <v>0.14719522205293031</v>
      </c>
      <c r="J352" s="10">
        <f t="shared" si="26"/>
        <v>9.0424774397909413E-2</v>
      </c>
      <c r="K352" s="10">
        <f t="shared" si="27"/>
        <v>0.6979987509459169</v>
      </c>
      <c r="L352" s="10">
        <f t="shared" si="28"/>
        <v>8.3394473669052838E-2</v>
      </c>
    </row>
    <row r="353" spans="1:12" x14ac:dyDescent="0.25">
      <c r="A353" s="3">
        <v>44182</v>
      </c>
      <c r="B353" s="41">
        <v>3.4317480000000001E-3</v>
      </c>
      <c r="C353" s="41">
        <v>4.0597130000000004E-3</v>
      </c>
      <c r="D353" s="41">
        <v>3.4204999999999999E-3</v>
      </c>
      <c r="E353" s="41">
        <v>3.7288460000000001E-3</v>
      </c>
      <c r="F353" s="4">
        <v>106715065.0292782</v>
      </c>
      <c r="G353" s="4">
        <v>461839741.94292581</v>
      </c>
      <c r="H353" s="11">
        <f t="shared" si="29"/>
        <v>0.17943906444695656</v>
      </c>
      <c r="I353" s="10">
        <f t="shared" si="25"/>
        <v>3.6027692930238664E-2</v>
      </c>
      <c r="J353" s="10">
        <f t="shared" si="26"/>
        <v>3.061376093300705E-2</v>
      </c>
      <c r="K353" s="10">
        <f t="shared" si="27"/>
        <v>1.002686058247753</v>
      </c>
      <c r="L353" s="10">
        <f t="shared" si="28"/>
        <v>0.1868770647566147</v>
      </c>
    </row>
    <row r="354" spans="1:12" x14ac:dyDescent="0.25">
      <c r="A354" s="3">
        <v>44183</v>
      </c>
      <c r="B354" s="41">
        <v>3.7320349999999999E-3</v>
      </c>
      <c r="C354" s="41">
        <v>3.9430919999999996E-3</v>
      </c>
      <c r="D354" s="41">
        <v>3.6321589999999998E-3</v>
      </c>
      <c r="E354" s="41">
        <v>3.8430000000000001E-3</v>
      </c>
      <c r="F354" s="4">
        <v>171325260.15472639</v>
      </c>
      <c r="G354" s="4">
        <v>482884695.44975263</v>
      </c>
      <c r="H354" s="11">
        <f t="shared" si="29"/>
        <v>-2.8726414896816786E-2</v>
      </c>
      <c r="I354" s="10">
        <f t="shared" si="25"/>
        <v>9.9956109336104229E-2</v>
      </c>
      <c r="J354" s="10">
        <f t="shared" si="26"/>
        <v>2.0184491282851713E-2</v>
      </c>
      <c r="K354" s="10">
        <f t="shared" si="27"/>
        <v>0.94515606763045756</v>
      </c>
      <c r="L354" s="10">
        <f t="shared" si="28"/>
        <v>8.5605558567232176E-2</v>
      </c>
    </row>
    <row r="355" spans="1:12" x14ac:dyDescent="0.25">
      <c r="A355" s="3">
        <v>44184</v>
      </c>
      <c r="B355" s="41">
        <v>3.8630299999999999E-3</v>
      </c>
      <c r="C355" s="41">
        <v>4.0307249999999998E-3</v>
      </c>
      <c r="D355" s="41">
        <v>3.8112210000000001E-3</v>
      </c>
      <c r="E355" s="41">
        <v>3.9205689999999996E-3</v>
      </c>
      <c r="F355" s="4">
        <v>100684428.5957565</v>
      </c>
      <c r="G355" s="4">
        <v>501182874.22096997</v>
      </c>
      <c r="H355" s="11">
        <f t="shared" si="29"/>
        <v>2.2224437066140013E-2</v>
      </c>
      <c r="I355" s="10">
        <f t="shared" si="25"/>
        <v>1.1044191304456732E-2</v>
      </c>
      <c r="J355" s="10">
        <f t="shared" si="26"/>
        <v>0.18745569839479947</v>
      </c>
      <c r="K355" s="10">
        <f t="shared" si="27"/>
        <v>0.9883860662393309</v>
      </c>
      <c r="L355" s="10">
        <f t="shared" si="28"/>
        <v>5.7594141090217432E-2</v>
      </c>
    </row>
    <row r="356" spans="1:12" x14ac:dyDescent="0.25">
      <c r="A356" s="3">
        <v>44185</v>
      </c>
      <c r="B356" s="41">
        <v>3.9281109999999998E-3</v>
      </c>
      <c r="C356" s="41">
        <v>4.6900860000000004E-3</v>
      </c>
      <c r="D356" s="41">
        <v>3.8229100000000001E-3</v>
      </c>
      <c r="E356" s="41">
        <v>4.6555019999999997E-3</v>
      </c>
      <c r="F356" s="4">
        <v>270300210.78620821</v>
      </c>
      <c r="G356" s="4">
        <v>541085062.09687853</v>
      </c>
      <c r="H356" s="11">
        <f t="shared" si="29"/>
        <v>0.16358372253130657</v>
      </c>
      <c r="I356" s="10">
        <f t="shared" si="25"/>
        <v>0.17695864345188508</v>
      </c>
      <c r="J356" s="10">
        <f t="shared" si="26"/>
        <v>2.9372772259576019E-2</v>
      </c>
      <c r="K356" s="10">
        <f t="shared" si="27"/>
        <v>1.313653660784142</v>
      </c>
      <c r="L356" s="10">
        <f t="shared" si="28"/>
        <v>0.22683662445623898</v>
      </c>
    </row>
    <row r="357" spans="1:12" x14ac:dyDescent="0.25">
      <c r="A357" s="3">
        <v>44186</v>
      </c>
      <c r="B357" s="41">
        <v>4.6283060000000004E-3</v>
      </c>
      <c r="C357" s="41">
        <v>5.3840540000000001E-3</v>
      </c>
      <c r="D357" s="41">
        <v>4.3670480000000001E-3</v>
      </c>
      <c r="E357" s="41">
        <v>4.7922470000000003E-3</v>
      </c>
      <c r="F357" s="4">
        <v>700467932.01581717</v>
      </c>
      <c r="G357" s="4">
        <v>617478858.44288349</v>
      </c>
      <c r="H357" s="11">
        <f t="shared" si="29"/>
        <v>0.14796487740310085</v>
      </c>
      <c r="I357" s="10">
        <f t="shared" si="25"/>
        <v>5.8819812348010092E-2</v>
      </c>
      <c r="J357" s="10">
        <f t="shared" si="26"/>
        <v>-6.0419882364160293E-2</v>
      </c>
      <c r="K357" s="10">
        <f t="shared" si="27"/>
        <v>1.655993141055303</v>
      </c>
      <c r="L357" s="10">
        <f t="shared" si="28"/>
        <v>0.23288180024584104</v>
      </c>
    </row>
    <row r="358" spans="1:12" x14ac:dyDescent="0.25">
      <c r="A358" s="3">
        <v>44187</v>
      </c>
      <c r="B358" s="41">
        <v>4.7601620000000001E-3</v>
      </c>
      <c r="C358" s="41">
        <v>4.8333059999999999E-3</v>
      </c>
      <c r="D358" s="41">
        <v>4.3761829999999996E-3</v>
      </c>
      <c r="E358" s="41">
        <v>4.5027000000000001E-3</v>
      </c>
      <c r="F358" s="4">
        <v>415571229.2585178</v>
      </c>
      <c r="G358" s="4">
        <v>585967957.16469812</v>
      </c>
      <c r="H358" s="11">
        <f t="shared" si="29"/>
        <v>-0.10229243614569991</v>
      </c>
      <c r="I358" s="10">
        <f t="shared" si="25"/>
        <v>1.0614449570631353E-2</v>
      </c>
      <c r="J358" s="10">
        <f t="shared" si="26"/>
        <v>-0.15334821329424575</v>
      </c>
      <c r="K358" s="10">
        <f t="shared" si="27"/>
        <v>1.3843051322704865</v>
      </c>
      <c r="L358" s="10">
        <f t="shared" si="28"/>
        <v>0.10445701196682133</v>
      </c>
    </row>
    <row r="359" spans="1:12" x14ac:dyDescent="0.25">
      <c r="A359" s="3">
        <v>44188</v>
      </c>
      <c r="B359" s="41">
        <v>4.520357E-3</v>
      </c>
      <c r="C359" s="41">
        <v>4.740948E-3</v>
      </c>
      <c r="D359" s="41">
        <v>3.6609609999999999E-3</v>
      </c>
      <c r="E359" s="41">
        <v>3.8122189999999999E-3</v>
      </c>
      <c r="F359" s="4">
        <v>208973795.7431401</v>
      </c>
      <c r="G359" s="4">
        <v>547076904.16419792</v>
      </c>
      <c r="H359" s="11">
        <f t="shared" si="29"/>
        <v>-1.9108659786903591E-2</v>
      </c>
      <c r="I359" s="10">
        <f t="shared" si="25"/>
        <v>3.0472408646146823E-2</v>
      </c>
      <c r="J359" s="10">
        <f t="shared" si="26"/>
        <v>0.2011870251945127</v>
      </c>
      <c r="K359" s="10">
        <f t="shared" si="27"/>
        <v>1.3387442566697616</v>
      </c>
      <c r="L359" s="10">
        <f t="shared" si="28"/>
        <v>0.29500095739889076</v>
      </c>
    </row>
    <row r="360" spans="1:12" x14ac:dyDescent="0.25">
      <c r="A360" s="3">
        <v>44189</v>
      </c>
      <c r="B360" s="41">
        <v>3.7905090000000001E-3</v>
      </c>
      <c r="C360" s="41">
        <v>4.5791879999999997E-3</v>
      </c>
      <c r="D360" s="41">
        <v>3.6946119999999999E-3</v>
      </c>
      <c r="E360" s="41">
        <v>4.5791879999999997E-3</v>
      </c>
      <c r="F360" s="4">
        <v>162060866.87345961</v>
      </c>
      <c r="G360" s="4">
        <v>521172482.06175983</v>
      </c>
      <c r="H360" s="11">
        <f t="shared" si="29"/>
        <v>-3.4119758326815727E-2</v>
      </c>
      <c r="I360" s="10">
        <f t="shared" si="25"/>
        <v>2.3862363563987008E-3</v>
      </c>
      <c r="J360" s="10">
        <f t="shared" si="26"/>
        <v>4.7945181547472959E-3</v>
      </c>
      <c r="K360" s="10">
        <f t="shared" si="27"/>
        <v>1.258946867843961</v>
      </c>
      <c r="L360" s="10">
        <f t="shared" si="28"/>
        <v>0.23942324660884551</v>
      </c>
    </row>
    <row r="361" spans="1:12" x14ac:dyDescent="0.25">
      <c r="A361" s="3">
        <v>44190</v>
      </c>
      <c r="B361" s="41">
        <v>4.5735180000000004E-3</v>
      </c>
      <c r="C361" s="41">
        <v>4.620285E-3</v>
      </c>
      <c r="D361" s="41">
        <v>4.4211779999999996E-3</v>
      </c>
      <c r="E361" s="41">
        <v>4.6011430000000002E-3</v>
      </c>
      <c r="F361" s="4">
        <v>151860699.0275436</v>
      </c>
      <c r="G361" s="4">
        <v>575577970.08106756</v>
      </c>
      <c r="H361" s="11">
        <f t="shared" si="29"/>
        <v>8.9747352587402733E-3</v>
      </c>
      <c r="I361" s="10">
        <f t="shared" si="25"/>
        <v>2.2739584606316584E-2</v>
      </c>
      <c r="J361" s="10">
        <f t="shared" si="26"/>
        <v>-1.9835506090551958E-2</v>
      </c>
      <c r="K361" s="10">
        <f t="shared" si="27"/>
        <v>1.2792203179464212</v>
      </c>
      <c r="L361" s="10">
        <f t="shared" si="28"/>
        <v>4.5034830083747091E-2</v>
      </c>
    </row>
    <row r="362" spans="1:12" x14ac:dyDescent="0.25">
      <c r="A362" s="3">
        <v>44191</v>
      </c>
      <c r="B362" s="41">
        <v>4.578983E-3</v>
      </c>
      <c r="C362" s="41">
        <v>4.6461590000000004E-3</v>
      </c>
      <c r="D362" s="41">
        <v>4.437608E-3</v>
      </c>
      <c r="E362" s="41">
        <v>4.5098769999999998E-3</v>
      </c>
      <c r="F362" s="4">
        <v>146494556.55717331</v>
      </c>
      <c r="G362" s="4">
        <v>577121259.37506783</v>
      </c>
      <c r="H362" s="11">
        <f t="shared" si="29"/>
        <v>5.6000874404934725E-3</v>
      </c>
      <c r="I362" s="10">
        <f t="shared" si="25"/>
        <v>4.2715844343974338E-2</v>
      </c>
      <c r="J362" s="10">
        <f t="shared" si="26"/>
        <v>1.0239525379517112E-2</v>
      </c>
      <c r="K362" s="10">
        <f t="shared" si="27"/>
        <v>1.2919841510230703</v>
      </c>
      <c r="L362" s="10">
        <f t="shared" si="28"/>
        <v>4.6996264654291409E-2</v>
      </c>
    </row>
    <row r="363" spans="1:12" x14ac:dyDescent="0.25">
      <c r="A363" s="3">
        <v>44192</v>
      </c>
      <c r="B363" s="41">
        <v>4.4954319999999997E-3</v>
      </c>
      <c r="C363" s="41">
        <v>4.8215920000000004E-3</v>
      </c>
      <c r="D363" s="41">
        <v>4.4383879999999997E-3</v>
      </c>
      <c r="E363" s="41">
        <v>4.5560560000000002E-3</v>
      </c>
      <c r="F363" s="4">
        <v>147138272.03434929</v>
      </c>
      <c r="G363" s="4">
        <v>587159080.18363321</v>
      </c>
      <c r="H363" s="11">
        <f t="shared" si="29"/>
        <v>3.7758716393476846E-2</v>
      </c>
      <c r="I363" s="10">
        <f t="shared" si="25"/>
        <v>2.5144804619934165E-3</v>
      </c>
      <c r="J363" s="10">
        <f t="shared" si="26"/>
        <v>1.1651963891576189E-2</v>
      </c>
      <c r="K363" s="10">
        <f t="shared" si="27"/>
        <v>1.3785265305598942</v>
      </c>
      <c r="L363" s="10">
        <f t="shared" si="28"/>
        <v>8.6338553546918551E-2</v>
      </c>
    </row>
    <row r="364" spans="1:12" x14ac:dyDescent="0.25">
      <c r="A364" s="3">
        <v>44193</v>
      </c>
      <c r="B364" s="41">
        <v>4.5501489999999999E-3</v>
      </c>
      <c r="C364" s="41">
        <v>4.7123800000000004E-3</v>
      </c>
      <c r="D364" s="41">
        <v>4.5225480000000004E-3</v>
      </c>
      <c r="E364" s="41">
        <v>4.6091429999999996E-3</v>
      </c>
      <c r="F364" s="4">
        <v>123585674.1588304</v>
      </c>
      <c r="G364" s="4">
        <v>591731614.98605752</v>
      </c>
      <c r="H364" s="11">
        <f t="shared" si="29"/>
        <v>-2.2650610005989728E-2</v>
      </c>
      <c r="I364" s="10">
        <f t="shared" si="25"/>
        <v>2.7229345689400861E-2</v>
      </c>
      <c r="J364" s="10">
        <f t="shared" si="26"/>
        <v>-2.6085109531207795E-2</v>
      </c>
      <c r="K364" s="10">
        <f t="shared" si="27"/>
        <v>1.3246514537272822</v>
      </c>
      <c r="L364" s="10">
        <f t="shared" si="28"/>
        <v>4.1974568318567274E-2</v>
      </c>
    </row>
    <row r="365" spans="1:12" x14ac:dyDescent="0.25">
      <c r="A365" s="3">
        <v>44194</v>
      </c>
      <c r="B365" s="41">
        <v>4.6025950000000001E-3</v>
      </c>
      <c r="C365" s="41">
        <v>4.6223990000000001E-3</v>
      </c>
      <c r="D365" s="41">
        <v>4.2750499999999999E-3</v>
      </c>
      <c r="E365" s="41">
        <v>4.4889129999999998E-3</v>
      </c>
      <c r="F365" s="4">
        <v>104275046.73456199</v>
      </c>
      <c r="G365" s="4">
        <v>569408192.71022439</v>
      </c>
      <c r="H365" s="11">
        <f t="shared" si="29"/>
        <v>-1.9094597634316472E-2</v>
      </c>
      <c r="I365" s="10">
        <f t="shared" si="25"/>
        <v>8.6246095561813216E-3</v>
      </c>
      <c r="J365" s="10">
        <f t="shared" si="26"/>
        <v>3.5782159288896942E-2</v>
      </c>
      <c r="K365" s="10">
        <f t="shared" si="27"/>
        <v>1.2802631695783311</v>
      </c>
      <c r="L365" s="10">
        <f t="shared" si="28"/>
        <v>8.1250277774528978E-2</v>
      </c>
    </row>
    <row r="366" spans="1:12" x14ac:dyDescent="0.25">
      <c r="A366" s="3">
        <v>44195</v>
      </c>
      <c r="B366" s="41">
        <v>4.4981129999999998E-3</v>
      </c>
      <c r="C366" s="41">
        <v>4.7121359999999996E-3</v>
      </c>
      <c r="D366" s="41">
        <v>4.4568070000000001E-3</v>
      </c>
      <c r="E366" s="41">
        <v>4.6495360000000001E-3</v>
      </c>
      <c r="F366" s="4">
        <v>93103704.612138659</v>
      </c>
      <c r="G366" s="4">
        <v>584182123.67255485</v>
      </c>
      <c r="H366" s="11">
        <f t="shared" si="29"/>
        <v>1.9413512334179601E-2</v>
      </c>
      <c r="I366" s="10">
        <f t="shared" si="25"/>
        <v>0.12684883449486806</v>
      </c>
      <c r="J366" s="10">
        <f t="shared" si="26"/>
        <v>1.2586202150064008E-2</v>
      </c>
      <c r="K366" s="10">
        <f t="shared" si="27"/>
        <v>1.3245310867461155</v>
      </c>
      <c r="L366" s="10">
        <f t="shared" si="28"/>
        <v>5.7289669487594841E-2</v>
      </c>
    </row>
    <row r="367" spans="1:12" x14ac:dyDescent="0.25">
      <c r="A367" s="3">
        <v>44196</v>
      </c>
      <c r="B367" s="41">
        <v>4.6457820000000002E-3</v>
      </c>
      <c r="C367" s="41">
        <v>4.7461409999999997E-3</v>
      </c>
      <c r="D367" s="41">
        <v>4.5522890000000002E-3</v>
      </c>
      <c r="E367" s="41">
        <v>4.7080560000000004E-3</v>
      </c>
      <c r="F367" s="4">
        <v>102501840.50624</v>
      </c>
      <c r="G367" s="4">
        <v>593897555.6414268</v>
      </c>
      <c r="H367" s="11">
        <f t="shared" si="29"/>
        <v>7.2164725296553723E-3</v>
      </c>
      <c r="I367" s="10">
        <f t="shared" si="25"/>
        <v>0.88380658813135404</v>
      </c>
      <c r="J367" s="10">
        <f t="shared" si="26"/>
        <v>0.19620667213813925</v>
      </c>
      <c r="K367" s="10">
        <f t="shared" si="27"/>
        <v>1.3413060014779488</v>
      </c>
      <c r="L367" s="10">
        <f t="shared" si="28"/>
        <v>4.2583412432734224E-2</v>
      </c>
    </row>
    <row r="368" spans="1:12" x14ac:dyDescent="0.25">
      <c r="A368" s="3">
        <v>44197</v>
      </c>
      <c r="B368" s="41">
        <v>4.697929E-3</v>
      </c>
      <c r="C368" s="41">
        <v>5.6318080000000003E-3</v>
      </c>
      <c r="D368" s="41">
        <v>4.6401990000000002E-3</v>
      </c>
      <c r="E368" s="41">
        <v>5.6318080000000003E-3</v>
      </c>
      <c r="F368" s="4">
        <v>115009021.8641485</v>
      </c>
      <c r="G368" s="4">
        <v>635867622.43879628</v>
      </c>
      <c r="H368" s="11">
        <f t="shared" si="29"/>
        <v>0.18660781464351789</v>
      </c>
      <c r="I368" s="10">
        <f t="shared" si="25"/>
        <v>1.0146476371921849</v>
      </c>
      <c r="J368" s="10">
        <f t="shared" si="26"/>
        <v>0.86752726655454149</v>
      </c>
      <c r="K368" s="10">
        <f t="shared" si="27"/>
        <v>1.7782119978255015</v>
      </c>
      <c r="L368" s="10">
        <f t="shared" si="28"/>
        <v>0.21369967107014154</v>
      </c>
    </row>
    <row r="369" spans="1:12" x14ac:dyDescent="0.25">
      <c r="A369" s="3">
        <v>44198</v>
      </c>
      <c r="B369" s="41">
        <v>5.6814279999999997E-3</v>
      </c>
      <c r="C369" s="41">
        <v>1.3721895E-2</v>
      </c>
      <c r="D369" s="41">
        <v>5.5803229999999999E-3</v>
      </c>
      <c r="E369" s="41">
        <v>1.0517555E-2</v>
      </c>
      <c r="F369" s="4">
        <v>1575846637.5454149</v>
      </c>
      <c r="G369" s="4">
        <v>1028364779.941429</v>
      </c>
      <c r="H369" s="11">
        <f t="shared" si="29"/>
        <v>1.4364990780935711</v>
      </c>
      <c r="I369" s="10">
        <f t="shared" si="25"/>
        <v>0.11725571194792088</v>
      </c>
      <c r="J369" s="10">
        <f t="shared" si="26"/>
        <v>-5.9033016703977204E-2</v>
      </c>
      <c r="K369" s="10">
        <f t="shared" si="27"/>
        <v>5.7691109714503339</v>
      </c>
      <c r="L369" s="10">
        <f t="shared" si="28"/>
        <v>1.4589786290148439</v>
      </c>
    </row>
    <row r="370" spans="1:12" x14ac:dyDescent="0.25">
      <c r="A370" s="3">
        <v>44199</v>
      </c>
      <c r="B370" s="41">
        <v>1.0491937E-2</v>
      </c>
      <c r="C370" s="41">
        <v>1.3743447000000001E-2</v>
      </c>
      <c r="D370" s="41">
        <v>9.4203610000000004E-3</v>
      </c>
      <c r="E370" s="41">
        <v>9.8966720000000005E-3</v>
      </c>
      <c r="F370" s="4">
        <v>3979640879.1004162</v>
      </c>
      <c r="G370" s="4">
        <v>1445621218.497211</v>
      </c>
      <c r="H370" s="11">
        <f t="shared" si="29"/>
        <v>1.5706285465674436E-3</v>
      </c>
      <c r="I370" s="10">
        <f t="shared" si="25"/>
        <v>3.7599154450966246E-2</v>
      </c>
      <c r="J370" s="10">
        <f t="shared" si="26"/>
        <v>-1.4832662939622598E-2</v>
      </c>
      <c r="K370" s="10">
        <f t="shared" si="27"/>
        <v>5.7797427303769764</v>
      </c>
      <c r="L370" s="10">
        <f t="shared" si="28"/>
        <v>0.45890874033383655</v>
      </c>
    </row>
    <row r="371" spans="1:12" x14ac:dyDescent="0.25">
      <c r="A371" s="3">
        <v>44200</v>
      </c>
      <c r="B371" s="41">
        <v>9.8432439999999993E-3</v>
      </c>
      <c r="C371" s="41">
        <v>1.1486031000000001E-2</v>
      </c>
      <c r="D371" s="41">
        <v>7.9493340000000006E-3</v>
      </c>
      <c r="E371" s="41">
        <v>9.749878E-3</v>
      </c>
      <c r="F371" s="4">
        <v>2114465019.458771</v>
      </c>
      <c r="G371" s="4">
        <v>1237364969.150492</v>
      </c>
      <c r="H371" s="11">
        <f t="shared" si="29"/>
        <v>-0.16425398955589524</v>
      </c>
      <c r="I371" s="10">
        <f t="shared" si="25"/>
        <v>0.12180887983146096</v>
      </c>
      <c r="J371" s="10">
        <f t="shared" si="26"/>
        <v>7.3906565805232916E-3</v>
      </c>
      <c r="K371" s="10">
        <f t="shared" si="27"/>
        <v>4.6661429387499798</v>
      </c>
      <c r="L371" s="10">
        <f t="shared" si="28"/>
        <v>0.44490481844139396</v>
      </c>
    </row>
    <row r="372" spans="1:12" x14ac:dyDescent="0.25">
      <c r="A372" s="3">
        <v>44201</v>
      </c>
      <c r="B372" s="41">
        <v>9.7943119999999995E-3</v>
      </c>
      <c r="C372" s="41">
        <v>1.0210154000000001E-2</v>
      </c>
      <c r="D372" s="41">
        <v>8.943856E-3</v>
      </c>
      <c r="E372" s="41">
        <v>9.8219359999999999E-3</v>
      </c>
      <c r="F372" s="4">
        <v>1023767090.375528</v>
      </c>
      <c r="G372" s="4">
        <v>1217022136.766042</v>
      </c>
      <c r="H372" s="11">
        <f t="shared" si="29"/>
        <v>-0.11108075539757814</v>
      </c>
      <c r="I372" s="10">
        <f t="shared" si="25"/>
        <v>6.5247054526447773E-2</v>
      </c>
      <c r="J372" s="10">
        <f t="shared" si="26"/>
        <v>6.0750243129256809E-2</v>
      </c>
      <c r="K372" s="10">
        <f t="shared" si="27"/>
        <v>4.0367435009229791</v>
      </c>
      <c r="L372" s="10">
        <f t="shared" si="28"/>
        <v>0.14158300401974278</v>
      </c>
    </row>
    <row r="373" spans="1:12" x14ac:dyDescent="0.25">
      <c r="A373" s="3">
        <v>44202</v>
      </c>
      <c r="B373" s="41">
        <v>9.979824E-3</v>
      </c>
      <c r="C373" s="41">
        <v>1.0834842000000001E-2</v>
      </c>
      <c r="D373" s="41">
        <v>9.6914150000000001E-3</v>
      </c>
      <c r="E373" s="41">
        <v>1.0418620999999999E-2</v>
      </c>
      <c r="F373" s="4">
        <v>760258198.17429733</v>
      </c>
      <c r="G373" s="4">
        <v>1304483516.7054851</v>
      </c>
      <c r="H373" s="11">
        <f t="shared" si="29"/>
        <v>6.1183014477548522E-2</v>
      </c>
      <c r="I373" s="10">
        <f t="shared" si="25"/>
        <v>3.1278307169708931E-3</v>
      </c>
      <c r="J373" s="10">
        <f t="shared" si="26"/>
        <v>-6.0829259457657492E-2</v>
      </c>
      <c r="K373" s="10">
        <f t="shared" si="27"/>
        <v>4.3449066514596479</v>
      </c>
      <c r="L373" s="10">
        <f t="shared" si="28"/>
        <v>0.11798349363844185</v>
      </c>
    </row>
    <row r="374" spans="1:12" x14ac:dyDescent="0.25">
      <c r="A374" s="3">
        <v>44203</v>
      </c>
      <c r="B374" s="41">
        <v>1.0497984E-2</v>
      </c>
      <c r="C374" s="41">
        <v>1.0497984E-2</v>
      </c>
      <c r="D374" s="41">
        <v>9.1702729999999996E-3</v>
      </c>
      <c r="E374" s="41">
        <v>9.7848640000000008E-3</v>
      </c>
      <c r="F374" s="4">
        <v>587082809.83692575</v>
      </c>
      <c r="G374" s="4">
        <v>1286824766.7240031</v>
      </c>
      <c r="H374" s="11">
        <f t="shared" si="29"/>
        <v>-3.1090254938650756E-2</v>
      </c>
      <c r="I374" s="10">
        <f t="shared" si="25"/>
        <v>5.4464446560426337E-2</v>
      </c>
      <c r="J374" s="10">
        <f t="shared" si="26"/>
        <v>8.1193770296654755E-3</v>
      </c>
      <c r="K374" s="10">
        <f t="shared" si="27"/>
        <v>4.1787321410424774</v>
      </c>
      <c r="L374" s="10">
        <f t="shared" si="28"/>
        <v>0.14478423924783934</v>
      </c>
    </row>
    <row r="375" spans="1:12" x14ac:dyDescent="0.25">
      <c r="A375" s="3">
        <v>44204</v>
      </c>
      <c r="B375" s="41">
        <v>9.7427290000000003E-3</v>
      </c>
      <c r="C375" s="41">
        <v>1.0218036E-2</v>
      </c>
      <c r="D375" s="41">
        <v>9.0139729999999998E-3</v>
      </c>
      <c r="E375" s="41">
        <v>9.8643110000000006E-3</v>
      </c>
      <c r="F375" s="4">
        <v>453310223.59427798</v>
      </c>
      <c r="G375" s="4">
        <v>1214789597.906091</v>
      </c>
      <c r="H375" s="11">
        <f t="shared" si="29"/>
        <v>-2.6666834317903357E-2</v>
      </c>
      <c r="I375" s="10">
        <f t="shared" si="25"/>
        <v>2.5705046673209487E-2</v>
      </c>
      <c r="J375" s="10">
        <f t="shared" si="26"/>
        <v>3.4894986583452248E-2</v>
      </c>
      <c r="K375" s="10">
        <f t="shared" si="27"/>
        <v>4.0406317490604966</v>
      </c>
      <c r="L375" s="10">
        <f t="shared" si="28"/>
        <v>0.13357739145657521</v>
      </c>
    </row>
    <row r="376" spans="1:12" x14ac:dyDescent="0.25">
      <c r="A376" s="3">
        <v>44205</v>
      </c>
      <c r="B376" s="41">
        <v>9.7731350000000005E-3</v>
      </c>
      <c r="C376" s="41">
        <v>1.0732591E-2</v>
      </c>
      <c r="D376" s="41">
        <v>9.7069270000000006E-3</v>
      </c>
      <c r="E376" s="41">
        <v>1.0208526000000001E-2</v>
      </c>
      <c r="F376" s="4">
        <v>477480600.92768937</v>
      </c>
      <c r="G376" s="4">
        <v>1300427154.242043</v>
      </c>
      <c r="H376" s="11">
        <f t="shared" si="29"/>
        <v>5.035752467499624E-2</v>
      </c>
      <c r="I376" s="10">
        <f t="shared" si="25"/>
        <v>7.7096587559618249E-2</v>
      </c>
      <c r="J376" s="10">
        <f t="shared" si="26"/>
        <v>-3.3302653096049406E-2</v>
      </c>
      <c r="K376" s="10">
        <f t="shared" si="27"/>
        <v>4.2944654867413803</v>
      </c>
      <c r="L376" s="10">
        <f t="shared" si="28"/>
        <v>0.10566310017578151</v>
      </c>
    </row>
    <row r="377" spans="1:12" x14ac:dyDescent="0.25">
      <c r="A377" s="3">
        <v>44206</v>
      </c>
      <c r="B377" s="41">
        <v>1.0203604999999999E-2</v>
      </c>
      <c r="C377" s="41">
        <v>1.0882902E-2</v>
      </c>
      <c r="D377" s="41">
        <v>9.1752569999999992E-3</v>
      </c>
      <c r="E377" s="41">
        <v>9.8685549999999993E-3</v>
      </c>
      <c r="F377" s="4">
        <v>459046910.96375948</v>
      </c>
      <c r="G377" s="4">
        <v>1302640267.6135869</v>
      </c>
      <c r="H377" s="11">
        <f t="shared" si="29"/>
        <v>1.4005099048309974E-2</v>
      </c>
      <c r="I377" s="10">
        <f t="shared" si="25"/>
        <v>1.6683972597649224E-2</v>
      </c>
      <c r="J377" s="10">
        <f t="shared" si="26"/>
        <v>-9.8592144442625984E-2</v>
      </c>
      <c r="K377" s="10">
        <f t="shared" si="27"/>
        <v>4.3686150002910518</v>
      </c>
      <c r="L377" s="10">
        <f t="shared" si="28"/>
        <v>0.18611413282483547</v>
      </c>
    </row>
    <row r="378" spans="1:12" x14ac:dyDescent="0.25">
      <c r="A378" s="3">
        <v>44207</v>
      </c>
      <c r="B378" s="41">
        <v>9.8487439999999996E-3</v>
      </c>
      <c r="C378" s="41">
        <v>9.8487439999999996E-3</v>
      </c>
      <c r="D378" s="41">
        <v>6.801868E-3</v>
      </c>
      <c r="E378" s="41">
        <v>8.8955930000000002E-3</v>
      </c>
      <c r="F378" s="4">
        <v>490097855.30525702</v>
      </c>
      <c r="G378" s="4">
        <v>1090621911.1675179</v>
      </c>
      <c r="H378" s="11">
        <f t="shared" si="29"/>
        <v>-9.5025940691187E-2</v>
      </c>
      <c r="I378" s="10">
        <f t="shared" si="25"/>
        <v>1.05972468823927E-2</v>
      </c>
      <c r="J378" s="10">
        <f t="shared" si="26"/>
        <v>-9.6001806737336159E-2</v>
      </c>
      <c r="K378" s="10">
        <f t="shared" si="27"/>
        <v>3.8584573096795776</v>
      </c>
      <c r="L378" s="10">
        <f t="shared" si="28"/>
        <v>0.44794694633885856</v>
      </c>
    </row>
    <row r="379" spans="1:12" x14ac:dyDescent="0.25">
      <c r="A379" s="3">
        <v>44208</v>
      </c>
      <c r="B379" s="41">
        <v>8.8416150000000006E-3</v>
      </c>
      <c r="C379" s="41">
        <v>9.1452359999999993E-3</v>
      </c>
      <c r="D379" s="41">
        <v>7.8921919999999993E-3</v>
      </c>
      <c r="E379" s="41">
        <v>8.0415999999999994E-3</v>
      </c>
      <c r="F379" s="4">
        <v>487982275.20653248</v>
      </c>
      <c r="G379" s="4">
        <v>1077126373.0980091</v>
      </c>
      <c r="H379" s="11">
        <f t="shared" si="29"/>
        <v>-7.1431240369330379E-2</v>
      </c>
      <c r="I379" s="10">
        <f t="shared" si="25"/>
        <v>0.14591193385819862</v>
      </c>
      <c r="J379" s="10">
        <f t="shared" si="26"/>
        <v>7.3049890569041098E-2</v>
      </c>
      <c r="K379" s="10">
        <f t="shared" si="27"/>
        <v>3.5114116777677253</v>
      </c>
      <c r="L379" s="10">
        <f t="shared" si="28"/>
        <v>0.1587700856745502</v>
      </c>
    </row>
    <row r="380" spans="1:12" x14ac:dyDescent="0.25">
      <c r="A380" s="3">
        <v>44209</v>
      </c>
      <c r="B380" s="41">
        <v>8.0741730000000005E-3</v>
      </c>
      <c r="C380" s="41">
        <v>8.6290380000000003E-3</v>
      </c>
      <c r="D380" s="41">
        <v>7.7912930000000004E-3</v>
      </c>
      <c r="E380" s="41">
        <v>8.6290380000000003E-3</v>
      </c>
      <c r="F380" s="4">
        <v>288022443.42383689</v>
      </c>
      <c r="G380" s="4">
        <v>1042514319.6423759</v>
      </c>
      <c r="H380" s="11">
        <f t="shared" si="29"/>
        <v>-5.6444470104434596E-2</v>
      </c>
      <c r="I380" s="10">
        <f t="shared" si="25"/>
        <v>0.11541107275830717</v>
      </c>
      <c r="J380" s="10">
        <f t="shared" si="26"/>
        <v>0.10045140605476521</v>
      </c>
      <c r="K380" s="10">
        <f t="shared" si="27"/>
        <v>3.2567674361931678</v>
      </c>
      <c r="L380" s="10">
        <f t="shared" si="28"/>
        <v>0.10752323138149222</v>
      </c>
    </row>
    <row r="381" spans="1:12" x14ac:dyDescent="0.25">
      <c r="A381" s="3">
        <v>44210</v>
      </c>
      <c r="B381" s="41">
        <v>8.6937349999999993E-3</v>
      </c>
      <c r="C381" s="41">
        <v>9.9225839999999999E-3</v>
      </c>
      <c r="D381" s="41">
        <v>8.3517020000000008E-3</v>
      </c>
      <c r="E381" s="41">
        <v>9.495837E-3</v>
      </c>
      <c r="F381" s="4">
        <v>294498975.8189165</v>
      </c>
      <c r="G381" s="4">
        <v>1140449961.1250839</v>
      </c>
      <c r="H381" s="11">
        <f t="shared" si="29"/>
        <v>0.14990616566991588</v>
      </c>
      <c r="I381" s="10">
        <f t="shared" si="25"/>
        <v>1.0168205826804538E-2</v>
      </c>
      <c r="J381" s="10">
        <f t="shared" si="26"/>
        <v>-1.272420746059566E-2</v>
      </c>
      <c r="K381" s="10">
        <f t="shared" si="27"/>
        <v>3.8948831207014436</v>
      </c>
      <c r="L381" s="10">
        <f t="shared" si="28"/>
        <v>0.18809124176126013</v>
      </c>
    </row>
    <row r="382" spans="1:12" x14ac:dyDescent="0.25">
      <c r="A382" s="3">
        <v>44211</v>
      </c>
      <c r="B382" s="41">
        <v>9.4008789999999991E-3</v>
      </c>
      <c r="C382" s="41">
        <v>9.7905170000000003E-3</v>
      </c>
      <c r="D382" s="41">
        <v>8.4184629999999993E-3</v>
      </c>
      <c r="E382" s="41">
        <v>9.3750099999999996E-3</v>
      </c>
      <c r="F382" s="4">
        <v>476319280.30487961</v>
      </c>
      <c r="G382" s="4">
        <v>1195006135.3631179</v>
      </c>
      <c r="H382" s="11">
        <f t="shared" si="29"/>
        <v>-1.3309738672910161E-2</v>
      </c>
      <c r="I382" s="10">
        <f t="shared" si="25"/>
        <v>8.5144996597943182E-3</v>
      </c>
      <c r="J382" s="10">
        <f t="shared" si="26"/>
        <v>-8.6038308225804272E-3</v>
      </c>
      <c r="K382" s="10">
        <f t="shared" si="27"/>
        <v>3.8297335055304682</v>
      </c>
      <c r="L382" s="10">
        <f t="shared" si="28"/>
        <v>0.16298153237710977</v>
      </c>
    </row>
    <row r="383" spans="1:12" x14ac:dyDescent="0.25">
      <c r="A383" s="3">
        <v>44212</v>
      </c>
      <c r="B383" s="41">
        <v>9.3684660000000006E-3</v>
      </c>
      <c r="C383" s="41">
        <v>9.5194200000000007E-3</v>
      </c>
      <c r="D383" s="41">
        <v>9.1205390000000004E-3</v>
      </c>
      <c r="E383" s="41">
        <v>9.2943490000000004E-3</v>
      </c>
      <c r="F383" s="4">
        <v>348043888.46069318</v>
      </c>
      <c r="G383" s="4">
        <v>1191460063.0135181</v>
      </c>
      <c r="H383" s="11">
        <f t="shared" si="29"/>
        <v>-2.7689753258178261E-2</v>
      </c>
      <c r="I383" s="10">
        <f t="shared" si="25"/>
        <v>7.422671201114105E-3</v>
      </c>
      <c r="J383" s="10">
        <f t="shared" si="26"/>
        <v>-2.0472224574308528E-2</v>
      </c>
      <c r="K383" s="10">
        <f t="shared" si="27"/>
        <v>3.6959993764595733</v>
      </c>
      <c r="L383" s="10">
        <f t="shared" si="28"/>
        <v>4.3734367014931941E-2</v>
      </c>
    </row>
    <row r="384" spans="1:12" x14ac:dyDescent="0.25">
      <c r="A384" s="3">
        <v>44213</v>
      </c>
      <c r="B384" s="41">
        <v>9.2308860000000006E-3</v>
      </c>
      <c r="C384" s="41">
        <v>9.3704559999999992E-3</v>
      </c>
      <c r="D384" s="41">
        <v>8.8280579999999997E-3</v>
      </c>
      <c r="E384" s="41">
        <v>9.1040730000000007E-3</v>
      </c>
      <c r="F384" s="4">
        <v>279391772.25750041</v>
      </c>
      <c r="G384" s="4">
        <v>1169060776.841229</v>
      </c>
      <c r="H384" s="11">
        <f t="shared" si="29"/>
        <v>-1.5648432362476015E-2</v>
      </c>
      <c r="I384" s="10">
        <f t="shared" si="25"/>
        <v>2.9356733744805002E-2</v>
      </c>
      <c r="J384" s="10">
        <f t="shared" si="26"/>
        <v>1.0549234392123186E-2</v>
      </c>
      <c r="K384" s="10">
        <f t="shared" si="27"/>
        <v>3.6225143478428166</v>
      </c>
      <c r="L384" s="10">
        <f t="shared" si="28"/>
        <v>6.1440239744686709E-2</v>
      </c>
    </row>
    <row r="385" spans="1:12" x14ac:dyDescent="0.25">
      <c r="A385" s="3">
        <v>44214</v>
      </c>
      <c r="B385" s="41">
        <v>9.0746820000000006E-3</v>
      </c>
      <c r="C385" s="41">
        <v>9.3221869999999991E-3</v>
      </c>
      <c r="D385" s="41">
        <v>8.9456989999999997E-3</v>
      </c>
      <c r="E385" s="41">
        <v>9.2001140000000006E-3</v>
      </c>
      <c r="F385" s="4">
        <v>259065440.90453461</v>
      </c>
      <c r="G385" s="4">
        <v>1168352053.567847</v>
      </c>
      <c r="H385" s="11">
        <f t="shared" si="29"/>
        <v>-5.1511900808242517E-3</v>
      </c>
      <c r="I385" s="10">
        <f t="shared" si="25"/>
        <v>6.2744327001977768E-2</v>
      </c>
      <c r="J385" s="10">
        <f t="shared" si="26"/>
        <v>-5.7799283791484246E-3</v>
      </c>
      <c r="K385" s="10">
        <f t="shared" si="27"/>
        <v>3.5987028977857403</v>
      </c>
      <c r="L385" s="10">
        <f t="shared" si="28"/>
        <v>4.2085923078788889E-2</v>
      </c>
    </row>
    <row r="386" spans="1:12" x14ac:dyDescent="0.25">
      <c r="A386" s="3">
        <v>44215</v>
      </c>
      <c r="B386" s="41">
        <v>9.2004180000000001E-3</v>
      </c>
      <c r="C386" s="41">
        <v>9.6611930000000002E-3</v>
      </c>
      <c r="D386" s="41">
        <v>9.0325869999999999E-3</v>
      </c>
      <c r="E386" s="41">
        <v>9.1469380000000003E-3</v>
      </c>
      <c r="F386" s="4">
        <v>246692827.24368069</v>
      </c>
      <c r="G386" s="4">
        <v>1183829881.9109969</v>
      </c>
      <c r="H386" s="11">
        <f t="shared" si="29"/>
        <v>3.6365500928054878E-2</v>
      </c>
      <c r="I386" s="10">
        <f t="shared" si="25"/>
        <v>3.4332985088547853E-2</v>
      </c>
      <c r="J386" s="10">
        <f t="shared" si="26"/>
        <v>-7.6261586117671865E-3</v>
      </c>
      <c r="K386" s="10">
        <f t="shared" si="27"/>
        <v>3.7659370322830164</v>
      </c>
      <c r="L386" s="10">
        <f t="shared" si="28"/>
        <v>6.9593129853053215E-2</v>
      </c>
    </row>
    <row r="387" spans="1:12" x14ac:dyDescent="0.25">
      <c r="A387" s="3">
        <v>44216</v>
      </c>
      <c r="B387" s="41">
        <v>9.0665529999999998E-3</v>
      </c>
      <c r="C387" s="41">
        <v>9.1552519999999991E-3</v>
      </c>
      <c r="D387" s="41">
        <v>8.5483739999999992E-3</v>
      </c>
      <c r="E387" s="41">
        <v>9.0771819999999996E-3</v>
      </c>
      <c r="F387" s="4">
        <v>258036039.19417599</v>
      </c>
      <c r="G387" s="4">
        <v>1146388097.493336</v>
      </c>
      <c r="H387" s="11">
        <f t="shared" si="29"/>
        <v>-5.2368377280114481E-2</v>
      </c>
      <c r="I387" s="10">
        <f t="shared" ref="I387:I450" si="30">_xlfn.STDEV.S(H388:H389)</f>
        <v>2.5493620238092509E-2</v>
      </c>
      <c r="J387" s="10">
        <f t="shared" ref="J387:J450" si="31">E388/E387-1</f>
        <v>-9.7725924191009783E-2</v>
      </c>
      <c r="K387" s="10">
        <f t="shared" ref="K387:K450" si="32">C387/$C$2-1</f>
        <v>3.5163526436831507</v>
      </c>
      <c r="L387" s="10">
        <f t="shared" ref="L387:L450" si="33">C387/D387-1</f>
        <v>7.0993384238920765E-2</v>
      </c>
    </row>
    <row r="388" spans="1:12" x14ac:dyDescent="0.25">
      <c r="A388" s="3">
        <v>44217</v>
      </c>
      <c r="B388" s="41">
        <v>9.0148859999999997E-3</v>
      </c>
      <c r="C388" s="41">
        <v>9.1203320000000001E-3</v>
      </c>
      <c r="D388" s="41">
        <v>8.0564250000000007E-3</v>
      </c>
      <c r="E388" s="41">
        <v>8.1901060000000008E-3</v>
      </c>
      <c r="F388" s="4">
        <v>217241869.27378571</v>
      </c>
      <c r="G388" s="4">
        <v>1103907061.155031</v>
      </c>
      <c r="H388" s="11">
        <f t="shared" ref="H388:H451" si="34">(C388-C387)/C387</f>
        <v>-3.8142041311368655E-3</v>
      </c>
      <c r="I388" s="10">
        <f t="shared" si="30"/>
        <v>3.2470588345147523E-2</v>
      </c>
      <c r="J388" s="10">
        <f t="shared" si="31"/>
        <v>4.4043630204541717E-2</v>
      </c>
      <c r="K388" s="10">
        <f t="shared" si="32"/>
        <v>3.4991263527719436</v>
      </c>
      <c r="L388" s="10">
        <f t="shared" si="33"/>
        <v>0.1320569607487192</v>
      </c>
    </row>
    <row r="389" spans="1:12" x14ac:dyDescent="0.25">
      <c r="A389" s="3">
        <v>44218</v>
      </c>
      <c r="B389" s="41">
        <v>8.1859519999999998E-3</v>
      </c>
      <c r="C389" s="41">
        <v>8.7567259999999994E-3</v>
      </c>
      <c r="D389" s="41">
        <v>7.613061E-3</v>
      </c>
      <c r="E389" s="41">
        <v>8.5508279999999999E-3</v>
      </c>
      <c r="F389" s="4">
        <v>246074178.26757091</v>
      </c>
      <c r="G389" s="4">
        <v>1076433124.677253</v>
      </c>
      <c r="H389" s="11">
        <f t="shared" si="34"/>
        <v>-3.9867627625836503E-2</v>
      </c>
      <c r="I389" s="10">
        <f t="shared" si="30"/>
        <v>6.7687854835710212E-3</v>
      </c>
      <c r="J389" s="10">
        <f t="shared" si="31"/>
        <v>6.2170587456558124E-3</v>
      </c>
      <c r="K389" s="10">
        <f t="shared" si="32"/>
        <v>3.3197568586980433</v>
      </c>
      <c r="L389" s="10">
        <f t="shared" si="33"/>
        <v>0.1502240688732166</v>
      </c>
    </row>
    <row r="390" spans="1:12" x14ac:dyDescent="0.25">
      <c r="A390" s="3">
        <v>44219</v>
      </c>
      <c r="B390" s="41">
        <v>8.4952650000000001E-3</v>
      </c>
      <c r="C390" s="41">
        <v>8.8097279999999993E-3</v>
      </c>
      <c r="D390" s="41">
        <v>8.3574830000000006E-3</v>
      </c>
      <c r="E390" s="41">
        <v>8.6039889999999994E-3</v>
      </c>
      <c r="F390" s="4">
        <v>186262047.36939281</v>
      </c>
      <c r="G390" s="4">
        <v>1102099760.3171041</v>
      </c>
      <c r="H390" s="11">
        <f t="shared" si="34"/>
        <v>6.0527187901048768E-3</v>
      </c>
      <c r="I390" s="10">
        <f t="shared" si="30"/>
        <v>1.617178882562274E-2</v>
      </c>
      <c r="J390" s="10">
        <f t="shared" si="31"/>
        <v>1.1634022312209114E-2</v>
      </c>
      <c r="K390" s="10">
        <f t="shared" si="32"/>
        <v>3.3459031322053701</v>
      </c>
      <c r="L390" s="10">
        <f t="shared" si="33"/>
        <v>5.4112583896371413E-2</v>
      </c>
    </row>
    <row r="391" spans="1:12" x14ac:dyDescent="0.25">
      <c r="A391" s="3">
        <v>44220</v>
      </c>
      <c r="B391" s="41">
        <v>8.5341280000000002E-3</v>
      </c>
      <c r="C391" s="41">
        <v>8.9473820000000003E-3</v>
      </c>
      <c r="D391" s="41">
        <v>8.5015630000000002E-3</v>
      </c>
      <c r="E391" s="41">
        <v>8.7040880000000004E-3</v>
      </c>
      <c r="F391" s="4">
        <v>171338698.06911919</v>
      </c>
      <c r="G391" s="4">
        <v>1111487921.8622069</v>
      </c>
      <c r="H391" s="11">
        <f t="shared" si="34"/>
        <v>1.562522702176514E-2</v>
      </c>
      <c r="I391" s="10">
        <f t="shared" si="30"/>
        <v>2.9470275427413182E-2</v>
      </c>
      <c r="J391" s="10">
        <f t="shared" si="31"/>
        <v>-4.0094953084114038E-2</v>
      </c>
      <c r="K391" s="10">
        <f t="shared" si="32"/>
        <v>3.4138088552606787</v>
      </c>
      <c r="L391" s="10">
        <f t="shared" si="33"/>
        <v>5.2439651391161801E-2</v>
      </c>
    </row>
    <row r="392" spans="1:12" x14ac:dyDescent="0.25">
      <c r="A392" s="3">
        <v>44221</v>
      </c>
      <c r="B392" s="41">
        <v>8.7387009999999998E-3</v>
      </c>
      <c r="C392" s="41">
        <v>8.8825569999999993E-3</v>
      </c>
      <c r="D392" s="41">
        <v>8.2772499999999999E-3</v>
      </c>
      <c r="E392" s="41">
        <v>8.355098E-3</v>
      </c>
      <c r="F392" s="4">
        <v>187373492.9893344</v>
      </c>
      <c r="G392" s="4">
        <v>1107917335.7449989</v>
      </c>
      <c r="H392" s="11">
        <f t="shared" si="34"/>
        <v>-7.245136063264203E-3</v>
      </c>
      <c r="I392" s="10">
        <f t="shared" si="30"/>
        <v>1.9639074769686685E-2</v>
      </c>
      <c r="J392" s="10">
        <f t="shared" si="31"/>
        <v>-1.3052869038759352E-2</v>
      </c>
      <c r="K392" s="10">
        <f t="shared" si="32"/>
        <v>3.3818302095470747</v>
      </c>
      <c r="L392" s="10">
        <f t="shared" si="33"/>
        <v>7.3128998157600655E-2</v>
      </c>
    </row>
    <row r="393" spans="1:12" x14ac:dyDescent="0.25">
      <c r="A393" s="3">
        <v>44222</v>
      </c>
      <c r="B393" s="41">
        <v>8.3796419999999996E-3</v>
      </c>
      <c r="C393" s="41">
        <v>8.4480010000000001E-3</v>
      </c>
      <c r="D393" s="41">
        <v>8.0248560000000004E-3</v>
      </c>
      <c r="E393" s="41">
        <v>8.2460399999999996E-3</v>
      </c>
      <c r="F393" s="4">
        <v>187911075.84030259</v>
      </c>
      <c r="G393" s="4">
        <v>1058897677.483327</v>
      </c>
      <c r="H393" s="11">
        <f t="shared" si="34"/>
        <v>-4.8922399259582479E-2</v>
      </c>
      <c r="I393" s="10">
        <f t="shared" si="30"/>
        <v>2.120512495839233</v>
      </c>
      <c r="J393" s="10">
        <f t="shared" si="31"/>
        <v>-9.2982449757701868E-2</v>
      </c>
      <c r="K393" s="10">
        <f t="shared" si="32"/>
        <v>3.1674605625479124</v>
      </c>
      <c r="L393" s="10">
        <f t="shared" si="33"/>
        <v>5.2729295080185867E-2</v>
      </c>
    </row>
    <row r="394" spans="1:12" x14ac:dyDescent="0.25">
      <c r="A394" s="3">
        <v>44223</v>
      </c>
      <c r="B394" s="41">
        <v>8.2693379999999993E-3</v>
      </c>
      <c r="C394" s="41">
        <v>8.2693379999999993E-3</v>
      </c>
      <c r="D394" s="41">
        <v>7.2828850000000002E-3</v>
      </c>
      <c r="E394" s="41">
        <v>7.4793029999999996E-3</v>
      </c>
      <c r="F394" s="4">
        <v>178868253.52525371</v>
      </c>
      <c r="G394" s="4">
        <v>999898968.56971836</v>
      </c>
      <c r="H394" s="11">
        <f t="shared" si="34"/>
        <v>-2.1148553367832317E-2</v>
      </c>
      <c r="I394" s="10">
        <f t="shared" si="30"/>
        <v>1.1309920686948096</v>
      </c>
      <c r="J394" s="10">
        <f t="shared" si="31"/>
        <v>3.357610060723573</v>
      </c>
      <c r="K394" s="10">
        <f t="shared" si="32"/>
        <v>3.0793248004325315</v>
      </c>
      <c r="L394" s="10">
        <f t="shared" si="33"/>
        <v>0.13544810881951297</v>
      </c>
    </row>
    <row r="395" spans="1:12" x14ac:dyDescent="0.25">
      <c r="A395" s="3">
        <v>44224</v>
      </c>
      <c r="B395" s="41">
        <v>7.4772659999999998E-3</v>
      </c>
      <c r="C395" s="41">
        <v>3.2893020000000002E-2</v>
      </c>
      <c r="D395" s="41">
        <v>7.3345069999999997E-3</v>
      </c>
      <c r="E395" s="41">
        <v>3.2591886E-2</v>
      </c>
      <c r="F395" s="4">
        <v>5223968798.893199</v>
      </c>
      <c r="G395" s="4">
        <v>1927381273.9730589</v>
      </c>
      <c r="H395" s="11">
        <f t="shared" si="34"/>
        <v>2.9777089774296326</v>
      </c>
      <c r="I395" s="10">
        <f t="shared" si="30"/>
        <v>1.2312902888828479</v>
      </c>
      <c r="J395" s="10">
        <f t="shared" si="31"/>
        <v>0.47649430290717132</v>
      </c>
      <c r="K395" s="10">
        <f t="shared" si="32"/>
        <v>15.226366880531828</v>
      </c>
      <c r="L395" s="10">
        <f t="shared" si="33"/>
        <v>3.484694063281963</v>
      </c>
    </row>
    <row r="396" spans="1:12" x14ac:dyDescent="0.25">
      <c r="A396" s="3">
        <v>44225</v>
      </c>
      <c r="B396" s="41">
        <v>3.5787805999999998E-2</v>
      </c>
      <c r="C396" s="41">
        <v>7.8227648999999996E-2</v>
      </c>
      <c r="D396" s="41">
        <v>3.3729376999999998E-2</v>
      </c>
      <c r="E396" s="41">
        <v>4.8121733999999999E-2</v>
      </c>
      <c r="F396" s="4">
        <v>36977676753.967209</v>
      </c>
      <c r="G396" s="4">
        <v>6696320216.4972649</v>
      </c>
      <c r="H396" s="11">
        <f t="shared" si="34"/>
        <v>1.3782446549450307</v>
      </c>
      <c r="I396" s="10">
        <f t="shared" si="30"/>
        <v>0.18408971573079766</v>
      </c>
      <c r="J396" s="10">
        <f t="shared" si="31"/>
        <v>-0.4000919210434104</v>
      </c>
      <c r="K396" s="10">
        <f t="shared" si="32"/>
        <v>37.590270302801891</v>
      </c>
      <c r="L396" s="10">
        <f t="shared" si="33"/>
        <v>1.3192734630111906</v>
      </c>
    </row>
    <row r="397" spans="1:12" x14ac:dyDescent="0.25">
      <c r="A397" s="3">
        <v>44226</v>
      </c>
      <c r="B397" s="41">
        <v>4.6350747999999997E-2</v>
      </c>
      <c r="C397" s="41">
        <v>4.9826101999999997E-2</v>
      </c>
      <c r="D397" s="41">
        <v>2.2316196999999999E-2</v>
      </c>
      <c r="E397" s="41">
        <v>2.8868616999999999E-2</v>
      </c>
      <c r="F397" s="4">
        <v>15218718415.50877</v>
      </c>
      <c r="G397" s="4">
        <v>4180269440.5352821</v>
      </c>
      <c r="H397" s="11">
        <f t="shared" si="34"/>
        <v>-0.363062770811379</v>
      </c>
      <c r="I397" s="10">
        <f t="shared" si="30"/>
        <v>4.8731046469535889E-2</v>
      </c>
      <c r="J397" s="10">
        <f t="shared" si="31"/>
        <v>0.31636184719205618</v>
      </c>
      <c r="K397" s="10">
        <f t="shared" si="32"/>
        <v>23.579579840306561</v>
      </c>
      <c r="L397" s="10">
        <f t="shared" si="33"/>
        <v>1.2327326649787147</v>
      </c>
    </row>
    <row r="398" spans="1:12" x14ac:dyDescent="0.25">
      <c r="A398" s="3">
        <v>44227</v>
      </c>
      <c r="B398" s="41">
        <v>2.8158534999999998E-2</v>
      </c>
      <c r="C398" s="41">
        <v>4.4707934999999997E-2</v>
      </c>
      <c r="D398" s="41">
        <v>2.7142502999999998E-2</v>
      </c>
      <c r="E398" s="41">
        <v>3.8001545999999997E-2</v>
      </c>
      <c r="F398" s="4">
        <v>8590345030.8746758</v>
      </c>
      <c r="G398" s="4">
        <v>4017074431.4847932</v>
      </c>
      <c r="H398" s="11">
        <f t="shared" si="34"/>
        <v>-0.10272059813147735</v>
      </c>
      <c r="I398" s="10">
        <f t="shared" si="30"/>
        <v>0.10840549366627225</v>
      </c>
      <c r="J398" s="10">
        <f t="shared" si="31"/>
        <v>-7.7292697512885367E-2</v>
      </c>
      <c r="K398" s="10">
        <f t="shared" si="32"/>
        <v>21.054750697289869</v>
      </c>
      <c r="L398" s="10">
        <f t="shared" si="33"/>
        <v>0.64715593841879659</v>
      </c>
    </row>
    <row r="399" spans="1:12" x14ac:dyDescent="0.25">
      <c r="A399" s="3">
        <v>44228</v>
      </c>
      <c r="B399" s="41">
        <v>3.7187769000000002E-2</v>
      </c>
      <c r="C399" s="41">
        <v>4.3196605999999999E-2</v>
      </c>
      <c r="D399" s="41">
        <v>3.3658986000000002E-2</v>
      </c>
      <c r="E399" s="41">
        <v>3.5064303999999998E-2</v>
      </c>
      <c r="F399" s="4">
        <v>10077183002.152031</v>
      </c>
      <c r="G399" s="4">
        <v>4912299105.3492279</v>
      </c>
      <c r="H399" s="11">
        <f t="shared" si="34"/>
        <v>-3.3804491305626148E-2</v>
      </c>
      <c r="I399" s="10">
        <f t="shared" si="30"/>
        <v>0.20729613613662073</v>
      </c>
      <c r="J399" s="10">
        <f t="shared" si="31"/>
        <v>-9.673116568918616E-2</v>
      </c>
      <c r="K399" s="10">
        <f t="shared" si="32"/>
        <v>20.309201069095582</v>
      </c>
      <c r="L399" s="10">
        <f t="shared" si="33"/>
        <v>0.28336028898790944</v>
      </c>
    </row>
    <row r="400" spans="1:12" x14ac:dyDescent="0.25">
      <c r="A400" s="3">
        <v>44229</v>
      </c>
      <c r="B400" s="41">
        <v>3.4656577000000001E-2</v>
      </c>
      <c r="C400" s="41">
        <v>3.5113959E-2</v>
      </c>
      <c r="D400" s="41">
        <v>3.0063363999999999E-2</v>
      </c>
      <c r="E400" s="41">
        <v>3.1672493000000003E-2</v>
      </c>
      <c r="F400" s="4">
        <v>4310748071.8897963</v>
      </c>
      <c r="G400" s="4">
        <v>4153653578.587193</v>
      </c>
      <c r="H400" s="11">
        <f t="shared" si="34"/>
        <v>-0.18711301068421901</v>
      </c>
      <c r="I400" s="10">
        <f t="shared" si="30"/>
        <v>0.27732015765993373</v>
      </c>
      <c r="J400" s="10">
        <f t="shared" si="31"/>
        <v>0.18595804883436218</v>
      </c>
      <c r="K400" s="10">
        <f t="shared" si="32"/>
        <v>16.321972301781727</v>
      </c>
      <c r="L400" s="10">
        <f t="shared" si="33"/>
        <v>0.16799833179014834</v>
      </c>
    </row>
    <row r="401" spans="1:12" x14ac:dyDescent="0.25">
      <c r="A401" s="3">
        <v>44230</v>
      </c>
      <c r="B401" s="41">
        <v>3.1505499999999999E-2</v>
      </c>
      <c r="C401" s="41">
        <v>3.8837723999999997E-2</v>
      </c>
      <c r="D401" s="41">
        <v>3.1160542999999999E-2</v>
      </c>
      <c r="E401" s="41">
        <v>3.7562247999999999E-2</v>
      </c>
      <c r="F401" s="4">
        <v>2220357231.744905</v>
      </c>
      <c r="G401" s="4">
        <v>4231723892.7737441</v>
      </c>
      <c r="H401" s="11">
        <f t="shared" si="34"/>
        <v>0.10604799646772946</v>
      </c>
      <c r="I401" s="10">
        <f t="shared" si="30"/>
        <v>0.40550144688029843</v>
      </c>
      <c r="J401" s="10">
        <f t="shared" si="31"/>
        <v>0.40362275442087481</v>
      </c>
      <c r="K401" s="10">
        <f t="shared" si="32"/>
        <v>18.158932759255183</v>
      </c>
      <c r="L401" s="10">
        <f t="shared" si="33"/>
        <v>0.24637507119179536</v>
      </c>
    </row>
    <row r="402" spans="1:12" x14ac:dyDescent="0.25">
      <c r="A402" s="3">
        <v>44231</v>
      </c>
      <c r="B402" s="41">
        <v>3.7209579999999999E-2</v>
      </c>
      <c r="C402" s="41">
        <v>5.8188151E-2</v>
      </c>
      <c r="D402" s="41">
        <v>3.6065232000000003E-2</v>
      </c>
      <c r="E402" s="41">
        <v>5.2723225999999998E-2</v>
      </c>
      <c r="F402" s="4">
        <v>9226455490.2659264</v>
      </c>
      <c r="G402" s="4">
        <v>5915759924.0775871</v>
      </c>
      <c r="H402" s="11">
        <f t="shared" si="34"/>
        <v>0.49823792454985272</v>
      </c>
      <c r="I402" s="10">
        <f t="shared" si="30"/>
        <v>0.12069599678956748</v>
      </c>
      <c r="J402" s="10">
        <f t="shared" si="31"/>
        <v>-0.11063829819518256</v>
      </c>
      <c r="K402" s="10">
        <f t="shared" si="32"/>
        <v>27.70463965381667</v>
      </c>
      <c r="L402" s="10">
        <f t="shared" si="33"/>
        <v>0.61341402157069158</v>
      </c>
    </row>
    <row r="403" spans="1:12" x14ac:dyDescent="0.25">
      <c r="A403" s="3">
        <v>44232</v>
      </c>
      <c r="B403" s="41">
        <v>5.3205975000000003E-2</v>
      </c>
      <c r="C403" s="41">
        <v>5.3810788999999998E-2</v>
      </c>
      <c r="D403" s="41">
        <v>4.3582635000000002E-2</v>
      </c>
      <c r="E403" s="41">
        <v>4.6890017999999999E-2</v>
      </c>
      <c r="F403" s="4">
        <v>10553254009.106979</v>
      </c>
      <c r="G403" s="4">
        <v>5965080237.0884361</v>
      </c>
      <c r="H403" s="11">
        <f t="shared" si="34"/>
        <v>-7.522772119017844E-2</v>
      </c>
      <c r="I403" s="10">
        <f t="shared" si="30"/>
        <v>0.25329025371408775</v>
      </c>
      <c r="J403" s="10">
        <f t="shared" si="31"/>
        <v>0.23771679934095991</v>
      </c>
      <c r="K403" s="10">
        <f t="shared" si="32"/>
        <v>25.545255025074809</v>
      </c>
      <c r="L403" s="10">
        <f t="shared" si="33"/>
        <v>0.23468415803679599</v>
      </c>
    </row>
    <row r="404" spans="1:12" x14ac:dyDescent="0.25">
      <c r="A404" s="3">
        <v>44233</v>
      </c>
      <c r="B404" s="41">
        <v>4.6988539000000003E-2</v>
      </c>
      <c r="C404" s="41">
        <v>5.8947685E-2</v>
      </c>
      <c r="D404" s="41">
        <v>4.4906807999999999E-2</v>
      </c>
      <c r="E404" s="41">
        <v>5.8036562999999999E-2</v>
      </c>
      <c r="F404" s="4">
        <v>4828998005.5630226</v>
      </c>
      <c r="G404" s="4">
        <v>6476575066.4185953</v>
      </c>
      <c r="H404" s="11">
        <f t="shared" si="34"/>
        <v>9.5462194393767436E-2</v>
      </c>
      <c r="I404" s="10">
        <f t="shared" si="30"/>
        <v>0.34176226282106503</v>
      </c>
      <c r="J404" s="10">
        <f t="shared" si="31"/>
        <v>0.3796425884144794</v>
      </c>
      <c r="K404" s="10">
        <f t="shared" si="32"/>
        <v>28.079323320510635</v>
      </c>
      <c r="L404" s="10">
        <f t="shared" si="33"/>
        <v>0.31266700140433046</v>
      </c>
    </row>
    <row r="405" spans="1:12" x14ac:dyDescent="0.25">
      <c r="A405" s="3">
        <v>44234</v>
      </c>
      <c r="B405" s="41">
        <v>5.7951927E-2</v>
      </c>
      <c r="C405" s="41">
        <v>8.5690404999999997E-2</v>
      </c>
      <c r="D405" s="41">
        <v>5.4460461000000002E-2</v>
      </c>
      <c r="E405" s="41">
        <v>8.0069714E-2</v>
      </c>
      <c r="F405" s="4">
        <v>10284861203.919109</v>
      </c>
      <c r="G405" s="4">
        <v>8225094434.9681902</v>
      </c>
      <c r="H405" s="11">
        <f t="shared" si="34"/>
        <v>0.4536687064131526</v>
      </c>
      <c r="I405" s="10">
        <f t="shared" si="30"/>
        <v>1.6072833986394603E-3</v>
      </c>
      <c r="J405" s="10">
        <f t="shared" si="31"/>
        <v>-1.2991079248765636E-2</v>
      </c>
      <c r="K405" s="10">
        <f t="shared" si="32"/>
        <v>41.271702314696512</v>
      </c>
      <c r="L405" s="10">
        <f t="shared" si="33"/>
        <v>0.57344252006974372</v>
      </c>
    </row>
    <row r="406" spans="1:12" x14ac:dyDescent="0.25">
      <c r="A406" s="3">
        <v>44235</v>
      </c>
      <c r="B406" s="41">
        <v>7.8994735999999996E-2</v>
      </c>
      <c r="C406" s="41">
        <v>8.314916E-2</v>
      </c>
      <c r="D406" s="41">
        <v>6.4619616000000005E-2</v>
      </c>
      <c r="E406" s="41">
        <v>7.9029522000000005E-2</v>
      </c>
      <c r="F406" s="4">
        <v>16767869429.264</v>
      </c>
      <c r="G406" s="4">
        <v>9707530828.3500423</v>
      </c>
      <c r="H406" s="11">
        <f t="shared" si="34"/>
        <v>-2.965612077571576E-2</v>
      </c>
      <c r="I406" s="10">
        <f t="shared" si="30"/>
        <v>4.9569176240499844E-3</v>
      </c>
      <c r="J406" s="10">
        <f t="shared" si="31"/>
        <v>-8.3014825776119516E-2</v>
      </c>
      <c r="K406" s="10">
        <f t="shared" si="32"/>
        <v>40.01808760545677</v>
      </c>
      <c r="L406" s="10">
        <f t="shared" si="33"/>
        <v>0.2867479744850232</v>
      </c>
    </row>
    <row r="407" spans="1:12" x14ac:dyDescent="0.25">
      <c r="A407" s="3">
        <v>44236</v>
      </c>
      <c r="B407" s="41">
        <v>7.8355010000000003E-2</v>
      </c>
      <c r="C407" s="41">
        <v>8.0872280000000005E-2</v>
      </c>
      <c r="D407" s="41">
        <v>7.0075434000000006E-2</v>
      </c>
      <c r="E407" s="41">
        <v>7.2468900000000003E-2</v>
      </c>
      <c r="F407" s="4">
        <v>11353195653.042471</v>
      </c>
      <c r="G407" s="4">
        <v>9819048440.4745045</v>
      </c>
      <c r="H407" s="11">
        <f t="shared" si="34"/>
        <v>-2.7383078794782714E-2</v>
      </c>
      <c r="I407" s="10">
        <f t="shared" si="30"/>
        <v>1.9912151557680141E-2</v>
      </c>
      <c r="J407" s="10">
        <f t="shared" si="31"/>
        <v>2.1894288446492105E-2</v>
      </c>
      <c r="K407" s="10">
        <f t="shared" si="32"/>
        <v>38.894886080545248</v>
      </c>
      <c r="L407" s="10">
        <f t="shared" si="33"/>
        <v>0.15407462192813526</v>
      </c>
    </row>
    <row r="408" spans="1:12" x14ac:dyDescent="0.25">
      <c r="A408" s="3">
        <v>44237</v>
      </c>
      <c r="B408" s="41">
        <v>7.2770303999999994E-2</v>
      </c>
      <c r="C408" s="41">
        <v>7.9224673999999995E-2</v>
      </c>
      <c r="D408" s="41">
        <v>7.1691515999999997E-2</v>
      </c>
      <c r="E408" s="41">
        <v>7.4055554999999995E-2</v>
      </c>
      <c r="F408" s="4">
        <v>9991358184.4498634</v>
      </c>
      <c r="G408" s="4">
        <v>9523062439.9063435</v>
      </c>
      <c r="H408" s="11">
        <f t="shared" si="34"/>
        <v>-2.0372938663284993E-2</v>
      </c>
      <c r="I408" s="10">
        <f t="shared" si="30"/>
        <v>3.3772240483571185E-2</v>
      </c>
      <c r="J408" s="10">
        <f t="shared" si="31"/>
        <v>-8.2411103393920104E-4</v>
      </c>
      <c r="K408" s="10">
        <f t="shared" si="32"/>
        <v>38.082110013447554</v>
      </c>
      <c r="L408" s="10">
        <f t="shared" si="33"/>
        <v>0.10507739855856868</v>
      </c>
    </row>
    <row r="409" spans="1:12" x14ac:dyDescent="0.25">
      <c r="A409" s="3">
        <v>44238</v>
      </c>
      <c r="B409" s="41">
        <v>7.4167880000000005E-2</v>
      </c>
      <c r="C409" s="41">
        <v>7.5379664999999998E-2</v>
      </c>
      <c r="D409" s="41">
        <v>7.3096380000000002E-2</v>
      </c>
      <c r="E409" s="41">
        <v>7.3994525000000005E-2</v>
      </c>
      <c r="F409" s="4">
        <v>8554665516.8944635</v>
      </c>
      <c r="G409" s="4">
        <v>9527837700.3657303</v>
      </c>
      <c r="H409" s="11">
        <f t="shared" si="34"/>
        <v>-4.8532973452184817E-2</v>
      </c>
      <c r="I409" s="10">
        <f t="shared" si="30"/>
        <v>3.5385518489604107E-3</v>
      </c>
      <c r="J409" s="10">
        <f t="shared" si="31"/>
        <v>1.8880721242549026E-3</v>
      </c>
      <c r="K409" s="10">
        <f t="shared" si="32"/>
        <v>36.185339005709537</v>
      </c>
      <c r="L409" s="10">
        <f t="shared" si="33"/>
        <v>3.1236635795096834E-2</v>
      </c>
    </row>
    <row r="410" spans="1:12" x14ac:dyDescent="0.25">
      <c r="A410" s="3">
        <v>44239</v>
      </c>
      <c r="B410" s="41">
        <v>7.3791089000000004E-2</v>
      </c>
      <c r="C410" s="41">
        <v>7.5321486000000007E-2</v>
      </c>
      <c r="D410" s="41">
        <v>7.0320941999999997E-2</v>
      </c>
      <c r="E410" s="41">
        <v>7.4134231999999994E-2</v>
      </c>
      <c r="F410" s="4">
        <v>7312822661.1102562</v>
      </c>
      <c r="G410" s="4">
        <v>9336402979.065918</v>
      </c>
      <c r="H410" s="11">
        <f t="shared" si="34"/>
        <v>-7.7181292859276494E-4</v>
      </c>
      <c r="I410" s="10">
        <f t="shared" si="30"/>
        <v>6.9864236736485365E-3</v>
      </c>
      <c r="J410" s="10">
        <f t="shared" si="31"/>
        <v>-8.8775857285470217E-3</v>
      </c>
      <c r="K410" s="10">
        <f t="shared" si="32"/>
        <v>36.15663888031083</v>
      </c>
      <c r="L410" s="10">
        <f t="shared" si="33"/>
        <v>7.1110310211714989E-2</v>
      </c>
    </row>
    <row r="411" spans="1:12" x14ac:dyDescent="0.25">
      <c r="A411" s="3">
        <v>44240</v>
      </c>
      <c r="B411" s="41">
        <v>7.3894873E-2</v>
      </c>
      <c r="C411" s="41">
        <v>7.4886422999999994E-2</v>
      </c>
      <c r="D411" s="41">
        <v>7.2700338000000003E-2</v>
      </c>
      <c r="E411" s="41">
        <v>7.3476099000000003E-2</v>
      </c>
      <c r="F411" s="4">
        <v>6467467099.8429642</v>
      </c>
      <c r="G411" s="4">
        <v>9471182065.307848</v>
      </c>
      <c r="H411" s="11">
        <f t="shared" si="34"/>
        <v>-5.7760809445529691E-3</v>
      </c>
      <c r="I411" s="10">
        <f t="shared" si="30"/>
        <v>4.9445086841321392E-3</v>
      </c>
      <c r="J411" s="10">
        <f t="shared" si="31"/>
        <v>-7.3811308354843397E-2</v>
      </c>
      <c r="K411" s="10">
        <f t="shared" si="32"/>
        <v>35.94201912651063</v>
      </c>
      <c r="L411" s="10">
        <f t="shared" si="33"/>
        <v>3.0069805177521891E-2</v>
      </c>
    </row>
    <row r="412" spans="1:12" x14ac:dyDescent="0.25">
      <c r="A412" s="3">
        <v>44241</v>
      </c>
      <c r="B412" s="41">
        <v>7.3419678000000002E-2</v>
      </c>
      <c r="C412" s="41">
        <v>7.3713973000000002E-2</v>
      </c>
      <c r="D412" s="41">
        <v>6.6405854E-2</v>
      </c>
      <c r="E412" s="41">
        <v>6.8052732000000005E-2</v>
      </c>
      <c r="F412" s="4">
        <v>5829376703.6021519</v>
      </c>
      <c r="G412" s="4">
        <v>9093193016.2579422</v>
      </c>
      <c r="H412" s="11">
        <f t="shared" si="34"/>
        <v>-1.5656376056311191E-2</v>
      </c>
      <c r="I412" s="10">
        <f t="shared" si="30"/>
        <v>5.6512744226917544E-2</v>
      </c>
      <c r="J412" s="10">
        <f t="shared" si="31"/>
        <v>-5.4408307957423463E-2</v>
      </c>
      <c r="K412" s="10">
        <f t="shared" si="32"/>
        <v>35.363640982786535</v>
      </c>
      <c r="L412" s="10">
        <f t="shared" si="33"/>
        <v>0.11005233062735709</v>
      </c>
    </row>
    <row r="413" spans="1:12" x14ac:dyDescent="0.25">
      <c r="A413" s="3">
        <v>44242</v>
      </c>
      <c r="B413" s="41">
        <v>6.8554979000000002E-2</v>
      </c>
      <c r="C413" s="41">
        <v>7.3075330999999993E-2</v>
      </c>
      <c r="D413" s="41">
        <v>6.3000719999999996E-2</v>
      </c>
      <c r="E413" s="41">
        <v>6.4350097999999994E-2</v>
      </c>
      <c r="F413" s="4">
        <v>6529040165.6526175</v>
      </c>
      <c r="G413" s="4">
        <v>8742847773.6753445</v>
      </c>
      <c r="H413" s="11">
        <f t="shared" si="34"/>
        <v>-8.6637848159399674E-3</v>
      </c>
      <c r="I413" s="10">
        <f t="shared" si="30"/>
        <v>5.5720130852376079E-2</v>
      </c>
      <c r="J413" s="10">
        <f t="shared" si="31"/>
        <v>-0.15943122573022339</v>
      </c>
      <c r="K413" s="10">
        <f t="shared" si="32"/>
        <v>35.048594222187582</v>
      </c>
      <c r="L413" s="10">
        <f t="shared" si="33"/>
        <v>0.15991263274451462</v>
      </c>
    </row>
    <row r="414" spans="1:12" x14ac:dyDescent="0.25">
      <c r="A414" s="3">
        <v>44243</v>
      </c>
      <c r="B414" s="41">
        <v>6.4327872999999994E-2</v>
      </c>
      <c r="C414" s="41">
        <v>6.6601962000000001E-2</v>
      </c>
      <c r="D414" s="41">
        <v>5.1409994000000001E-2</v>
      </c>
      <c r="E414" s="41">
        <v>5.4090683000000001E-2</v>
      </c>
      <c r="F414" s="4">
        <v>4056759583.631382</v>
      </c>
      <c r="G414" s="4">
        <v>7616563410.6959295</v>
      </c>
      <c r="H414" s="11">
        <f t="shared" si="34"/>
        <v>-8.8584874148568596E-2</v>
      </c>
      <c r="I414" s="10">
        <f t="shared" si="30"/>
        <v>0.20500532883669184</v>
      </c>
      <c r="J414" s="10">
        <f t="shared" si="31"/>
        <v>-9.4369634785347434E-2</v>
      </c>
      <c r="K414" s="10">
        <f t="shared" si="32"/>
        <v>31.855234039782275</v>
      </c>
      <c r="L414" s="10">
        <f t="shared" si="33"/>
        <v>0.29550612279783572</v>
      </c>
    </row>
    <row r="415" spans="1:12" x14ac:dyDescent="0.25">
      <c r="A415" s="3">
        <v>44244</v>
      </c>
      <c r="B415" s="41">
        <v>5.3821180000000003E-2</v>
      </c>
      <c r="C415" s="41">
        <v>5.5453790000000003E-2</v>
      </c>
      <c r="D415" s="41">
        <v>4.7974872000000002E-2</v>
      </c>
      <c r="E415" s="41">
        <v>4.8986164999999998E-2</v>
      </c>
      <c r="F415" s="4">
        <v>2240919983.6984701</v>
      </c>
      <c r="G415" s="4">
        <v>6768143081.6212473</v>
      </c>
      <c r="H415" s="11">
        <f t="shared" si="34"/>
        <v>-0.16738503889720244</v>
      </c>
      <c r="I415" s="10">
        <f t="shared" si="30"/>
        <v>0.11683014313338369</v>
      </c>
      <c r="J415" s="10">
        <f t="shared" si="31"/>
        <v>0.22396201049827025</v>
      </c>
      <c r="K415" s="10">
        <f t="shared" si="32"/>
        <v>26.355759412056631</v>
      </c>
      <c r="L415" s="10">
        <f t="shared" si="33"/>
        <v>0.15589240133876747</v>
      </c>
    </row>
    <row r="416" spans="1:12" x14ac:dyDescent="0.25">
      <c r="A416" s="3">
        <v>44245</v>
      </c>
      <c r="B416" s="41">
        <v>4.9751475000000003E-2</v>
      </c>
      <c r="C416" s="41">
        <v>6.2248891000000001E-2</v>
      </c>
      <c r="D416" s="41">
        <v>4.9286616999999998E-2</v>
      </c>
      <c r="E416" s="41">
        <v>5.9957205E-2</v>
      </c>
      <c r="F416" s="4">
        <v>2555207743.0657821</v>
      </c>
      <c r="G416" s="4">
        <v>6889149104.2638378</v>
      </c>
      <c r="H416" s="11">
        <f t="shared" si="34"/>
        <v>0.12253627750240331</v>
      </c>
      <c r="I416" s="10">
        <f t="shared" si="30"/>
        <v>3.9789109970486007E-2</v>
      </c>
      <c r="J416" s="10">
        <f t="shared" si="31"/>
        <v>-8.1059882627951052E-2</v>
      </c>
      <c r="K416" s="10">
        <f t="shared" si="32"/>
        <v>29.707832338661383</v>
      </c>
      <c r="L416" s="10">
        <f t="shared" si="33"/>
        <v>0.26299784381630409</v>
      </c>
    </row>
    <row r="417" spans="1:12" x14ac:dyDescent="0.25">
      <c r="A417" s="3">
        <v>44246</v>
      </c>
      <c r="B417" s="41">
        <v>5.9060031999999998E-2</v>
      </c>
      <c r="C417" s="41">
        <v>5.9591704000000002E-2</v>
      </c>
      <c r="D417" s="41">
        <v>5.4146708000000002E-2</v>
      </c>
      <c r="E417" s="41">
        <v>5.5097080999999999E-2</v>
      </c>
      <c r="F417" s="4">
        <v>3526481404.9650722</v>
      </c>
      <c r="G417" s="4">
        <v>7211557053.0767441</v>
      </c>
      <c r="H417" s="11">
        <f t="shared" si="34"/>
        <v>-4.2686495410817815E-2</v>
      </c>
      <c r="I417" s="10">
        <f t="shared" si="30"/>
        <v>3.4665180621274348E-2</v>
      </c>
      <c r="J417" s="10">
        <f t="shared" si="31"/>
        <v>-5.4114663533627594E-3</v>
      </c>
      <c r="K417" s="10">
        <f t="shared" si="32"/>
        <v>28.39702259446095</v>
      </c>
      <c r="L417" s="10">
        <f t="shared" si="33"/>
        <v>0.10056005620877273</v>
      </c>
    </row>
    <row r="418" spans="1:12" x14ac:dyDescent="0.25">
      <c r="A418" s="3">
        <v>44247</v>
      </c>
      <c r="B418" s="41">
        <v>5.4583488999999999E-2</v>
      </c>
      <c r="C418" s="41">
        <v>6.0401186000000003E-2</v>
      </c>
      <c r="D418" s="41">
        <v>5.2982318E-2</v>
      </c>
      <c r="E418" s="41">
        <v>5.4798924999999998E-2</v>
      </c>
      <c r="F418" s="4">
        <v>2522012576.8212781</v>
      </c>
      <c r="G418" s="4">
        <v>7168675359.6821108</v>
      </c>
      <c r="H418" s="11">
        <f t="shared" si="34"/>
        <v>1.3583803544198036E-2</v>
      </c>
      <c r="I418" s="10">
        <f t="shared" si="30"/>
        <v>5.4755863226899536E-2</v>
      </c>
      <c r="J418" s="10">
        <f t="shared" si="31"/>
        <v>3.2901995796450478E-2</v>
      </c>
      <c r="K418" s="10">
        <f t="shared" si="32"/>
        <v>28.79634597416846</v>
      </c>
      <c r="L418" s="10">
        <f t="shared" si="33"/>
        <v>0.14002535713896092</v>
      </c>
    </row>
    <row r="419" spans="1:12" x14ac:dyDescent="0.25">
      <c r="A419" s="3">
        <v>44248</v>
      </c>
      <c r="B419" s="41">
        <v>5.4551038000000003E-2</v>
      </c>
      <c r="C419" s="41">
        <v>5.8260557999999997E-2</v>
      </c>
      <c r="D419" s="41">
        <v>5.3780465999999999E-2</v>
      </c>
      <c r="E419" s="41">
        <v>5.6601919000000001E-2</v>
      </c>
      <c r="F419" s="4">
        <v>2406361320.7161298</v>
      </c>
      <c r="G419" s="4">
        <v>7138674606.5171881</v>
      </c>
      <c r="H419" s="11">
        <f t="shared" si="34"/>
        <v>-3.5440165032521141E-2</v>
      </c>
      <c r="I419" s="10">
        <f t="shared" si="30"/>
        <v>0.10749923982766776</v>
      </c>
      <c r="J419" s="10">
        <f t="shared" si="31"/>
        <v>-4.7934858887028198E-2</v>
      </c>
      <c r="K419" s="10">
        <f t="shared" si="32"/>
        <v>27.740358555477833</v>
      </c>
      <c r="L419" s="10">
        <f t="shared" si="33"/>
        <v>8.3303331733867836E-2</v>
      </c>
    </row>
    <row r="420" spans="1:12" x14ac:dyDescent="0.25">
      <c r="A420" s="3">
        <v>44249</v>
      </c>
      <c r="B420" s="41">
        <v>5.5332630000000001E-2</v>
      </c>
      <c r="C420" s="41">
        <v>6.0707286999999999E-2</v>
      </c>
      <c r="D420" s="41">
        <v>4.8224215000000001E-2</v>
      </c>
      <c r="E420" s="41">
        <v>5.3888713999999997E-2</v>
      </c>
      <c r="F420" s="4">
        <v>2803801095.3141251</v>
      </c>
      <c r="G420" s="4">
        <v>7104072503.8605232</v>
      </c>
      <c r="H420" s="11">
        <f t="shared" si="34"/>
        <v>4.1996319362406415E-2</v>
      </c>
      <c r="I420" s="10">
        <f t="shared" si="30"/>
        <v>0.16294770897900776</v>
      </c>
      <c r="J420" s="10">
        <f t="shared" si="31"/>
        <v>-0.11942643500455397</v>
      </c>
      <c r="K420" s="10">
        <f t="shared" si="32"/>
        <v>28.94734783196375</v>
      </c>
      <c r="L420" s="10">
        <f t="shared" si="33"/>
        <v>0.25885485124019114</v>
      </c>
    </row>
    <row r="421" spans="1:12" x14ac:dyDescent="0.25">
      <c r="A421" s="3">
        <v>44250</v>
      </c>
      <c r="B421" s="41">
        <v>5.402763E-2</v>
      </c>
      <c r="C421" s="41">
        <v>5.402763E-2</v>
      </c>
      <c r="D421" s="41">
        <v>4.2816720000000003E-2</v>
      </c>
      <c r="E421" s="41">
        <v>4.7452977E-2</v>
      </c>
      <c r="F421" s="4">
        <v>2365198162.3528051</v>
      </c>
      <c r="G421" s="4">
        <v>6194347385.7687502</v>
      </c>
      <c r="H421" s="11">
        <f t="shared" si="34"/>
        <v>-0.11003056354667931</v>
      </c>
      <c r="I421" s="10">
        <f t="shared" si="30"/>
        <v>0.10859236723541718</v>
      </c>
      <c r="J421" s="10">
        <f t="shared" si="31"/>
        <v>0.20406774479080636</v>
      </c>
      <c r="K421" s="10">
        <f t="shared" si="32"/>
        <v>25.652224273284354</v>
      </c>
      <c r="L421" s="10">
        <f t="shared" si="33"/>
        <v>0.26183486264244427</v>
      </c>
    </row>
    <row r="422" spans="1:12" x14ac:dyDescent="0.25">
      <c r="A422" s="3">
        <v>44251</v>
      </c>
      <c r="B422" s="41">
        <v>4.7896029999999999E-2</v>
      </c>
      <c r="C422" s="41">
        <v>6.0533220999999998E-2</v>
      </c>
      <c r="D422" s="41">
        <v>4.6277353E-2</v>
      </c>
      <c r="E422" s="41">
        <v>5.7136599000000003E-2</v>
      </c>
      <c r="F422" s="4">
        <v>3210219007.6842589</v>
      </c>
      <c r="G422" s="4">
        <v>6948721651.8241482</v>
      </c>
      <c r="H422" s="11">
        <f t="shared" si="34"/>
        <v>0.1204122964490576</v>
      </c>
      <c r="I422" s="10">
        <f t="shared" si="30"/>
        <v>5.3454756632908829E-2</v>
      </c>
      <c r="J422" s="10">
        <f t="shared" si="31"/>
        <v>-0.12547631685253091</v>
      </c>
      <c r="K422" s="10">
        <f t="shared" si="32"/>
        <v>28.861479803505837</v>
      </c>
      <c r="L422" s="10">
        <f t="shared" si="33"/>
        <v>0.30805279636456295</v>
      </c>
    </row>
    <row r="423" spans="1:12" x14ac:dyDescent="0.25">
      <c r="A423" s="3">
        <v>44252</v>
      </c>
      <c r="B423" s="41">
        <v>5.7054223000000001E-2</v>
      </c>
      <c r="C423" s="41">
        <v>5.8525909000000001E-2</v>
      </c>
      <c r="D423" s="41">
        <v>4.9967309000000001E-2</v>
      </c>
      <c r="E423" s="41">
        <v>4.9967309000000001E-2</v>
      </c>
      <c r="F423" s="4">
        <v>3150529888.4737792</v>
      </c>
      <c r="G423" s="4">
        <v>7035076473.005455</v>
      </c>
      <c r="H423" s="11">
        <f t="shared" si="34"/>
        <v>-3.3160502065469097E-2</v>
      </c>
      <c r="I423" s="10">
        <f t="shared" si="30"/>
        <v>6.7608231380210757E-2</v>
      </c>
      <c r="J423" s="10">
        <f t="shared" si="31"/>
        <v>6.9262285067221985E-3</v>
      </c>
      <c r="K423" s="10">
        <f t="shared" si="32"/>
        <v>27.871258140803718</v>
      </c>
      <c r="L423" s="10">
        <f t="shared" si="33"/>
        <v>0.17128398889762098</v>
      </c>
    </row>
    <row r="424" spans="1:12" x14ac:dyDescent="0.25">
      <c r="A424" s="3">
        <v>44253</v>
      </c>
      <c r="B424" s="41">
        <v>5.0051482000000001E-2</v>
      </c>
      <c r="C424" s="41">
        <v>5.2160810000000002E-2</v>
      </c>
      <c r="D424" s="41">
        <v>4.8896963000000002E-2</v>
      </c>
      <c r="E424" s="41">
        <v>5.0313393999999997E-2</v>
      </c>
      <c r="F424" s="4">
        <v>1905970359.874938</v>
      </c>
      <c r="G424" s="4">
        <v>6489266559.2880278</v>
      </c>
      <c r="H424" s="11">
        <f t="shared" si="34"/>
        <v>-0.10875694386908197</v>
      </c>
      <c r="I424" s="10">
        <f t="shared" si="30"/>
        <v>4.1635038556653015E-3</v>
      </c>
      <c r="J424" s="10">
        <f t="shared" si="31"/>
        <v>3.2592315278909822E-3</v>
      </c>
      <c r="K424" s="10">
        <f t="shared" si="32"/>
        <v>24.731308339754552</v>
      </c>
      <c r="L424" s="10">
        <f t="shared" si="33"/>
        <v>6.6749482989362674E-2</v>
      </c>
    </row>
    <row r="425" spans="1:12" x14ac:dyDescent="0.25">
      <c r="A425" s="3">
        <v>44254</v>
      </c>
      <c r="B425" s="41">
        <v>5.0767785000000003E-2</v>
      </c>
      <c r="C425" s="41">
        <v>5.1475184E-2</v>
      </c>
      <c r="D425" s="41">
        <v>4.9014119000000002E-2</v>
      </c>
      <c r="E425" s="41">
        <v>5.0477376999999997E-2</v>
      </c>
      <c r="F425" s="4">
        <v>1385172745.961926</v>
      </c>
      <c r="G425" s="4">
        <v>6496441448.7401114</v>
      </c>
      <c r="H425" s="11">
        <f t="shared" si="34"/>
        <v>-1.3144466123129637E-2</v>
      </c>
      <c r="I425" s="10">
        <f t="shared" si="30"/>
        <v>2.2241209362352514E-2</v>
      </c>
      <c r="J425" s="10">
        <f t="shared" si="31"/>
        <v>-3.886586658415303E-2</v>
      </c>
      <c r="K425" s="10">
        <f t="shared" si="32"/>
        <v>24.393084028978844</v>
      </c>
      <c r="L425" s="10">
        <f t="shared" si="33"/>
        <v>5.0211348285174706E-2</v>
      </c>
    </row>
    <row r="426" spans="1:12" x14ac:dyDescent="0.25">
      <c r="A426" s="3">
        <v>44255</v>
      </c>
      <c r="B426" s="41">
        <v>5.0460836000000002E-2</v>
      </c>
      <c r="C426" s="41">
        <v>5.0495480000000002E-2</v>
      </c>
      <c r="D426" s="41">
        <v>4.5288678999999998E-2</v>
      </c>
      <c r="E426" s="41">
        <v>4.8515530000000001E-2</v>
      </c>
      <c r="F426" s="4">
        <v>1268328868.273798</v>
      </c>
      <c r="G426" s="4">
        <v>6199832218.9090576</v>
      </c>
      <c r="H426" s="11">
        <f t="shared" si="34"/>
        <v>-1.9032549742804182E-2</v>
      </c>
      <c r="I426" s="10">
        <f t="shared" si="30"/>
        <v>5.808400754134504E-3</v>
      </c>
      <c r="J426" s="10">
        <f t="shared" si="31"/>
        <v>4.8572364354259268E-2</v>
      </c>
      <c r="K426" s="10">
        <f t="shared" si="32"/>
        <v>23.909788894074101</v>
      </c>
      <c r="L426" s="10">
        <f t="shared" si="33"/>
        <v>0.11496915156213783</v>
      </c>
    </row>
    <row r="427" spans="1:12" x14ac:dyDescent="0.25">
      <c r="A427" s="3">
        <v>44256</v>
      </c>
      <c r="B427" s="41">
        <v>4.8699299000000001E-2</v>
      </c>
      <c r="C427" s="41">
        <v>5.1122698000000001E-2</v>
      </c>
      <c r="D427" s="41">
        <v>4.757579E-2</v>
      </c>
      <c r="E427" s="41">
        <v>5.0872043999999998E-2</v>
      </c>
      <c r="F427" s="4">
        <v>1349417335.611516</v>
      </c>
      <c r="G427" s="4">
        <v>6404587035.2465773</v>
      </c>
      <c r="H427" s="11">
        <f t="shared" si="34"/>
        <v>1.2421270181014198E-2</v>
      </c>
      <c r="I427" s="10">
        <f t="shared" si="30"/>
        <v>1.7832640072971168E-2</v>
      </c>
      <c r="J427" s="10">
        <f t="shared" si="31"/>
        <v>-5.8345797939630684E-3</v>
      </c>
      <c r="K427" s="10">
        <f t="shared" si="32"/>
        <v>24.21920011207942</v>
      </c>
      <c r="L427" s="10">
        <f t="shared" si="33"/>
        <v>7.4552792502236898E-2</v>
      </c>
    </row>
    <row r="428" spans="1:12" x14ac:dyDescent="0.25">
      <c r="A428" s="3">
        <v>44257</v>
      </c>
      <c r="B428" s="41">
        <v>5.0885092E-2</v>
      </c>
      <c r="C428" s="41">
        <v>5.2177645000000002E-2</v>
      </c>
      <c r="D428" s="41">
        <v>4.9406832999999997E-2</v>
      </c>
      <c r="E428" s="41">
        <v>5.0575227E-2</v>
      </c>
      <c r="F428" s="4">
        <v>1346173091.8448739</v>
      </c>
      <c r="G428" s="4">
        <v>6535272078.8263073</v>
      </c>
      <c r="H428" s="11">
        <f t="shared" si="34"/>
        <v>2.0635589303209322E-2</v>
      </c>
      <c r="I428" s="10">
        <f t="shared" si="30"/>
        <v>5.4663127809549111E-3</v>
      </c>
      <c r="J428" s="10">
        <f t="shared" si="31"/>
        <v>7.1360035615857242E-3</v>
      </c>
      <c r="K428" s="10">
        <f t="shared" si="32"/>
        <v>24.739613168147741</v>
      </c>
      <c r="L428" s="10">
        <f t="shared" si="33"/>
        <v>5.6081554549347601E-2</v>
      </c>
    </row>
    <row r="429" spans="1:12" x14ac:dyDescent="0.25">
      <c r="A429" s="3">
        <v>44258</v>
      </c>
      <c r="B429" s="41">
        <v>5.0597209999999997E-2</v>
      </c>
      <c r="C429" s="41">
        <v>5.1938485E-2</v>
      </c>
      <c r="D429" s="41">
        <v>5.0241479999999998E-2</v>
      </c>
      <c r="E429" s="41">
        <v>5.0936132000000002E-2</v>
      </c>
      <c r="F429" s="4">
        <v>1102395090.607846</v>
      </c>
      <c r="G429" s="4">
        <v>6554704509.6558952</v>
      </c>
      <c r="H429" s="11">
        <f t="shared" si="34"/>
        <v>-4.5835721409044454E-3</v>
      </c>
      <c r="I429" s="10">
        <f t="shared" si="30"/>
        <v>6.3742578885903197E-3</v>
      </c>
      <c r="J429" s="10">
        <f t="shared" si="31"/>
        <v>-4.3339176205999808E-3</v>
      </c>
      <c r="K429" s="10">
        <f t="shared" si="32"/>
        <v>24.621633794312562</v>
      </c>
      <c r="L429" s="10">
        <f t="shared" si="33"/>
        <v>3.3776970742104062E-2</v>
      </c>
    </row>
    <row r="430" spans="1:12" x14ac:dyDescent="0.25">
      <c r="A430" s="3">
        <v>44259</v>
      </c>
      <c r="B430" s="41">
        <v>5.0927491999999998E-2</v>
      </c>
      <c r="C430" s="41">
        <v>5.1298908999999997E-2</v>
      </c>
      <c r="D430" s="41">
        <v>4.772216E-2</v>
      </c>
      <c r="E430" s="41">
        <v>5.0715378999999998E-2</v>
      </c>
      <c r="F430" s="4">
        <v>1018403516.094606</v>
      </c>
      <c r="G430" s="4">
        <v>6465573752.1373053</v>
      </c>
      <c r="H430" s="11">
        <f t="shared" si="34"/>
        <v>-1.2314105811904272E-2</v>
      </c>
      <c r="I430" s="10">
        <f t="shared" si="30"/>
        <v>1.1767282999580174E-2</v>
      </c>
      <c r="J430" s="10">
        <f t="shared" si="31"/>
        <v>-1.5899614986609745E-2</v>
      </c>
      <c r="K430" s="10">
        <f t="shared" si="32"/>
        <v>24.306126284695537</v>
      </c>
      <c r="L430" s="10">
        <f t="shared" si="33"/>
        <v>7.4949436488205734E-2</v>
      </c>
    </row>
    <row r="431" spans="1:12" x14ac:dyDescent="0.25">
      <c r="A431" s="3">
        <v>44260</v>
      </c>
      <c r="B431" s="41">
        <v>4.9783055999999999E-2</v>
      </c>
      <c r="C431" s="41">
        <v>5.1129646000000001E-2</v>
      </c>
      <c r="D431" s="41">
        <v>4.8002292000000002E-2</v>
      </c>
      <c r="E431" s="41">
        <v>4.9909024000000003E-2</v>
      </c>
      <c r="F431" s="4">
        <v>1176132999.6857619</v>
      </c>
      <c r="G431" s="4">
        <v>6393615590.0345087</v>
      </c>
      <c r="H431" s="11">
        <f t="shared" si="34"/>
        <v>-3.2995438557961517E-3</v>
      </c>
      <c r="I431" s="10">
        <f t="shared" si="30"/>
        <v>9.7066138052906131E-3</v>
      </c>
      <c r="J431" s="10">
        <f t="shared" si="31"/>
        <v>1.8835952392096234E-2</v>
      </c>
      <c r="K431" s="10">
        <f t="shared" si="32"/>
        <v>24.222627611198867</v>
      </c>
      <c r="L431" s="10">
        <f t="shared" si="33"/>
        <v>6.5150097416181607E-2</v>
      </c>
    </row>
    <row r="432" spans="1:12" x14ac:dyDescent="0.25">
      <c r="A432" s="3">
        <v>44261</v>
      </c>
      <c r="B432" s="41">
        <v>5.0008905999999999E-2</v>
      </c>
      <c r="C432" s="41">
        <v>5.1811812999999998E-2</v>
      </c>
      <c r="D432" s="41">
        <v>4.9163836000000002E-2</v>
      </c>
      <c r="E432" s="41">
        <v>5.0849107999999997E-2</v>
      </c>
      <c r="F432" s="4">
        <v>1276484878.9328699</v>
      </c>
      <c r="G432" s="4">
        <v>6523264835.0492783</v>
      </c>
      <c r="H432" s="11">
        <f t="shared" si="34"/>
        <v>1.3341907354492488E-2</v>
      </c>
      <c r="I432" s="10">
        <f t="shared" si="30"/>
        <v>0.12358343945663194</v>
      </c>
      <c r="J432" s="10">
        <f t="shared" si="31"/>
        <v>1.6894199992652847E-2</v>
      </c>
      <c r="K432" s="10">
        <f t="shared" si="32"/>
        <v>24.559145572024345</v>
      </c>
      <c r="L432" s="10">
        <f t="shared" si="33"/>
        <v>5.3860260212404754E-2</v>
      </c>
    </row>
    <row r="433" spans="1:12" x14ac:dyDescent="0.25">
      <c r="A433" s="3">
        <v>44262</v>
      </c>
      <c r="B433" s="41">
        <v>5.0800764999999998E-2</v>
      </c>
      <c r="C433" s="41">
        <v>5.1791849000000001E-2</v>
      </c>
      <c r="D433" s="41">
        <v>5.0706207000000003E-2</v>
      </c>
      <c r="E433" s="41">
        <v>5.1708163000000001E-2</v>
      </c>
      <c r="F433" s="4">
        <v>959712907.87241817</v>
      </c>
      <c r="G433" s="4">
        <v>6585619971.7433081</v>
      </c>
      <c r="H433" s="11">
        <f t="shared" si="34"/>
        <v>-3.8531753366741515E-4</v>
      </c>
      <c r="I433" s="10">
        <f t="shared" si="30"/>
        <v>0.10849967403741038</v>
      </c>
      <c r="J433" s="10">
        <f t="shared" si="31"/>
        <v>0.17628872253690386</v>
      </c>
      <c r="K433" s="10">
        <f t="shared" si="32"/>
        <v>24.549297185089888</v>
      </c>
      <c r="L433" s="10">
        <f t="shared" si="33"/>
        <v>2.1410436004412503E-2</v>
      </c>
    </row>
    <row r="434" spans="1:12" x14ac:dyDescent="0.25">
      <c r="A434" s="3">
        <v>44263</v>
      </c>
      <c r="B434" s="41">
        <v>5.1835887999999997E-2</v>
      </c>
      <c r="C434" s="41">
        <v>6.0823729E-2</v>
      </c>
      <c r="D434" s="41">
        <v>5.1628199999999999E-2</v>
      </c>
      <c r="E434" s="41">
        <v>6.0823729E-2</v>
      </c>
      <c r="F434" s="4">
        <v>1925592053.0788989</v>
      </c>
      <c r="G434" s="4">
        <v>7197426886.8319387</v>
      </c>
      <c r="H434" s="11">
        <f t="shared" si="34"/>
        <v>0.17438805863061577</v>
      </c>
      <c r="I434" s="10">
        <f t="shared" si="30"/>
        <v>5.7267080525367095E-2</v>
      </c>
      <c r="J434" s="10">
        <f t="shared" si="31"/>
        <v>-5.0446364444376557E-2</v>
      </c>
      <c r="K434" s="10">
        <f t="shared" si="32"/>
        <v>29.00478952057437</v>
      </c>
      <c r="L434" s="10">
        <f t="shared" si="33"/>
        <v>0.17811058684982251</v>
      </c>
    </row>
    <row r="435" spans="1:12" x14ac:dyDescent="0.25">
      <c r="A435" s="3">
        <v>44264</v>
      </c>
      <c r="B435" s="41">
        <v>6.2097764E-2</v>
      </c>
      <c r="C435" s="41">
        <v>6.2097764E-2</v>
      </c>
      <c r="D435" s="41">
        <v>5.6073937999999997E-2</v>
      </c>
      <c r="E435" s="41">
        <v>5.7755393000000002E-2</v>
      </c>
      <c r="F435" s="4">
        <v>2540316008.72261</v>
      </c>
      <c r="G435" s="4">
        <v>7495090193.822916</v>
      </c>
      <c r="H435" s="11">
        <f t="shared" si="34"/>
        <v>2.0946348093850015E-2</v>
      </c>
      <c r="I435" s="10">
        <f t="shared" si="30"/>
        <v>2.1385068286347304E-2</v>
      </c>
      <c r="J435" s="10">
        <f t="shared" si="31"/>
        <v>-2.5399342360980959E-2</v>
      </c>
      <c r="K435" s="10">
        <f t="shared" si="32"/>
        <v>29.633280286355024</v>
      </c>
      <c r="L435" s="10">
        <f t="shared" si="33"/>
        <v>0.10742648393982956</v>
      </c>
    </row>
    <row r="436" spans="1:12" x14ac:dyDescent="0.25">
      <c r="A436" s="3">
        <v>44265</v>
      </c>
      <c r="B436" s="41">
        <v>5.7899128000000001E-2</v>
      </c>
      <c r="C436" s="41">
        <v>5.8369319000000003E-2</v>
      </c>
      <c r="D436" s="41">
        <v>5.4805575000000002E-2</v>
      </c>
      <c r="E436" s="41">
        <v>5.6288444E-2</v>
      </c>
      <c r="F436" s="4">
        <v>1585307031.92345</v>
      </c>
      <c r="G436" s="4">
        <v>7277952283.0328131</v>
      </c>
      <c r="H436" s="11">
        <f t="shared" si="34"/>
        <v>-6.004153386263629E-2</v>
      </c>
      <c r="I436" s="10">
        <f t="shared" si="30"/>
        <v>2.9355568783536602E-2</v>
      </c>
      <c r="J436" s="10">
        <f t="shared" si="31"/>
        <v>-5.1503289023231424E-3</v>
      </c>
      <c r="K436" s="10">
        <f t="shared" si="32"/>
        <v>27.794011150718209</v>
      </c>
      <c r="L436" s="10">
        <f t="shared" si="33"/>
        <v>6.5025209570376719E-2</v>
      </c>
    </row>
    <row r="437" spans="1:12" x14ac:dyDescent="0.25">
      <c r="A437" s="3">
        <v>44266</v>
      </c>
      <c r="B437" s="41">
        <v>5.6338335000000003E-2</v>
      </c>
      <c r="C437" s="41">
        <v>5.6630001999999999E-2</v>
      </c>
      <c r="D437" s="41">
        <v>5.4278854000000001E-2</v>
      </c>
      <c r="E437" s="41">
        <v>5.5998539999999999E-2</v>
      </c>
      <c r="F437" s="4">
        <v>1218780729.337306</v>
      </c>
      <c r="G437" s="4">
        <v>7170219051.5253611</v>
      </c>
      <c r="H437" s="11">
        <f t="shared" si="34"/>
        <v>-2.9798480259809166E-2</v>
      </c>
      <c r="I437" s="10">
        <f t="shared" si="30"/>
        <v>4.7342926650350309E-2</v>
      </c>
      <c r="J437" s="10">
        <f t="shared" si="31"/>
        <v>-1.5809697895695196E-2</v>
      </c>
      <c r="K437" s="10">
        <f t="shared" si="32"/>
        <v>26.935993377842809</v>
      </c>
      <c r="L437" s="10">
        <f t="shared" si="33"/>
        <v>4.3316095067150728E-2</v>
      </c>
    </row>
    <row r="438" spans="1:12" x14ac:dyDescent="0.25">
      <c r="A438" s="3">
        <v>44267</v>
      </c>
      <c r="B438" s="41">
        <v>5.5998539999999999E-2</v>
      </c>
      <c r="C438" s="41">
        <v>5.7293510999999998E-2</v>
      </c>
      <c r="D438" s="41">
        <v>5.4345086000000001E-2</v>
      </c>
      <c r="E438" s="41">
        <v>5.5113219999999997E-2</v>
      </c>
      <c r="F438" s="4">
        <v>1164228358.9847081</v>
      </c>
      <c r="G438" s="4">
        <v>7158993349.0669374</v>
      </c>
      <c r="H438" s="11">
        <f t="shared" si="34"/>
        <v>1.1716563245044555E-2</v>
      </c>
      <c r="I438" s="10">
        <f t="shared" si="30"/>
        <v>3.9235963294332425E-2</v>
      </c>
      <c r="J438" s="10">
        <f t="shared" si="31"/>
        <v>0.12134197566391514</v>
      </c>
      <c r="K438" s="10">
        <f t="shared" si="32"/>
        <v>27.263307211067449</v>
      </c>
      <c r="L438" s="10">
        <f t="shared" si="33"/>
        <v>5.4253755344135346E-2</v>
      </c>
    </row>
    <row r="439" spans="1:12" x14ac:dyDescent="0.25">
      <c r="A439" s="3">
        <v>44268</v>
      </c>
      <c r="B439" s="41">
        <v>5.5236701999999999E-2</v>
      </c>
      <c r="C439" s="41">
        <v>6.1800767E-2</v>
      </c>
      <c r="D439" s="41">
        <v>5.462616E-2</v>
      </c>
      <c r="E439" s="41">
        <v>6.1800767E-2</v>
      </c>
      <c r="F439" s="4">
        <v>1111069275.358248</v>
      </c>
      <c r="G439" s="4">
        <v>7312062850.7421198</v>
      </c>
      <c r="H439" s="11">
        <f t="shared" si="34"/>
        <v>7.8669572196404608E-2</v>
      </c>
      <c r="I439" s="10">
        <f t="shared" si="30"/>
        <v>5.3804795205353681E-2</v>
      </c>
      <c r="J439" s="10">
        <f t="shared" si="31"/>
        <v>-4.2987540915147449E-2</v>
      </c>
      <c r="K439" s="10">
        <f t="shared" si="32"/>
        <v>29.486769498217683</v>
      </c>
      <c r="L439" s="10">
        <f t="shared" si="33"/>
        <v>0.13134013080912155</v>
      </c>
    </row>
    <row r="440" spans="1:12" x14ac:dyDescent="0.25">
      <c r="A440" s="3">
        <v>44269</v>
      </c>
      <c r="B440" s="41">
        <v>6.2399026000000003E-2</v>
      </c>
      <c r="C440" s="41">
        <v>6.3233403999999993E-2</v>
      </c>
      <c r="D440" s="41">
        <v>5.8964515000000002E-2</v>
      </c>
      <c r="E440" s="41">
        <v>5.9144104000000003E-2</v>
      </c>
      <c r="F440" s="4">
        <v>2438002438.6738539</v>
      </c>
      <c r="G440" s="4">
        <v>7830782826.1313276</v>
      </c>
      <c r="H440" s="11">
        <f t="shared" si="34"/>
        <v>2.3181540772786745E-2</v>
      </c>
      <c r="I440" s="10">
        <f t="shared" si="30"/>
        <v>2.4186266275662172E-2</v>
      </c>
      <c r="J440" s="10">
        <f t="shared" si="31"/>
        <v>-3.4876967617938681E-2</v>
      </c>
      <c r="K440" s="10">
        <f t="shared" si="32"/>
        <v>30.193499788371167</v>
      </c>
      <c r="L440" s="10">
        <f t="shared" si="33"/>
        <v>7.2397593705298746E-2</v>
      </c>
    </row>
    <row r="441" spans="1:12" x14ac:dyDescent="0.25">
      <c r="A441" s="3">
        <v>44270</v>
      </c>
      <c r="B441" s="41">
        <v>5.9002780999999997E-2</v>
      </c>
      <c r="C441" s="41">
        <v>5.9887729000000001E-2</v>
      </c>
      <c r="D441" s="41">
        <v>5.5482608000000003E-2</v>
      </c>
      <c r="E441" s="41">
        <v>5.7081337000000003E-2</v>
      </c>
      <c r="F441" s="4">
        <v>1625306063.6689291</v>
      </c>
      <c r="G441" s="4">
        <v>7391162810.8333378</v>
      </c>
      <c r="H441" s="11">
        <f t="shared" si="34"/>
        <v>-5.2909930327331309E-2</v>
      </c>
      <c r="I441" s="10">
        <f t="shared" si="30"/>
        <v>1.336740967234985E-2</v>
      </c>
      <c r="J441" s="10">
        <f t="shared" si="31"/>
        <v>2.2824290187877017E-2</v>
      </c>
      <c r="K441" s="10">
        <f t="shared" si="32"/>
        <v>28.543053887902825</v>
      </c>
      <c r="L441" s="10">
        <f t="shared" si="33"/>
        <v>7.9396429958735748E-2</v>
      </c>
    </row>
    <row r="442" spans="1:12" x14ac:dyDescent="0.25">
      <c r="A442" s="3">
        <v>44271</v>
      </c>
      <c r="B442" s="41">
        <v>5.6902772999999997E-2</v>
      </c>
      <c r="C442" s="41">
        <v>5.8767505999999997E-2</v>
      </c>
      <c r="D442" s="41">
        <v>5.5696638E-2</v>
      </c>
      <c r="E442" s="41">
        <v>5.8384178000000002E-2</v>
      </c>
      <c r="F442" s="4">
        <v>1360906368.832948</v>
      </c>
      <c r="G442" s="4">
        <v>7398421044.7658911</v>
      </c>
      <c r="H442" s="11">
        <f t="shared" si="34"/>
        <v>-1.8705384537122848E-2</v>
      </c>
      <c r="I442" s="10">
        <f t="shared" si="30"/>
        <v>2.2157678179412633E-3</v>
      </c>
      <c r="J442" s="10">
        <f t="shared" si="31"/>
        <v>-3.6982622243992846E-3</v>
      </c>
      <c r="K442" s="10">
        <f t="shared" si="32"/>
        <v>27.990439704528661</v>
      </c>
      <c r="L442" s="10">
        <f t="shared" si="33"/>
        <v>5.5135608005639325E-2</v>
      </c>
    </row>
    <row r="443" spans="1:12" x14ac:dyDescent="0.25">
      <c r="A443" s="3">
        <v>44272</v>
      </c>
      <c r="B443" s="41">
        <v>5.8507861000000001E-2</v>
      </c>
      <c r="C443" s="41">
        <v>5.8779199999999997E-2</v>
      </c>
      <c r="D443" s="41">
        <v>5.6804726999999999E-2</v>
      </c>
      <c r="E443" s="41">
        <v>5.8168258E-2</v>
      </c>
      <c r="F443" s="4">
        <v>897654172.16601968</v>
      </c>
      <c r="G443" s="4">
        <v>7452371023.9884739</v>
      </c>
      <c r="H443" s="11">
        <f t="shared" si="34"/>
        <v>1.9898751531160084E-4</v>
      </c>
      <c r="I443" s="10">
        <f t="shared" si="30"/>
        <v>6.5166339735421627E-3</v>
      </c>
      <c r="J443" s="10">
        <f t="shared" si="31"/>
        <v>-1.1063662934516549E-2</v>
      </c>
      <c r="K443" s="10">
        <f t="shared" si="32"/>
        <v>27.996208440093255</v>
      </c>
      <c r="L443" s="10">
        <f t="shared" si="33"/>
        <v>3.4758955887597143E-2</v>
      </c>
    </row>
    <row r="444" spans="1:12" x14ac:dyDescent="0.25">
      <c r="A444" s="3">
        <v>44273</v>
      </c>
      <c r="B444" s="41">
        <v>5.8168258E-2</v>
      </c>
      <c r="C444" s="41">
        <v>5.8975084999999997E-2</v>
      </c>
      <c r="D444" s="41">
        <v>5.7217505000000002E-2</v>
      </c>
      <c r="E444" s="41">
        <v>5.7524704000000003E-2</v>
      </c>
      <c r="F444" s="4">
        <v>748126006.8095212</v>
      </c>
      <c r="G444" s="4">
        <v>7480716602.4891863</v>
      </c>
      <c r="H444" s="11">
        <f t="shared" si="34"/>
        <v>3.3325564145139748E-3</v>
      </c>
      <c r="I444" s="10">
        <f t="shared" si="30"/>
        <v>1.8625876711712022E-4</v>
      </c>
      <c r="J444" s="10">
        <f t="shared" si="31"/>
        <v>1.4978347389670965E-2</v>
      </c>
      <c r="K444" s="10">
        <f t="shared" si="32"/>
        <v>28.092839940526872</v>
      </c>
      <c r="L444" s="10">
        <f t="shared" si="33"/>
        <v>3.0717522548387777E-2</v>
      </c>
    </row>
    <row r="445" spans="1:12" x14ac:dyDescent="0.25">
      <c r="A445" s="3">
        <v>44274</v>
      </c>
      <c r="B445" s="41">
        <v>5.7407531999999997E-2</v>
      </c>
      <c r="C445" s="41">
        <v>5.9715131999999997E-2</v>
      </c>
      <c r="D445" s="41">
        <v>5.6806812999999998E-2</v>
      </c>
      <c r="E445" s="41">
        <v>5.8386329000000001E-2</v>
      </c>
      <c r="F445" s="4">
        <v>773539301.3654201</v>
      </c>
      <c r="G445" s="4">
        <v>7506803974.617857</v>
      </c>
      <c r="H445" s="11">
        <f t="shared" si="34"/>
        <v>1.2548468560918576E-2</v>
      </c>
      <c r="I445" s="10">
        <f t="shared" si="30"/>
        <v>2.0200049935915104E-2</v>
      </c>
      <c r="J445" s="10">
        <f t="shared" si="31"/>
        <v>1.0265947701558753E-2</v>
      </c>
      <c r="K445" s="10">
        <f t="shared" si="32"/>
        <v>28.45791052786841</v>
      </c>
      <c r="L445" s="10">
        <f t="shared" si="33"/>
        <v>5.1196658400815442E-2</v>
      </c>
    </row>
    <row r="446" spans="1:12" x14ac:dyDescent="0.25">
      <c r="A446" s="3">
        <v>44275</v>
      </c>
      <c r="B446" s="41">
        <v>5.8386329000000001E-2</v>
      </c>
      <c r="C446" s="41">
        <v>6.0480195E-2</v>
      </c>
      <c r="D446" s="41">
        <v>5.8231467000000002E-2</v>
      </c>
      <c r="E446" s="41">
        <v>5.8985719999999998E-2</v>
      </c>
      <c r="F446" s="4">
        <v>697691234.76036787</v>
      </c>
      <c r="G446" s="4">
        <v>7637819754.4497757</v>
      </c>
      <c r="H446" s="11">
        <f t="shared" si="34"/>
        <v>1.2811878235486499E-2</v>
      </c>
      <c r="I446" s="10">
        <f t="shared" si="30"/>
        <v>1.0335854352808566E-2</v>
      </c>
      <c r="J446" s="10">
        <f t="shared" si="31"/>
        <v>-2.7235931001605151E-2</v>
      </c>
      <c r="K446" s="10">
        <f t="shared" si="32"/>
        <v>28.835321690623317</v>
      </c>
      <c r="L446" s="10">
        <f t="shared" si="33"/>
        <v>3.8617059055029435E-2</v>
      </c>
    </row>
    <row r="447" spans="1:12" x14ac:dyDescent="0.25">
      <c r="A447" s="3">
        <v>44276</v>
      </c>
      <c r="B447" s="41">
        <v>5.8985719999999998E-2</v>
      </c>
      <c r="C447" s="41">
        <v>5.9527310999999999E-2</v>
      </c>
      <c r="D447" s="41">
        <v>5.7064199000000003E-2</v>
      </c>
      <c r="E447" s="41">
        <v>5.7379188999999997E-2</v>
      </c>
      <c r="F447" s="4">
        <v>697843081.9801122</v>
      </c>
      <c r="G447" s="4">
        <v>7468236183.9395847</v>
      </c>
      <c r="H447" s="11">
        <f t="shared" si="34"/>
        <v>-1.5755306344498409E-2</v>
      </c>
      <c r="I447" s="10">
        <f t="shared" si="30"/>
        <v>2.3615590766273478E-3</v>
      </c>
      <c r="J447" s="10">
        <f t="shared" si="31"/>
        <v>-3.2315740816761918E-2</v>
      </c>
      <c r="K447" s="10">
        <f t="shared" si="32"/>
        <v>28.365257057500887</v>
      </c>
      <c r="L447" s="10">
        <f t="shared" si="33"/>
        <v>4.316387583044845E-2</v>
      </c>
    </row>
    <row r="448" spans="1:12" x14ac:dyDescent="0.25">
      <c r="A448" s="3">
        <v>44277</v>
      </c>
      <c r="B448" s="41">
        <v>5.7451383000000002E-2</v>
      </c>
      <c r="C448" s="41">
        <v>5.7719323000000003E-2</v>
      </c>
      <c r="D448" s="41">
        <v>5.5473126999999997E-2</v>
      </c>
      <c r="E448" s="41">
        <v>5.5524938000000003E-2</v>
      </c>
      <c r="F448" s="4">
        <v>523826411.55371708</v>
      </c>
      <c r="G448" s="4">
        <v>7352986074.2387667</v>
      </c>
      <c r="H448" s="11">
        <f t="shared" si="34"/>
        <v>-3.037241174895329E-2</v>
      </c>
      <c r="I448" s="10">
        <f t="shared" si="30"/>
        <v>2.1953730296688536E-2</v>
      </c>
      <c r="J448" s="10">
        <f t="shared" si="31"/>
        <v>-2.6275346764007224E-2</v>
      </c>
      <c r="K448" s="10">
        <f t="shared" si="32"/>
        <v>27.473363379036613</v>
      </c>
      <c r="L448" s="10">
        <f t="shared" si="33"/>
        <v>4.0491605962649446E-2</v>
      </c>
    </row>
    <row r="449" spans="1:12" x14ac:dyDescent="0.25">
      <c r="A449" s="3">
        <v>44278</v>
      </c>
      <c r="B449" s="41">
        <v>5.5524938000000003E-2</v>
      </c>
      <c r="C449" s="41">
        <v>5.6159015999999999E-2</v>
      </c>
      <c r="D449" s="41">
        <v>5.3320573000000003E-2</v>
      </c>
      <c r="E449" s="41">
        <v>5.4066001000000002E-2</v>
      </c>
      <c r="F449" s="4">
        <v>704054271.23336601</v>
      </c>
      <c r="G449" s="4">
        <v>7071281338.0734749</v>
      </c>
      <c r="H449" s="11">
        <f t="shared" si="34"/>
        <v>-2.7032662874441612E-2</v>
      </c>
      <c r="I449" s="10">
        <f t="shared" si="30"/>
        <v>5.343768432493573E-2</v>
      </c>
      <c r="J449" s="10">
        <f t="shared" si="31"/>
        <v>-3.704590616938741E-2</v>
      </c>
      <c r="K449" s="10">
        <f t="shared" si="32"/>
        <v>26.703652545909645</v>
      </c>
      <c r="L449" s="10">
        <f t="shared" si="33"/>
        <v>5.3233542707802339E-2</v>
      </c>
    </row>
    <row r="450" spans="1:12" x14ac:dyDescent="0.25">
      <c r="A450" s="3">
        <v>44279</v>
      </c>
      <c r="B450" s="41">
        <v>5.3810282000000001E-2</v>
      </c>
      <c r="C450" s="41">
        <v>5.6384471999999998E-2</v>
      </c>
      <c r="D450" s="41">
        <v>5.1728305000000002E-2</v>
      </c>
      <c r="E450" s="41">
        <v>5.2063076999999999E-2</v>
      </c>
      <c r="F450" s="4">
        <v>755288126.3369807</v>
      </c>
      <c r="G450" s="4">
        <v>7032000566.091753</v>
      </c>
      <c r="H450" s="11">
        <f t="shared" si="34"/>
        <v>4.014600255816428E-3</v>
      </c>
      <c r="I450" s="10">
        <f t="shared" si="30"/>
        <v>6.9234879603430638E-2</v>
      </c>
      <c r="J450" s="10">
        <f t="shared" si="31"/>
        <v>-1.4883350056317357E-2</v>
      </c>
      <c r="K450" s="10">
        <f t="shared" si="32"/>
        <v>26.814871636507505</v>
      </c>
      <c r="L450" s="10">
        <f t="shared" si="33"/>
        <v>9.0011977001759336E-2</v>
      </c>
    </row>
    <row r="451" spans="1:12" x14ac:dyDescent="0.25">
      <c r="A451" s="3">
        <v>44280</v>
      </c>
      <c r="B451" s="41">
        <v>5.1514188000000002E-2</v>
      </c>
      <c r="C451" s="41">
        <v>5.2349728999999998E-2</v>
      </c>
      <c r="D451" s="41">
        <v>4.9991273000000003E-2</v>
      </c>
      <c r="E451" s="41">
        <v>5.1288203999999997E-2</v>
      </c>
      <c r="F451" s="4">
        <v>992380753.069888</v>
      </c>
      <c r="G451" s="4">
        <v>6606675213.3983927</v>
      </c>
      <c r="H451" s="11">
        <f t="shared" si="34"/>
        <v>-7.1557697658319833E-2</v>
      </c>
      <c r="I451" s="10">
        <f t="shared" ref="I451:I514" si="35">_xlfn.STDEV.S(H452:H453)</f>
        <v>7.3381323687300958E-3</v>
      </c>
      <c r="J451" s="10">
        <f t="shared" ref="J451:J514" si="36">E452/E451-1</f>
        <v>4.7597942794019632E-2</v>
      </c>
      <c r="K451" s="10">
        <f t="shared" ref="K451:K514" si="37">C451/$C$2-1</f>
        <v>24.824503461537322</v>
      </c>
      <c r="L451" s="10">
        <f t="shared" ref="L451:L514" si="38">C451/D451-1</f>
        <v>4.7177354335425692E-2</v>
      </c>
    </row>
    <row r="452" spans="1:12" x14ac:dyDescent="0.25">
      <c r="A452" s="3">
        <v>44281</v>
      </c>
      <c r="B452" s="41">
        <v>5.1185274000000003E-2</v>
      </c>
      <c r="C452" s="41">
        <v>5.3729417000000002E-2</v>
      </c>
      <c r="D452" s="41">
        <v>5.1185274000000003E-2</v>
      </c>
      <c r="E452" s="41">
        <v>5.3729417000000002E-2</v>
      </c>
      <c r="F452" s="4">
        <v>759509695.38684344</v>
      </c>
      <c r="G452" s="4">
        <v>6764626830.7570667</v>
      </c>
      <c r="H452" s="11">
        <f t="shared" ref="H452:H515" si="39">(C452-C451)/C451</f>
        <v>2.6355208066120149E-2</v>
      </c>
      <c r="I452" s="10">
        <f t="shared" si="35"/>
        <v>2.4050967964368137E-2</v>
      </c>
      <c r="J452" s="10">
        <f t="shared" si="36"/>
        <v>3.0400850990063732E-2</v>
      </c>
      <c r="K452" s="10">
        <f t="shared" si="37"/>
        <v>25.505113623470379</v>
      </c>
      <c r="L452" s="10">
        <f t="shared" si="38"/>
        <v>4.9704588862804489E-2</v>
      </c>
    </row>
    <row r="453" spans="1:12" x14ac:dyDescent="0.25">
      <c r="A453" s="3">
        <v>44282</v>
      </c>
      <c r="B453" s="41">
        <v>5.3741927000000002E-2</v>
      </c>
      <c r="C453" s="41">
        <v>5.5703054000000002E-2</v>
      </c>
      <c r="D453" s="41">
        <v>5.3416819999999997E-2</v>
      </c>
      <c r="E453" s="41">
        <v>5.5362836999999998E-2</v>
      </c>
      <c r="F453" s="4">
        <v>653464827.65472662</v>
      </c>
      <c r="G453" s="4">
        <v>7020022777.3432779</v>
      </c>
      <c r="H453" s="11">
        <f t="shared" si="39"/>
        <v>3.6732894384467273E-2</v>
      </c>
      <c r="I453" s="10">
        <f t="shared" si="35"/>
        <v>3.6335109932239579E-3</v>
      </c>
      <c r="J453" s="10">
        <f t="shared" si="36"/>
        <v>-1.1719413873245044E-2</v>
      </c>
      <c r="K453" s="10">
        <f t="shared" si="37"/>
        <v>26.478723162849622</v>
      </c>
      <c r="L453" s="10">
        <f t="shared" si="38"/>
        <v>4.2799889622781917E-2</v>
      </c>
    </row>
    <row r="454" spans="1:12" x14ac:dyDescent="0.25">
      <c r="A454" s="3">
        <v>44283</v>
      </c>
      <c r="B454" s="41">
        <v>5.5127465E-2</v>
      </c>
      <c r="C454" s="41">
        <v>5.5854549000000003E-2</v>
      </c>
      <c r="D454" s="41">
        <v>5.2110330000000003E-2</v>
      </c>
      <c r="E454" s="41">
        <v>5.4714016999999997E-2</v>
      </c>
      <c r="F454" s="4">
        <v>674201206.73697865</v>
      </c>
      <c r="G454" s="4">
        <v>7063995669.8537273</v>
      </c>
      <c r="H454" s="11">
        <f t="shared" si="39"/>
        <v>2.7196893010570209E-3</v>
      </c>
      <c r="I454" s="10">
        <f t="shared" si="35"/>
        <v>2.4868257333924816E-4</v>
      </c>
      <c r="J454" s="10">
        <f t="shared" si="36"/>
        <v>8.0562171116043135E-3</v>
      </c>
      <c r="K454" s="10">
        <f t="shared" si="37"/>
        <v>26.553456752242333</v>
      </c>
      <c r="L454" s="10">
        <f t="shared" si="38"/>
        <v>7.1851761445379525E-2</v>
      </c>
    </row>
    <row r="455" spans="1:12" x14ac:dyDescent="0.25">
      <c r="A455" s="3">
        <v>44284</v>
      </c>
      <c r="B455" s="41">
        <v>5.4719473999999997E-2</v>
      </c>
      <c r="C455" s="41">
        <v>5.6293467999999999E-2</v>
      </c>
      <c r="D455" s="41">
        <v>5.2217201999999997E-2</v>
      </c>
      <c r="E455" s="41">
        <v>5.5154805000000001E-2</v>
      </c>
      <c r="F455" s="4">
        <v>605077101.50962329</v>
      </c>
      <c r="G455" s="4">
        <v>7083341643.2238159</v>
      </c>
      <c r="H455" s="11">
        <f t="shared" si="39"/>
        <v>7.8582498267060746E-3</v>
      </c>
      <c r="I455" s="10">
        <f t="shared" si="35"/>
        <v>1.8955125859620083E-2</v>
      </c>
      <c r="J455" s="10">
        <f t="shared" si="36"/>
        <v>-2.3727941745058656E-3</v>
      </c>
      <c r="K455" s="10">
        <f t="shared" si="37"/>
        <v>26.769978698990794</v>
      </c>
      <c r="L455" s="10">
        <f t="shared" si="38"/>
        <v>7.8063661856106359E-2</v>
      </c>
    </row>
    <row r="456" spans="1:12" x14ac:dyDescent="0.25">
      <c r="A456" s="3">
        <v>44285</v>
      </c>
      <c r="B456" s="41">
        <v>5.5188307999999998E-2</v>
      </c>
      <c r="C456" s="41">
        <v>5.6755633999999999E-2</v>
      </c>
      <c r="D456" s="41">
        <v>5.2729000999999998E-2</v>
      </c>
      <c r="E456" s="41">
        <v>5.5023933999999997E-2</v>
      </c>
      <c r="F456" s="4">
        <v>715668662.15301228</v>
      </c>
      <c r="G456" s="4">
        <v>7109575773.4165106</v>
      </c>
      <c r="H456" s="11">
        <f t="shared" si="39"/>
        <v>8.2099400946482812E-3</v>
      </c>
      <c r="I456" s="10">
        <f t="shared" si="35"/>
        <v>0.20094941168823618</v>
      </c>
      <c r="J456" s="10">
        <f t="shared" si="36"/>
        <v>-2.0712804722389233E-4</v>
      </c>
      <c r="K456" s="10">
        <f t="shared" si="37"/>
        <v>26.997968560539167</v>
      </c>
      <c r="L456" s="10">
        <f t="shared" si="38"/>
        <v>7.6364674536504085E-2</v>
      </c>
    </row>
    <row r="457" spans="1:12" x14ac:dyDescent="0.25">
      <c r="A457" s="3">
        <v>44286</v>
      </c>
      <c r="B457" s="41">
        <v>5.5023711000000003E-2</v>
      </c>
      <c r="C457" s="41">
        <v>5.5700169000000001E-2</v>
      </c>
      <c r="D457" s="41">
        <v>5.1871989E-2</v>
      </c>
      <c r="E457" s="41">
        <v>5.5012537E-2</v>
      </c>
      <c r="F457" s="4">
        <v>772694994.45787537</v>
      </c>
      <c r="G457" s="4">
        <v>6986693067.9324713</v>
      </c>
      <c r="H457" s="11">
        <f t="shared" si="39"/>
        <v>-1.8596655972515409E-2</v>
      </c>
      <c r="I457" s="10">
        <f t="shared" si="35"/>
        <v>0.26071835390521103</v>
      </c>
      <c r="J457" s="10">
        <f t="shared" si="36"/>
        <v>0.13695051002646919</v>
      </c>
      <c r="K457" s="10">
        <f t="shared" si="37"/>
        <v>26.477299971289519</v>
      </c>
      <c r="L457" s="10">
        <f t="shared" si="38"/>
        <v>7.3800524595268646E-2</v>
      </c>
    </row>
    <row r="458" spans="1:12" x14ac:dyDescent="0.25">
      <c r="A458" s="3">
        <v>44287</v>
      </c>
      <c r="B458" s="41">
        <v>5.5037284999999998E-2</v>
      </c>
      <c r="C458" s="41">
        <v>7.0493505999999997E-2</v>
      </c>
      <c r="D458" s="41">
        <v>5.2886401E-2</v>
      </c>
      <c r="E458" s="41">
        <v>6.2546532000000002E-2</v>
      </c>
      <c r="F458" s="4">
        <v>2666384384.545835</v>
      </c>
      <c r="G458" s="4">
        <v>7576751289.9967794</v>
      </c>
      <c r="H458" s="11">
        <f t="shared" si="39"/>
        <v>0.26558872738788275</v>
      </c>
      <c r="I458" s="10">
        <f t="shared" si="35"/>
        <v>4.1615287331465897E-2</v>
      </c>
      <c r="J458" s="10">
        <f t="shared" si="36"/>
        <v>-6.2785847183341903E-2</v>
      </c>
      <c r="K458" s="10">
        <f t="shared" si="37"/>
        <v>33.774961102719409</v>
      </c>
      <c r="L458" s="10">
        <f t="shared" si="38"/>
        <v>0.33292310815402248</v>
      </c>
    </row>
    <row r="459" spans="1:12" x14ac:dyDescent="0.25">
      <c r="A459" s="3">
        <v>44288</v>
      </c>
      <c r="B459" s="41">
        <v>6.3224025000000003E-2</v>
      </c>
      <c r="C459" s="41">
        <v>6.3224025000000003E-2</v>
      </c>
      <c r="D459" s="41">
        <v>5.8324939999999999E-2</v>
      </c>
      <c r="E459" s="41">
        <v>5.8619495000000001E-2</v>
      </c>
      <c r="F459" s="4">
        <v>4088800438.7432108</v>
      </c>
      <c r="G459" s="4">
        <v>7710443294.3082218</v>
      </c>
      <c r="H459" s="11">
        <f t="shared" si="39"/>
        <v>-0.10312270466445511</v>
      </c>
      <c r="I459" s="10">
        <f t="shared" si="35"/>
        <v>1.6387652130282173E-2</v>
      </c>
      <c r="J459" s="10">
        <f t="shared" si="36"/>
        <v>-2.6217574886989392E-2</v>
      </c>
      <c r="K459" s="10">
        <f t="shared" si="37"/>
        <v>30.188873059205758</v>
      </c>
      <c r="L459" s="10">
        <f t="shared" si="38"/>
        <v>8.3996400167750007E-2</v>
      </c>
    </row>
    <row r="460" spans="1:12" x14ac:dyDescent="0.25">
      <c r="A460" s="3">
        <v>44289</v>
      </c>
      <c r="B460" s="41">
        <v>5.8619495000000001E-2</v>
      </c>
      <c r="C460" s="41">
        <v>6.0425109999999997E-2</v>
      </c>
      <c r="D460" s="41">
        <v>5.7082634E-2</v>
      </c>
      <c r="E460" s="41">
        <v>5.7082634E-2</v>
      </c>
      <c r="F460" s="4">
        <v>1331795139.7692621</v>
      </c>
      <c r="G460" s="4">
        <v>7641450611.6169701</v>
      </c>
      <c r="H460" s="11">
        <f t="shared" si="39"/>
        <v>-4.4269800918242799E-2</v>
      </c>
      <c r="I460" s="10">
        <f t="shared" si="35"/>
        <v>4.5451441177390646E-2</v>
      </c>
      <c r="J460" s="10">
        <f t="shared" si="36"/>
        <v>2.4297529788131378E-2</v>
      </c>
      <c r="K460" s="10">
        <f t="shared" si="37"/>
        <v>28.808147858010372</v>
      </c>
      <c r="L460" s="10">
        <f t="shared" si="38"/>
        <v>5.8555041450960355E-2</v>
      </c>
    </row>
    <row r="461" spans="1:12" x14ac:dyDescent="0.25">
      <c r="A461" s="3">
        <v>44290</v>
      </c>
      <c r="B461" s="41">
        <v>5.6960363999999999E-2</v>
      </c>
      <c r="C461" s="41">
        <v>5.9150492999999998E-2</v>
      </c>
      <c r="D461" s="41">
        <v>5.6635889000000002E-2</v>
      </c>
      <c r="E461" s="41">
        <v>5.8469601000000003E-2</v>
      </c>
      <c r="F461" s="4">
        <v>1036338136.424584</v>
      </c>
      <c r="G461" s="4">
        <v>7483792210.3531933</v>
      </c>
      <c r="H461" s="11">
        <f t="shared" si="39"/>
        <v>-2.1094161020145413E-2</v>
      </c>
      <c r="I461" s="10">
        <f t="shared" si="35"/>
        <v>2.4786460860613105E-2</v>
      </c>
      <c r="J461" s="10">
        <f t="shared" si="36"/>
        <v>4.8829117202287664E-2</v>
      </c>
      <c r="K461" s="10">
        <f t="shared" si="37"/>
        <v>28.1793699873812</v>
      </c>
      <c r="L461" s="10">
        <f t="shared" si="38"/>
        <v>4.439947963030999E-2</v>
      </c>
    </row>
    <row r="462" spans="1:12" x14ac:dyDescent="0.25">
      <c r="A462" s="3">
        <v>44291</v>
      </c>
      <c r="B462" s="41">
        <v>5.8545185E-2</v>
      </c>
      <c r="C462" s="41">
        <v>6.1704841000000003E-2</v>
      </c>
      <c r="D462" s="41">
        <v>5.7753209999999999E-2</v>
      </c>
      <c r="E462" s="41">
        <v>6.1324620000000003E-2</v>
      </c>
      <c r="F462" s="4">
        <v>1131986087.689606</v>
      </c>
      <c r="G462" s="4">
        <v>7635850449.0320921</v>
      </c>
      <c r="H462" s="11">
        <f t="shared" si="39"/>
        <v>4.3183883522323392E-2</v>
      </c>
      <c r="I462" s="10">
        <f t="shared" si="35"/>
        <v>4.2034402709794312E-2</v>
      </c>
      <c r="J462" s="10">
        <f t="shared" si="36"/>
        <v>8.492245039594204E-2</v>
      </c>
      <c r="K462" s="10">
        <f t="shared" si="37"/>
        <v>29.43944850217105</v>
      </c>
      <c r="L462" s="10">
        <f t="shared" si="38"/>
        <v>6.8422707586297093E-2</v>
      </c>
    </row>
    <row r="463" spans="1:12" x14ac:dyDescent="0.25">
      <c r="A463" s="3">
        <v>44292</v>
      </c>
      <c r="B463" s="41">
        <v>6.1707762999999999E-2</v>
      </c>
      <c r="C463" s="41">
        <v>6.6532457000000003E-2</v>
      </c>
      <c r="D463" s="41">
        <v>5.9928111999999999E-2</v>
      </c>
      <c r="E463" s="41">
        <v>6.6532457000000003E-2</v>
      </c>
      <c r="F463" s="4">
        <v>1901396415.2129681</v>
      </c>
      <c r="G463" s="4">
        <v>8026946839.8439951</v>
      </c>
      <c r="H463" s="11">
        <f t="shared" si="39"/>
        <v>7.8237232634632337E-2</v>
      </c>
      <c r="I463" s="10">
        <f t="shared" si="35"/>
        <v>6.1970970074761662E-2</v>
      </c>
      <c r="J463" s="10">
        <f t="shared" si="36"/>
        <v>-9.3420944908137238E-2</v>
      </c>
      <c r="K463" s="10">
        <f t="shared" si="37"/>
        <v>31.820946715905315</v>
      </c>
      <c r="L463" s="10">
        <f t="shared" si="38"/>
        <v>0.1102044562992408</v>
      </c>
    </row>
    <row r="464" spans="1:12" x14ac:dyDescent="0.25">
      <c r="A464" s="3">
        <v>44293</v>
      </c>
      <c r="B464" s="41">
        <v>6.6416557000000001E-2</v>
      </c>
      <c r="C464" s="41">
        <v>6.7782708999999997E-2</v>
      </c>
      <c r="D464" s="41">
        <v>5.8477256999999998E-2</v>
      </c>
      <c r="E464" s="41">
        <v>6.0316931999999997E-2</v>
      </c>
      <c r="F464" s="4">
        <v>3010974935.3268209</v>
      </c>
      <c r="G464" s="4">
        <v>8036972216.6279755</v>
      </c>
      <c r="H464" s="11">
        <f t="shared" si="39"/>
        <v>1.8791610236188833E-2</v>
      </c>
      <c r="I464" s="10">
        <f t="shared" si="35"/>
        <v>6.7408056449508688E-2</v>
      </c>
      <c r="J464" s="10">
        <f t="shared" si="36"/>
        <v>4.6405443831261106E-2</v>
      </c>
      <c r="K464" s="10">
        <f t="shared" si="37"/>
        <v>32.437705154173329</v>
      </c>
      <c r="L464" s="10">
        <f t="shared" si="38"/>
        <v>0.15912942017783083</v>
      </c>
    </row>
    <row r="465" spans="1:12" x14ac:dyDescent="0.25">
      <c r="A465" s="3">
        <v>44294</v>
      </c>
      <c r="B465" s="41">
        <v>6.0020232E-2</v>
      </c>
      <c r="C465" s="41">
        <v>6.3115965999999996E-2</v>
      </c>
      <c r="D465" s="41">
        <v>5.9768124999999998E-2</v>
      </c>
      <c r="E465" s="41">
        <v>6.3115965999999996E-2</v>
      </c>
      <c r="F465" s="4">
        <v>1555373274.6811659</v>
      </c>
      <c r="G465" s="4">
        <v>7978152775.97756</v>
      </c>
      <c r="H465" s="11">
        <f t="shared" si="39"/>
        <v>-6.8848576116956328E-2</v>
      </c>
      <c r="I465" s="10">
        <f t="shared" si="35"/>
        <v>8.721751018644185E-3</v>
      </c>
      <c r="J465" s="10">
        <f t="shared" si="36"/>
        <v>5.7864914877492346E-4</v>
      </c>
      <c r="K465" s="10">
        <f t="shared" si="37"/>
        <v>30.135566765689884</v>
      </c>
      <c r="L465" s="10">
        <f t="shared" si="38"/>
        <v>5.6013820075500043E-2</v>
      </c>
    </row>
    <row r="466" spans="1:12" x14ac:dyDescent="0.25">
      <c r="A466" s="3">
        <v>44295</v>
      </c>
      <c r="B466" s="41">
        <v>6.3115965999999996E-2</v>
      </c>
      <c r="C466" s="41">
        <v>6.4787328000000005E-2</v>
      </c>
      <c r="D466" s="41">
        <v>6.2271176999999997E-2</v>
      </c>
      <c r="E466" s="41">
        <v>6.3152488000000007E-2</v>
      </c>
      <c r="F466" s="4">
        <v>850324027.4407686</v>
      </c>
      <c r="G466" s="4">
        <v>8154833274.4150839</v>
      </c>
      <c r="H466" s="11">
        <f t="shared" si="39"/>
        <v>2.6480811527150035E-2</v>
      </c>
      <c r="I466" s="10">
        <f t="shared" si="35"/>
        <v>0.1630661460220299</v>
      </c>
      <c r="J466" s="10">
        <f t="shared" si="36"/>
        <v>2.8389950369017702E-2</v>
      </c>
      <c r="K466" s="10">
        <f t="shared" si="37"/>
        <v>30.960061841003114</v>
      </c>
      <c r="L466" s="10">
        <f t="shared" si="38"/>
        <v>4.0406350437217631E-2</v>
      </c>
    </row>
    <row r="467" spans="1:12" x14ac:dyDescent="0.25">
      <c r="A467" s="3">
        <v>44296</v>
      </c>
      <c r="B467" s="41">
        <v>6.3061082000000004E-2</v>
      </c>
      <c r="C467" s="41">
        <v>6.5703835000000002E-2</v>
      </c>
      <c r="D467" s="41">
        <v>6.2477435999999997E-2</v>
      </c>
      <c r="E467" s="41">
        <v>6.4945383999999995E-2</v>
      </c>
      <c r="F467" s="4">
        <v>894713514.76778269</v>
      </c>
      <c r="G467" s="4">
        <v>8286592776.1391621</v>
      </c>
      <c r="H467" s="11">
        <f t="shared" si="39"/>
        <v>1.4146392948942066E-2</v>
      </c>
      <c r="I467" s="10">
        <f t="shared" si="35"/>
        <v>0.20796952616180084</v>
      </c>
      <c r="J467" s="10">
        <f t="shared" si="36"/>
        <v>0.19309566327300498</v>
      </c>
      <c r="K467" s="10">
        <f t="shared" si="37"/>
        <v>31.412181434478434</v>
      </c>
      <c r="L467" s="10">
        <f t="shared" si="38"/>
        <v>5.1641027650366489E-2</v>
      </c>
    </row>
    <row r="468" spans="1:12" x14ac:dyDescent="0.25">
      <c r="A468" s="3">
        <v>44297</v>
      </c>
      <c r="B468" s="41">
        <v>6.4975827E-2</v>
      </c>
      <c r="C468" s="41">
        <v>8.1785291999999996E-2</v>
      </c>
      <c r="D468" s="41">
        <v>6.4617598999999998E-2</v>
      </c>
      <c r="E468" s="41">
        <v>7.7486055999999998E-2</v>
      </c>
      <c r="F468" s="4">
        <v>3682767341.2795348</v>
      </c>
      <c r="G468" s="4">
        <v>9452471505.8720379</v>
      </c>
      <c r="H468" s="11">
        <f t="shared" si="39"/>
        <v>0.24475674821720822</v>
      </c>
      <c r="I468" s="10">
        <f t="shared" si="35"/>
        <v>0.21073969802383111</v>
      </c>
      <c r="J468" s="10">
        <f t="shared" si="36"/>
        <v>-6.3897922485563141E-2</v>
      </c>
      <c r="K468" s="10">
        <f t="shared" si="37"/>
        <v>39.345281565007539</v>
      </c>
      <c r="L468" s="10">
        <f t="shared" si="38"/>
        <v>0.26568138194054525</v>
      </c>
    </row>
    <row r="469" spans="1:12" x14ac:dyDescent="0.25">
      <c r="A469" s="3">
        <v>44298</v>
      </c>
      <c r="B469" s="41">
        <v>7.7279150000000005E-2</v>
      </c>
      <c r="C469" s="41">
        <v>7.7748650000000002E-2</v>
      </c>
      <c r="D469" s="41">
        <v>7.0769384000000005E-2</v>
      </c>
      <c r="E469" s="41">
        <v>7.2534857999999994E-2</v>
      </c>
      <c r="F469" s="4">
        <v>4326774081.9215631</v>
      </c>
      <c r="G469" s="4">
        <v>9500149541.7014675</v>
      </c>
      <c r="H469" s="11">
        <f t="shared" si="39"/>
        <v>-4.9356576241116716E-2</v>
      </c>
      <c r="I469" s="10">
        <f t="shared" si="35"/>
        <v>0.1796142597205671</v>
      </c>
      <c r="J469" s="10">
        <f t="shared" si="36"/>
        <v>0.33083759535311996</v>
      </c>
      <c r="K469" s="10">
        <f t="shared" si="37"/>
        <v>37.353976599474926</v>
      </c>
      <c r="L469" s="10">
        <f t="shared" si="38"/>
        <v>9.8619849510064972E-2</v>
      </c>
    </row>
    <row r="470" spans="1:12" x14ac:dyDescent="0.25">
      <c r="A470" s="3">
        <v>44299</v>
      </c>
      <c r="B470" s="41">
        <v>7.2377628999999999E-2</v>
      </c>
      <c r="C470" s="41">
        <v>9.7082745999999998E-2</v>
      </c>
      <c r="D470" s="41">
        <v>7.2377628999999999E-2</v>
      </c>
      <c r="E470" s="41">
        <v>9.6532116000000001E-2</v>
      </c>
      <c r="F470" s="4">
        <v>3577357837.509141</v>
      </c>
      <c r="G470" s="4">
        <v>10610616680.466551</v>
      </c>
      <c r="H470" s="11">
        <f t="shared" si="39"/>
        <v>0.24867436283459576</v>
      </c>
      <c r="I470" s="10">
        <f t="shared" si="35"/>
        <v>0.13289596135253831</v>
      </c>
      <c r="J470" s="10">
        <f t="shared" si="36"/>
        <v>0.27093438001504078</v>
      </c>
      <c r="K470" s="10">
        <f t="shared" si="37"/>
        <v>46.891627292522351</v>
      </c>
      <c r="L470" s="10">
        <f t="shared" si="38"/>
        <v>0.34133636789898159</v>
      </c>
    </row>
    <row r="471" spans="1:12" x14ac:dyDescent="0.25">
      <c r="A471" s="3">
        <v>44300</v>
      </c>
      <c r="B471" s="41">
        <v>9.6047002000000006E-2</v>
      </c>
      <c r="C471" s="41">
        <v>0.14588500800000001</v>
      </c>
      <c r="D471" s="41">
        <v>9.5225619999999997E-2</v>
      </c>
      <c r="E471" s="41">
        <v>0.122685985</v>
      </c>
      <c r="F471" s="4">
        <v>16267930774.04118</v>
      </c>
      <c r="G471" s="4">
        <v>16322098984.517599</v>
      </c>
      <c r="H471" s="11">
        <f t="shared" si="39"/>
        <v>0.50268728492702519</v>
      </c>
      <c r="I471" s="10">
        <f t="shared" si="35"/>
        <v>0.71770909146249284</v>
      </c>
      <c r="J471" s="10">
        <f t="shared" si="36"/>
        <v>0.51544327577432747</v>
      </c>
      <c r="K471" s="10">
        <f t="shared" si="37"/>
        <v>70.966139386937428</v>
      </c>
      <c r="L471" s="10">
        <f t="shared" si="38"/>
        <v>0.53199325979710088</v>
      </c>
    </row>
    <row r="472" spans="1:12" x14ac:dyDescent="0.25">
      <c r="A472" s="3">
        <v>44301</v>
      </c>
      <c r="B472" s="41">
        <v>0.12431642900000001</v>
      </c>
      <c r="C472" s="41">
        <v>0.19180144099999999</v>
      </c>
      <c r="D472" s="41">
        <v>0.12431642900000001</v>
      </c>
      <c r="E472" s="41">
        <v>0.185923651</v>
      </c>
      <c r="F472" s="4">
        <v>15819955602.442909</v>
      </c>
      <c r="G472" s="4">
        <v>18707873201.923401</v>
      </c>
      <c r="H472" s="11">
        <f t="shared" si="39"/>
        <v>0.31474401399765473</v>
      </c>
      <c r="I472" s="10">
        <f t="shared" si="35"/>
        <v>1.0365858853754621</v>
      </c>
      <c r="J472" s="10">
        <f t="shared" si="36"/>
        <v>1.0501600250954626</v>
      </c>
      <c r="K472" s="10">
        <f t="shared" si="37"/>
        <v>93.61705096949683</v>
      </c>
      <c r="L472" s="10">
        <f t="shared" si="38"/>
        <v>0.54284870103532312</v>
      </c>
    </row>
    <row r="473" spans="1:12" x14ac:dyDescent="0.25">
      <c r="A473" s="3">
        <v>44302</v>
      </c>
      <c r="B473" s="41">
        <v>0.186801045</v>
      </c>
      <c r="C473" s="41">
        <v>0.44684709500000003</v>
      </c>
      <c r="D473" s="41">
        <v>0.184322558</v>
      </c>
      <c r="E473" s="41">
        <v>0.381173237</v>
      </c>
      <c r="F473" s="4">
        <v>53465874253.499847</v>
      </c>
      <c r="G473" s="4">
        <v>40546508108.643013</v>
      </c>
      <c r="H473" s="11">
        <f t="shared" si="39"/>
        <v>1.3297379449823843</v>
      </c>
      <c r="I473" s="10">
        <f t="shared" si="35"/>
        <v>6.340778984986703E-2</v>
      </c>
      <c r="J473" s="10">
        <f t="shared" si="36"/>
        <v>-0.23255116937813769</v>
      </c>
      <c r="K473" s="10">
        <f t="shared" si="37"/>
        <v>219.43293388596908</v>
      </c>
      <c r="L473" s="10">
        <f t="shared" si="38"/>
        <v>1.4242670015462786</v>
      </c>
    </row>
    <row r="474" spans="1:12" x14ac:dyDescent="0.25">
      <c r="A474" s="3">
        <v>44303</v>
      </c>
      <c r="B474" s="41">
        <v>0.37934656500000002</v>
      </c>
      <c r="C474" s="41">
        <v>0.38597942800000001</v>
      </c>
      <c r="D474" s="41">
        <v>0.24216004799999999</v>
      </c>
      <c r="E474" s="41">
        <v>0.29253095499999998</v>
      </c>
      <c r="F474" s="4">
        <v>50049337114.955208</v>
      </c>
      <c r="G474" s="4">
        <v>39697297109.136131</v>
      </c>
      <c r="H474" s="11">
        <f t="shared" si="39"/>
        <v>-0.1362158726801167</v>
      </c>
      <c r="I474" s="10">
        <f t="shared" si="35"/>
        <v>0.19007373719339724</v>
      </c>
      <c r="J474" s="10">
        <f t="shared" si="36"/>
        <v>0.14340610893640293</v>
      </c>
      <c r="K474" s="10">
        <f t="shared" si="37"/>
        <v>189.40646942925335</v>
      </c>
      <c r="L474" s="10">
        <f t="shared" si="38"/>
        <v>0.59390217828169578</v>
      </c>
    </row>
    <row r="475" spans="1:12" x14ac:dyDescent="0.25">
      <c r="A475" s="3">
        <v>44304</v>
      </c>
      <c r="B475" s="41">
        <v>0.290634118</v>
      </c>
      <c r="C475" s="41">
        <v>0.36801451099999999</v>
      </c>
      <c r="D475" s="41">
        <v>0.25686579700000001</v>
      </c>
      <c r="E475" s="41">
        <v>0.33448168099999998</v>
      </c>
      <c r="F475" s="4">
        <v>29014844337.506432</v>
      </c>
      <c r="G475" s="4">
        <v>40815975002.31282</v>
      </c>
      <c r="H475" s="11">
        <f t="shared" si="39"/>
        <v>-4.6543716314331719E-2</v>
      </c>
      <c r="I475" s="10">
        <f t="shared" si="35"/>
        <v>0.1810804703327101</v>
      </c>
      <c r="J475" s="10">
        <f t="shared" si="36"/>
        <v>0.26024344813072164</v>
      </c>
      <c r="K475" s="10">
        <f t="shared" si="37"/>
        <v>180.54424473172469</v>
      </c>
      <c r="L475" s="10">
        <f t="shared" si="38"/>
        <v>0.43271122624395164</v>
      </c>
    </row>
    <row r="476" spans="1:12" x14ac:dyDescent="0.25">
      <c r="A476" s="3">
        <v>44305</v>
      </c>
      <c r="B476" s="41">
        <v>0.33986656199999998</v>
      </c>
      <c r="C476" s="41">
        <v>0.44980983600000002</v>
      </c>
      <c r="D476" s="41">
        <v>0.32754597099999999</v>
      </c>
      <c r="E476" s="41">
        <v>0.42152834700000003</v>
      </c>
      <c r="F476" s="4">
        <v>31323499576.72028</v>
      </c>
      <c r="G476" s="4">
        <v>50235480538.717407</v>
      </c>
      <c r="H476" s="11">
        <f t="shared" si="39"/>
        <v>0.22226114067551003</v>
      </c>
      <c r="I476" s="10">
        <f t="shared" si="35"/>
        <v>0.11122174943320752</v>
      </c>
      <c r="J476" s="10">
        <f t="shared" si="36"/>
        <v>-0.20937062626537906</v>
      </c>
      <c r="K476" s="10">
        <f t="shared" si="37"/>
        <v>220.89447564887178</v>
      </c>
      <c r="L476" s="10">
        <f t="shared" si="38"/>
        <v>0.37327238258106998</v>
      </c>
    </row>
    <row r="477" spans="1:12" x14ac:dyDescent="0.25">
      <c r="A477" s="3">
        <v>44306</v>
      </c>
      <c r="B477" s="41">
        <v>0.42088839700000003</v>
      </c>
      <c r="C477" s="41">
        <v>0.43459487600000002</v>
      </c>
      <c r="D477" s="41">
        <v>0.28236520199999998</v>
      </c>
      <c r="E477" s="41">
        <v>0.33327269300000001</v>
      </c>
      <c r="F477" s="4">
        <v>33211796626.810188</v>
      </c>
      <c r="G477" s="4">
        <v>49376267417.861069</v>
      </c>
      <c r="H477" s="11">
        <f t="shared" si="39"/>
        <v>-3.3825316349907472E-2</v>
      </c>
      <c r="I477" s="10">
        <f t="shared" si="35"/>
        <v>6.0981480922073457E-2</v>
      </c>
      <c r="J477" s="10">
        <f t="shared" si="36"/>
        <v>-5.3853560093505837E-2</v>
      </c>
      <c r="K477" s="10">
        <f t="shared" si="37"/>
        <v>213.38882481375185</v>
      </c>
      <c r="L477" s="10">
        <f t="shared" si="38"/>
        <v>0.53912335132570632</v>
      </c>
    </row>
    <row r="478" spans="1:12" x14ac:dyDescent="0.25">
      <c r="A478" s="3">
        <v>44307</v>
      </c>
      <c r="B478" s="41">
        <v>0.32668405299999997</v>
      </c>
      <c r="C478" s="41">
        <v>0.35153657100000002</v>
      </c>
      <c r="D478" s="41">
        <v>0.30428116100000002</v>
      </c>
      <c r="E478" s="41">
        <v>0.31532477199999998</v>
      </c>
      <c r="F478" s="4">
        <v>22924906638.165699</v>
      </c>
      <c r="G478" s="4">
        <v>41872379097.006973</v>
      </c>
      <c r="H478" s="11">
        <f t="shared" si="39"/>
        <v>-0.19111662282921163</v>
      </c>
      <c r="I478" s="10">
        <f t="shared" si="35"/>
        <v>2.5894882360376435E-2</v>
      </c>
      <c r="J478" s="10">
        <f t="shared" si="36"/>
        <v>-0.160672251274949</v>
      </c>
      <c r="K478" s="10">
        <f t="shared" si="37"/>
        <v>172.4155566430241</v>
      </c>
      <c r="L478" s="10">
        <f t="shared" si="38"/>
        <v>0.15530179339627281</v>
      </c>
    </row>
    <row r="479" spans="1:12" x14ac:dyDescent="0.25">
      <c r="A479" s="3">
        <v>44308</v>
      </c>
      <c r="B479" s="41">
        <v>0.31452567300000001</v>
      </c>
      <c r="C479" s="41">
        <v>0.314668897</v>
      </c>
      <c r="D479" s="41">
        <v>0.26153374200000001</v>
      </c>
      <c r="E479" s="41">
        <v>0.26466083099999999</v>
      </c>
      <c r="F479" s="4">
        <v>12129345928.48782</v>
      </c>
      <c r="G479" s="4">
        <v>36881317914.262863</v>
      </c>
      <c r="H479" s="11">
        <f t="shared" si="39"/>
        <v>-0.10487578545561911</v>
      </c>
      <c r="I479" s="10">
        <f t="shared" si="35"/>
        <v>0.15846251272952633</v>
      </c>
      <c r="J479" s="10">
        <f t="shared" si="36"/>
        <v>-5.0467913780562257E-2</v>
      </c>
      <c r="K479" s="10">
        <f t="shared" si="37"/>
        <v>154.22846392986355</v>
      </c>
      <c r="L479" s="10">
        <f t="shared" si="38"/>
        <v>0.20316749415836366</v>
      </c>
    </row>
    <row r="480" spans="1:12" x14ac:dyDescent="0.25">
      <c r="A480" s="3">
        <v>44309</v>
      </c>
      <c r="B480" s="41">
        <v>0.26309143699999998</v>
      </c>
      <c r="C480" s="41">
        <v>0.27014429299999998</v>
      </c>
      <c r="D480" s="41">
        <v>0.17295018700000001</v>
      </c>
      <c r="E480" s="41">
        <v>0.25130395100000003</v>
      </c>
      <c r="F480" s="4">
        <v>16510012248.61841</v>
      </c>
      <c r="G480" s="4">
        <v>29901014330.784389</v>
      </c>
      <c r="H480" s="11">
        <f t="shared" si="39"/>
        <v>-0.14149667928571924</v>
      </c>
      <c r="I480" s="10">
        <f t="shared" si="35"/>
        <v>5.397756394937607E-2</v>
      </c>
      <c r="J480" s="10">
        <f t="shared" si="36"/>
        <v>0.10239797224676339</v>
      </c>
      <c r="K480" s="10">
        <f t="shared" si="37"/>
        <v>132.26415175316481</v>
      </c>
      <c r="L480" s="10">
        <f t="shared" si="38"/>
        <v>0.5619774553929795</v>
      </c>
    </row>
    <row r="481" spans="1:12" x14ac:dyDescent="0.25">
      <c r="A481" s="3">
        <v>44310</v>
      </c>
      <c r="B481" s="41">
        <v>0.25190200299999999</v>
      </c>
      <c r="C481" s="41">
        <v>0.29245906399999999</v>
      </c>
      <c r="D481" s="41">
        <v>0.23346323099999999</v>
      </c>
      <c r="E481" s="41">
        <v>0.277036966</v>
      </c>
      <c r="F481" s="4">
        <v>13108935892.935949</v>
      </c>
      <c r="G481" s="4">
        <v>34776963180.489449</v>
      </c>
      <c r="H481" s="11">
        <f t="shared" si="39"/>
        <v>8.2603155344096096E-2</v>
      </c>
      <c r="I481" s="10">
        <f t="shared" si="35"/>
        <v>3.5987034201043648E-2</v>
      </c>
      <c r="J481" s="10">
        <f t="shared" si="36"/>
        <v>-7.2360264008955344E-2</v>
      </c>
      <c r="K481" s="10">
        <f t="shared" si="37"/>
        <v>143.27219118223067</v>
      </c>
      <c r="L481" s="10">
        <f t="shared" si="38"/>
        <v>0.25269860588882187</v>
      </c>
    </row>
    <row r="482" spans="1:12" x14ac:dyDescent="0.25">
      <c r="A482" s="3">
        <v>44311</v>
      </c>
      <c r="B482" s="41">
        <v>0.27801938900000001</v>
      </c>
      <c r="C482" s="41">
        <v>0.29429200799999999</v>
      </c>
      <c r="D482" s="41">
        <v>0.233205247</v>
      </c>
      <c r="E482" s="41">
        <v>0.25699049800000001</v>
      </c>
      <c r="F482" s="4">
        <v>8659170801.1793499</v>
      </c>
      <c r="G482" s="4">
        <v>35262999817.559929</v>
      </c>
      <c r="H482" s="11">
        <f t="shared" si="39"/>
        <v>6.2673523430274098E-3</v>
      </c>
      <c r="I482" s="10">
        <f t="shared" si="35"/>
        <v>3.7861502780129265E-2</v>
      </c>
      <c r="J482" s="10">
        <f t="shared" si="36"/>
        <v>6.6312152132566249E-2</v>
      </c>
      <c r="K482" s="10">
        <f t="shared" si="37"/>
        <v>144.17639583767033</v>
      </c>
      <c r="L482" s="10">
        <f t="shared" si="38"/>
        <v>0.26194419630704102</v>
      </c>
    </row>
    <row r="483" spans="1:12" x14ac:dyDescent="0.25">
      <c r="A483" s="3">
        <v>44312</v>
      </c>
      <c r="B483" s="41">
        <v>0.25723581699999998</v>
      </c>
      <c r="C483" s="41">
        <v>0.281158933</v>
      </c>
      <c r="D483" s="41">
        <v>0.25315641999999999</v>
      </c>
      <c r="E483" s="41">
        <v>0.27403209099999998</v>
      </c>
      <c r="F483" s="4">
        <v>7399670993.3841314</v>
      </c>
      <c r="G483" s="4">
        <v>34849421395.630798</v>
      </c>
      <c r="H483" s="11">
        <f t="shared" si="39"/>
        <v>-4.4625999493672942E-2</v>
      </c>
      <c r="I483" s="10">
        <f t="shared" si="35"/>
        <v>0.14142590590478551</v>
      </c>
      <c r="J483" s="10">
        <f t="shared" si="36"/>
        <v>1.9028282348143577E-3</v>
      </c>
      <c r="K483" s="10">
        <f t="shared" si="37"/>
        <v>137.69775407052521</v>
      </c>
      <c r="L483" s="10">
        <f t="shared" si="38"/>
        <v>0.1106134815779114</v>
      </c>
    </row>
    <row r="484" spans="1:12" x14ac:dyDescent="0.25">
      <c r="A484" s="3">
        <v>44313</v>
      </c>
      <c r="B484" s="41">
        <v>0.273909766</v>
      </c>
      <c r="C484" s="41">
        <v>0.28366637900000002</v>
      </c>
      <c r="D484" s="41">
        <v>0.26894680199999998</v>
      </c>
      <c r="E484" s="41">
        <v>0.27455352700000002</v>
      </c>
      <c r="F484" s="4">
        <v>4913824692.3169746</v>
      </c>
      <c r="G484" s="4">
        <v>35555599418.19928</v>
      </c>
      <c r="H484" s="11">
        <f t="shared" si="39"/>
        <v>8.9182512298125148E-3</v>
      </c>
      <c r="I484" s="10">
        <f t="shared" si="35"/>
        <v>0.17520110133886002</v>
      </c>
      <c r="J484" s="10">
        <f t="shared" si="36"/>
        <v>0.18126136838883156</v>
      </c>
      <c r="K484" s="10">
        <f t="shared" si="37"/>
        <v>138.93469548633689</v>
      </c>
      <c r="L484" s="10">
        <f t="shared" si="38"/>
        <v>5.4730440706262984E-2</v>
      </c>
    </row>
    <row r="485" spans="1:12" x14ac:dyDescent="0.25">
      <c r="A485" s="3">
        <v>44314</v>
      </c>
      <c r="B485" s="41">
        <v>0.27478572400000001</v>
      </c>
      <c r="C485" s="41">
        <v>0.342931288</v>
      </c>
      <c r="D485" s="41">
        <v>0.26010976400000002</v>
      </c>
      <c r="E485" s="41">
        <v>0.32431947500000002</v>
      </c>
      <c r="F485" s="4">
        <v>10893197713.092319</v>
      </c>
      <c r="G485" s="4">
        <v>39056671024.66214</v>
      </c>
      <c r="H485" s="11">
        <f t="shared" si="39"/>
        <v>0.20892468543126139</v>
      </c>
      <c r="I485" s="10">
        <f t="shared" si="35"/>
        <v>5.7245029140977864E-2</v>
      </c>
      <c r="J485" s="10">
        <f t="shared" si="36"/>
        <v>-5.045447548285531E-2</v>
      </c>
      <c r="K485" s="10">
        <f t="shared" si="37"/>
        <v>168.17050772173917</v>
      </c>
      <c r="L485" s="10">
        <f t="shared" si="38"/>
        <v>0.31840990021428017</v>
      </c>
    </row>
    <row r="486" spans="1:12" x14ac:dyDescent="0.25">
      <c r="A486" s="3">
        <v>44315</v>
      </c>
      <c r="B486" s="41">
        <v>0.32785678600000001</v>
      </c>
      <c r="C486" s="41">
        <v>0.32960940599999999</v>
      </c>
      <c r="D486" s="41">
        <v>0.30193454400000003</v>
      </c>
      <c r="E486" s="41">
        <v>0.30795610600000001</v>
      </c>
      <c r="F486" s="4">
        <v>11618057832.343491</v>
      </c>
      <c r="G486" s="4">
        <v>40582702678.490082</v>
      </c>
      <c r="H486" s="11">
        <f t="shared" si="39"/>
        <v>-3.8847088224857475E-2</v>
      </c>
      <c r="I486" s="10">
        <f t="shared" si="35"/>
        <v>8.7183084954248855E-2</v>
      </c>
      <c r="J486" s="10">
        <f t="shared" si="36"/>
        <v>0.11538340142539671</v>
      </c>
      <c r="K486" s="10">
        <f t="shared" si="37"/>
        <v>161.59872608322885</v>
      </c>
      <c r="L486" s="10">
        <f t="shared" si="38"/>
        <v>9.1658482111274919E-2</v>
      </c>
    </row>
    <row r="487" spans="1:12" x14ac:dyDescent="0.25">
      <c r="A487" s="3">
        <v>44316</v>
      </c>
      <c r="B487" s="41">
        <v>0.30734421200000001</v>
      </c>
      <c r="C487" s="41">
        <v>0.343489129</v>
      </c>
      <c r="D487" s="41">
        <v>0.305520662</v>
      </c>
      <c r="E487" s="41">
        <v>0.343489129</v>
      </c>
      <c r="F487" s="4">
        <v>4892017282.2060137</v>
      </c>
      <c r="G487" s="4">
        <v>41293870662.329247</v>
      </c>
      <c r="H487" s="11">
        <f t="shared" si="39"/>
        <v>4.2109608364756468E-2</v>
      </c>
      <c r="I487" s="10">
        <f t="shared" si="35"/>
        <v>0.10825712681081599</v>
      </c>
      <c r="J487" s="10">
        <f t="shared" si="36"/>
        <v>0.16076402522770961</v>
      </c>
      <c r="K487" s="10">
        <f t="shared" si="37"/>
        <v>168.44569475920193</v>
      </c>
      <c r="L487" s="10">
        <f t="shared" si="38"/>
        <v>0.12427462925568022</v>
      </c>
    </row>
    <row r="488" spans="1:12" x14ac:dyDescent="0.25">
      <c r="A488" s="3">
        <v>44317</v>
      </c>
      <c r="B488" s="41">
        <v>0.34196595299999999</v>
      </c>
      <c r="C488" s="41">
        <v>0.400303986</v>
      </c>
      <c r="D488" s="41">
        <v>0.33296884300000001</v>
      </c>
      <c r="E488" s="41">
        <v>0.39870982399999999</v>
      </c>
      <c r="F488" s="4">
        <v>8968834401.4706478</v>
      </c>
      <c r="G488" s="4">
        <v>47079399770.018692</v>
      </c>
      <c r="H488" s="11">
        <f t="shared" si="39"/>
        <v>0.16540510951658094</v>
      </c>
      <c r="I488" s="10">
        <f t="shared" si="35"/>
        <v>6.5451257242567021E-2</v>
      </c>
      <c r="J488" s="10">
        <f t="shared" si="36"/>
        <v>-3.7107738784986632E-2</v>
      </c>
      <c r="K488" s="10">
        <f t="shared" si="37"/>
        <v>196.47287845796086</v>
      </c>
      <c r="L488" s="10">
        <f t="shared" si="38"/>
        <v>0.20222655787646771</v>
      </c>
    </row>
    <row r="489" spans="1:12" x14ac:dyDescent="0.25">
      <c r="A489" s="3">
        <v>44318</v>
      </c>
      <c r="B489" s="41">
        <v>0.39568691099999997</v>
      </c>
      <c r="C489" s="41">
        <v>0.40523029199999999</v>
      </c>
      <c r="D489" s="41">
        <v>0.37119824299999998</v>
      </c>
      <c r="E489" s="41">
        <v>0.38391460399999999</v>
      </c>
      <c r="F489" s="4">
        <v>10448654399.38571</v>
      </c>
      <c r="G489" s="4">
        <v>50197110512.051483</v>
      </c>
      <c r="H489" s="11">
        <f t="shared" si="39"/>
        <v>1.230641255718096E-2</v>
      </c>
      <c r="I489" s="10">
        <f t="shared" si="35"/>
        <v>0.17535387044873127</v>
      </c>
      <c r="J489" s="10">
        <f t="shared" si="36"/>
        <v>0.15180374070896252</v>
      </c>
      <c r="K489" s="10">
        <f t="shared" si="37"/>
        <v>198.90306116911859</v>
      </c>
      <c r="L489" s="10">
        <f t="shared" si="38"/>
        <v>9.1681600443351163E-2</v>
      </c>
    </row>
    <row r="490" spans="1:12" x14ac:dyDescent="0.25">
      <c r="A490" s="3">
        <v>44319</v>
      </c>
      <c r="B490" s="41">
        <v>0.37944655300000002</v>
      </c>
      <c r="C490" s="41">
        <v>0.44772617199999998</v>
      </c>
      <c r="D490" s="41">
        <v>0.37944655300000002</v>
      </c>
      <c r="E490" s="41">
        <v>0.44219427700000002</v>
      </c>
      <c r="F490" s="4">
        <v>6892526510.1859083</v>
      </c>
      <c r="G490" s="4">
        <v>52058647569.805901</v>
      </c>
      <c r="H490" s="11">
        <f t="shared" si="39"/>
        <v>0.1048684682239895</v>
      </c>
      <c r="I490" s="10">
        <f t="shared" si="35"/>
        <v>0.15064351559145037</v>
      </c>
      <c r="J490" s="10">
        <f t="shared" si="36"/>
        <v>0.21941489984502893</v>
      </c>
      <c r="K490" s="10">
        <f t="shared" si="37"/>
        <v>219.86658898721052</v>
      </c>
      <c r="L490" s="10">
        <f t="shared" si="38"/>
        <v>0.17994528731428461</v>
      </c>
    </row>
    <row r="491" spans="1:12" x14ac:dyDescent="0.25">
      <c r="A491" s="3">
        <v>44320</v>
      </c>
      <c r="B491" s="41">
        <v>0.44102068999999999</v>
      </c>
      <c r="C491" s="41">
        <v>0.60570916799999996</v>
      </c>
      <c r="D491" s="41">
        <v>0.40884163600000001</v>
      </c>
      <c r="E491" s="41">
        <v>0.53921828999999999</v>
      </c>
      <c r="F491" s="4">
        <v>20852210302.34444</v>
      </c>
      <c r="G491" s="4">
        <v>64545225815.007263</v>
      </c>
      <c r="H491" s="11">
        <f t="shared" si="39"/>
        <v>0.35285629002719993</v>
      </c>
      <c r="I491" s="10">
        <f t="shared" si="35"/>
        <v>0.1288887425235716</v>
      </c>
      <c r="J491" s="10">
        <f t="shared" si="36"/>
        <v>0.20547015198612795</v>
      </c>
      <c r="K491" s="10">
        <f t="shared" si="37"/>
        <v>297.80075416820006</v>
      </c>
      <c r="L491" s="10">
        <f t="shared" si="38"/>
        <v>0.48152515464447454</v>
      </c>
    </row>
    <row r="492" spans="1:12" x14ac:dyDescent="0.25">
      <c r="A492" s="3">
        <v>44321</v>
      </c>
      <c r="B492" s="41">
        <v>0.53877018700000001</v>
      </c>
      <c r="C492" s="41">
        <v>0.69039590299999998</v>
      </c>
      <c r="D492" s="41">
        <v>0.53877018700000001</v>
      </c>
      <c r="E492" s="41">
        <v>0.65001155399999999</v>
      </c>
      <c r="F492" s="4">
        <v>38889940326.913673</v>
      </c>
      <c r="G492" s="4">
        <v>82357007906.146988</v>
      </c>
      <c r="H492" s="11">
        <f t="shared" si="39"/>
        <v>0.13981418719420807</v>
      </c>
      <c r="I492" s="10">
        <f t="shared" si="35"/>
        <v>9.9750381892710113E-2</v>
      </c>
      <c r="J492" s="10">
        <f t="shared" si="36"/>
        <v>-0.10588963623252767</v>
      </c>
      <c r="K492" s="10">
        <f t="shared" si="37"/>
        <v>339.57733874524331</v>
      </c>
      <c r="L492" s="10">
        <f t="shared" si="38"/>
        <v>0.28142929890810753</v>
      </c>
    </row>
    <row r="493" spans="1:12" x14ac:dyDescent="0.25">
      <c r="A493" s="3">
        <v>44322</v>
      </c>
      <c r="B493" s="41">
        <v>0.65628717599999997</v>
      </c>
      <c r="C493" s="41">
        <v>0.66108029800000001</v>
      </c>
      <c r="D493" s="41">
        <v>0.549741441</v>
      </c>
      <c r="E493" s="41">
        <v>0.58118206699999997</v>
      </c>
      <c r="F493" s="4">
        <v>27104793492.81255</v>
      </c>
      <c r="G493" s="4">
        <v>78552478134.457306</v>
      </c>
      <c r="H493" s="11">
        <f t="shared" si="39"/>
        <v>-4.2462020519840729E-2</v>
      </c>
      <c r="I493" s="10">
        <f t="shared" si="35"/>
        <v>5.7722524332052841E-2</v>
      </c>
      <c r="J493" s="10">
        <f t="shared" si="36"/>
        <v>0.17627464062823539</v>
      </c>
      <c r="K493" s="10">
        <f t="shared" si="37"/>
        <v>325.11573679885004</v>
      </c>
      <c r="L493" s="10">
        <f t="shared" si="38"/>
        <v>0.20252949604357728</v>
      </c>
    </row>
    <row r="494" spans="1:12" x14ac:dyDescent="0.25">
      <c r="A494" s="3">
        <v>44323</v>
      </c>
      <c r="B494" s="41">
        <v>0.58357019899999996</v>
      </c>
      <c r="C494" s="41">
        <v>0.72626699500000003</v>
      </c>
      <c r="D494" s="41">
        <v>0.52088960500000003</v>
      </c>
      <c r="E494" s="41">
        <v>0.68362972700000002</v>
      </c>
      <c r="F494" s="4">
        <v>20317634643.63879</v>
      </c>
      <c r="G494" s="4">
        <v>79361091847.830139</v>
      </c>
      <c r="H494" s="11">
        <f t="shared" si="39"/>
        <v>9.8606322404725513E-2</v>
      </c>
      <c r="I494" s="10">
        <f t="shared" si="35"/>
        <v>5.1024791847559016E-2</v>
      </c>
      <c r="J494" s="10">
        <f t="shared" si="36"/>
        <v>-5.5619958434019345E-2</v>
      </c>
      <c r="K494" s="10">
        <f t="shared" si="37"/>
        <v>357.27281028289201</v>
      </c>
      <c r="L494" s="10">
        <f t="shared" si="38"/>
        <v>0.39428198994295527</v>
      </c>
    </row>
    <row r="495" spans="1:12" x14ac:dyDescent="0.25">
      <c r="A495" s="3">
        <v>44324</v>
      </c>
      <c r="B495" s="41">
        <v>0.68699490699999999</v>
      </c>
      <c r="C495" s="41">
        <v>0.738594902</v>
      </c>
      <c r="D495" s="41">
        <v>0.60602327899999997</v>
      </c>
      <c r="E495" s="41">
        <v>0.64560627000000004</v>
      </c>
      <c r="F495" s="4">
        <v>26888075320.22641</v>
      </c>
      <c r="G495" s="4">
        <v>89664369055.861176</v>
      </c>
      <c r="H495" s="11">
        <f t="shared" si="39"/>
        <v>1.6974345639925399E-2</v>
      </c>
      <c r="I495" s="10">
        <f t="shared" si="35"/>
        <v>9.0080403122352895E-2</v>
      </c>
      <c r="J495" s="10">
        <f t="shared" si="36"/>
        <v>-0.11742605752574242</v>
      </c>
      <c r="K495" s="10">
        <f t="shared" si="37"/>
        <v>363.35425679802125</v>
      </c>
      <c r="L495" s="10">
        <f t="shared" si="38"/>
        <v>0.21875665109557629</v>
      </c>
    </row>
    <row r="496" spans="1:12" x14ac:dyDescent="0.25">
      <c r="A496" s="3">
        <v>44325</v>
      </c>
      <c r="B496" s="41">
        <v>0.63938816499999995</v>
      </c>
      <c r="C496" s="41">
        <v>0.69783509399999999</v>
      </c>
      <c r="D496" s="41">
        <v>0.42982493999999999</v>
      </c>
      <c r="E496" s="41">
        <v>0.56979527100000005</v>
      </c>
      <c r="F496" s="4">
        <v>34274683493.303822</v>
      </c>
      <c r="G496" s="4">
        <v>70702772663.723724</v>
      </c>
      <c r="H496" s="11">
        <f t="shared" si="39"/>
        <v>-5.5185607008156695E-2</v>
      </c>
      <c r="I496" s="10">
        <f t="shared" si="35"/>
        <v>9.929594120008646E-2</v>
      </c>
      <c r="J496" s="10">
        <f t="shared" si="36"/>
        <v>-0.20818088186625194</v>
      </c>
      <c r="K496" s="10">
        <f t="shared" si="37"/>
        <v>343.24714597061666</v>
      </c>
      <c r="L496" s="10">
        <f t="shared" si="38"/>
        <v>0.6235332784551777</v>
      </c>
    </row>
    <row r="497" spans="1:12" x14ac:dyDescent="0.25">
      <c r="A497" s="3">
        <v>44326</v>
      </c>
      <c r="B497" s="41">
        <v>0.56779792600000001</v>
      </c>
      <c r="C497" s="41">
        <v>0.57042538499999995</v>
      </c>
      <c r="D497" s="41">
        <v>0.43032856899999999</v>
      </c>
      <c r="E497" s="41">
        <v>0.45117478900000002</v>
      </c>
      <c r="F497" s="4">
        <v>25830105255.23642</v>
      </c>
      <c r="G497" s="4">
        <v>66137919412.915268</v>
      </c>
      <c r="H497" s="11">
        <f t="shared" si="39"/>
        <v>-0.18257853480782388</v>
      </c>
      <c r="I497" s="10">
        <f t="shared" si="35"/>
        <v>1.356955594986779E-3</v>
      </c>
      <c r="J497" s="10">
        <f t="shared" si="36"/>
        <v>0.10402064819273393</v>
      </c>
      <c r="K497" s="10">
        <f t="shared" si="37"/>
        <v>280.39500644752638</v>
      </c>
      <c r="L497" s="10">
        <f t="shared" si="38"/>
        <v>0.32555778559057269</v>
      </c>
    </row>
    <row r="498" spans="1:12" x14ac:dyDescent="0.25">
      <c r="A498" s="3">
        <v>44327</v>
      </c>
      <c r="B498" s="41">
        <v>0.45199510700000001</v>
      </c>
      <c r="C498" s="41">
        <v>0.54638031899999995</v>
      </c>
      <c r="D498" s="41">
        <v>0.44710949700000002</v>
      </c>
      <c r="E498" s="41">
        <v>0.49810628299999998</v>
      </c>
      <c r="F498" s="4">
        <v>17233960780.775848</v>
      </c>
      <c r="G498" s="4">
        <v>63855188530.779007</v>
      </c>
      <c r="H498" s="11">
        <f t="shared" si="39"/>
        <v>-4.2152868074060212E-2</v>
      </c>
      <c r="I498" s="10">
        <f t="shared" si="35"/>
        <v>1.7840804308044817E-2</v>
      </c>
      <c r="J498" s="10">
        <f t="shared" si="36"/>
        <v>-0.16841546445620714</v>
      </c>
      <c r="K498" s="10">
        <f t="shared" si="37"/>
        <v>268.5333998640445</v>
      </c>
      <c r="L498" s="10">
        <f t="shared" si="38"/>
        <v>0.22202798792260925</v>
      </c>
    </row>
    <row r="499" spans="1:12" x14ac:dyDescent="0.25">
      <c r="A499" s="3">
        <v>44328</v>
      </c>
      <c r="B499" s="41">
        <v>0.49815525500000002</v>
      </c>
      <c r="C499" s="41">
        <v>0.52230030400000005</v>
      </c>
      <c r="D499" s="41">
        <v>0.41421748200000003</v>
      </c>
      <c r="E499" s="41">
        <v>0.41421748200000003</v>
      </c>
      <c r="F499" s="4">
        <v>10577647266.10393</v>
      </c>
      <c r="G499" s="4">
        <v>62847542729.935593</v>
      </c>
      <c r="H499" s="11">
        <f t="shared" si="39"/>
        <v>-4.4071893080028568E-2</v>
      </c>
      <c r="I499" s="10">
        <f t="shared" si="35"/>
        <v>0.11534561788133836</v>
      </c>
      <c r="J499" s="10">
        <f t="shared" si="36"/>
        <v>0.18220032779784989</v>
      </c>
      <c r="K499" s="10">
        <f t="shared" si="37"/>
        <v>256.65455268373972</v>
      </c>
      <c r="L499" s="10">
        <f t="shared" si="38"/>
        <v>0.26093254557517698</v>
      </c>
    </row>
    <row r="500" spans="1:12" x14ac:dyDescent="0.25">
      <c r="A500" s="3">
        <v>44329</v>
      </c>
      <c r="B500" s="41">
        <v>0.397919148</v>
      </c>
      <c r="C500" s="41">
        <v>0.51245954699999996</v>
      </c>
      <c r="D500" s="41">
        <v>0.36034756800000001</v>
      </c>
      <c r="E500" s="41">
        <v>0.48968804300000002</v>
      </c>
      <c r="F500" s="4">
        <v>12516059659.33996</v>
      </c>
      <c r="G500" s="4">
        <v>54477238059.116837</v>
      </c>
      <c r="H500" s="11">
        <f t="shared" si="39"/>
        <v>-1.8841185663947244E-2</v>
      </c>
      <c r="I500" s="10">
        <f t="shared" si="35"/>
        <v>0.12870415689755818</v>
      </c>
      <c r="J500" s="10">
        <f t="shared" si="36"/>
        <v>0.15446236452214124</v>
      </c>
      <c r="K500" s="10">
        <f t="shared" si="37"/>
        <v>251.80003541946414</v>
      </c>
      <c r="L500" s="10">
        <f t="shared" si="38"/>
        <v>0.42212572668174619</v>
      </c>
    </row>
    <row r="501" spans="1:12" x14ac:dyDescent="0.25">
      <c r="A501" s="3">
        <v>44330</v>
      </c>
      <c r="B501" s="41">
        <v>0.49409686800000002</v>
      </c>
      <c r="C501" s="41">
        <v>0.586398313</v>
      </c>
      <c r="D501" s="41">
        <v>0.470858834</v>
      </c>
      <c r="E501" s="41">
        <v>0.565326416</v>
      </c>
      <c r="F501" s="4">
        <v>19447011968.146511</v>
      </c>
      <c r="G501" s="4">
        <v>69104687716.554321</v>
      </c>
      <c r="H501" s="11">
        <f t="shared" si="39"/>
        <v>0.14428215150414606</v>
      </c>
      <c r="I501" s="10">
        <f t="shared" si="35"/>
        <v>1.0608091182829045E-2</v>
      </c>
      <c r="J501" s="10">
        <f t="shared" si="36"/>
        <v>-8.5063277849730001E-2</v>
      </c>
      <c r="K501" s="10">
        <f t="shared" si="37"/>
        <v>288.27456843010873</v>
      </c>
      <c r="L501" s="10">
        <f t="shared" si="38"/>
        <v>0.24538029374638426</v>
      </c>
    </row>
    <row r="502" spans="1:12" x14ac:dyDescent="0.25">
      <c r="A502" s="3">
        <v>44331</v>
      </c>
      <c r="B502" s="41">
        <v>0.56374539999999995</v>
      </c>
      <c r="C502" s="41">
        <v>0.56427173799999997</v>
      </c>
      <c r="D502" s="41">
        <v>0.491859663</v>
      </c>
      <c r="E502" s="41">
        <v>0.51723789799999997</v>
      </c>
      <c r="F502" s="4">
        <v>13466223560.631941</v>
      </c>
      <c r="G502" s="4">
        <v>67802381194.179199</v>
      </c>
      <c r="H502" s="11">
        <f t="shared" si="39"/>
        <v>-3.7733012714175451E-2</v>
      </c>
      <c r="I502" s="10">
        <f t="shared" si="35"/>
        <v>2.1366788378250526E-2</v>
      </c>
      <c r="J502" s="10">
        <f t="shared" si="36"/>
        <v>8.9519039844214721E-3</v>
      </c>
      <c r="K502" s="10">
        <f t="shared" si="37"/>
        <v>277.35936746164782</v>
      </c>
      <c r="L502" s="10">
        <f t="shared" si="38"/>
        <v>0.14722100722457498</v>
      </c>
    </row>
    <row r="503" spans="1:12" x14ac:dyDescent="0.25">
      <c r="A503" s="3">
        <v>44332</v>
      </c>
      <c r="B503" s="41">
        <v>0.51136348200000004</v>
      </c>
      <c r="C503" s="41">
        <v>0.55144532999999996</v>
      </c>
      <c r="D503" s="41">
        <v>0.46856553000000001</v>
      </c>
      <c r="E503" s="41">
        <v>0.52186816199999997</v>
      </c>
      <c r="F503" s="4">
        <v>9818292378.7712402</v>
      </c>
      <c r="G503" s="4">
        <v>67778451292.175888</v>
      </c>
      <c r="H503" s="11">
        <f t="shared" si="39"/>
        <v>-2.2730906292528181E-2</v>
      </c>
      <c r="I503" s="10">
        <f t="shared" si="35"/>
        <v>1.9260972936717712E-2</v>
      </c>
      <c r="J503" s="10">
        <f t="shared" si="36"/>
        <v>-5.7349603174297381E-2</v>
      </c>
      <c r="K503" s="10">
        <f t="shared" si="37"/>
        <v>271.03200676422966</v>
      </c>
      <c r="L503" s="10">
        <f t="shared" si="38"/>
        <v>0.1768798485880938</v>
      </c>
    </row>
    <row r="504" spans="1:12" x14ac:dyDescent="0.25">
      <c r="A504" s="3">
        <v>44333</v>
      </c>
      <c r="B504" s="41">
        <v>0.52224734299999997</v>
      </c>
      <c r="C504" s="41">
        <v>0.52224734299999997</v>
      </c>
      <c r="D504" s="41">
        <v>0.462891573</v>
      </c>
      <c r="E504" s="41">
        <v>0.49193923000000001</v>
      </c>
      <c r="F504" s="4">
        <v>10549911493.887251</v>
      </c>
      <c r="G504" s="4">
        <v>64082778259.33741</v>
      </c>
      <c r="H504" s="11">
        <f t="shared" si="39"/>
        <v>-5.29481082014059E-2</v>
      </c>
      <c r="I504" s="10">
        <f t="shared" si="35"/>
        <v>2.6890426656070006E-2</v>
      </c>
      <c r="J504" s="10">
        <f t="shared" si="36"/>
        <v>-3.2835752903869864E-2</v>
      </c>
      <c r="K504" s="10">
        <f t="shared" si="37"/>
        <v>256.62842663583166</v>
      </c>
      <c r="L504" s="10">
        <f t="shared" si="38"/>
        <v>0.12822823629152569</v>
      </c>
    </row>
    <row r="505" spans="1:12" x14ac:dyDescent="0.25">
      <c r="A505" s="3">
        <v>44334</v>
      </c>
      <c r="B505" s="41">
        <v>0.49243045200000002</v>
      </c>
      <c r="C505" s="41">
        <v>0.50882089699999999</v>
      </c>
      <c r="D505" s="41">
        <v>0.47034103900000002</v>
      </c>
      <c r="E505" s="41">
        <v>0.475786035</v>
      </c>
      <c r="F505" s="4">
        <v>6428996258.5714569</v>
      </c>
      <c r="G505" s="4">
        <v>63215306957.692017</v>
      </c>
      <c r="H505" s="11">
        <f t="shared" si="39"/>
        <v>-2.5708979049798596E-2</v>
      </c>
      <c r="I505" s="10">
        <f t="shared" si="35"/>
        <v>1.847455120764355E-2</v>
      </c>
      <c r="J505" s="10">
        <f t="shared" si="36"/>
        <v>-0.29146295351018447</v>
      </c>
      <c r="K505" s="10">
        <f t="shared" si="37"/>
        <v>250.00506281281849</v>
      </c>
      <c r="L505" s="10">
        <f t="shared" si="38"/>
        <v>8.1812673803274061E-2</v>
      </c>
    </row>
    <row r="506" spans="1:12" x14ac:dyDescent="0.25">
      <c r="A506" s="3">
        <v>44335</v>
      </c>
      <c r="B506" s="41">
        <v>0.47401880800000001</v>
      </c>
      <c r="C506" s="41">
        <v>0.47638977999999998</v>
      </c>
      <c r="D506" s="41">
        <v>0.23816537700000001</v>
      </c>
      <c r="E506" s="41">
        <v>0.33711203200000001</v>
      </c>
      <c r="F506" s="4">
        <v>9773538342.4225769</v>
      </c>
      <c r="G506" s="4">
        <v>50840734015.45079</v>
      </c>
      <c r="H506" s="11">
        <f t="shared" si="39"/>
        <v>-6.3737785124811819E-2</v>
      </c>
      <c r="I506" s="10">
        <f t="shared" si="35"/>
        <v>2.4690275050693173E-2</v>
      </c>
      <c r="J506" s="10">
        <f t="shared" si="36"/>
        <v>0.179148913375758</v>
      </c>
      <c r="K506" s="10">
        <f t="shared" si="37"/>
        <v>234.00655605401519</v>
      </c>
      <c r="L506" s="10">
        <f t="shared" si="38"/>
        <v>1.0002478361915719</v>
      </c>
    </row>
    <row r="507" spans="1:12" x14ac:dyDescent="0.25">
      <c r="A507" s="3">
        <v>44336</v>
      </c>
      <c r="B507" s="41">
        <v>0.33334269799999999</v>
      </c>
      <c r="C507" s="41">
        <v>0.43357913342262883</v>
      </c>
      <c r="D507" s="41">
        <v>0.29919996199999999</v>
      </c>
      <c r="E507" s="41">
        <v>0.3975052862186938</v>
      </c>
      <c r="F507" s="4">
        <v>14686943423.30513</v>
      </c>
      <c r="G507" s="4">
        <v>49271681660.805367</v>
      </c>
      <c r="H507" s="11">
        <f t="shared" si="39"/>
        <v>-8.98647460014175E-2</v>
      </c>
      <c r="I507" s="10">
        <f t="shared" si="35"/>
        <v>4.9230723440297407E-2</v>
      </c>
      <c r="J507" s="10">
        <f t="shared" si="36"/>
        <v>-0.10529037122128049</v>
      </c>
      <c r="K507" s="10">
        <f t="shared" si="37"/>
        <v>212.88775158555322</v>
      </c>
      <c r="L507" s="10">
        <f t="shared" si="38"/>
        <v>0.44912830377508151</v>
      </c>
    </row>
    <row r="508" spans="1:12" x14ac:dyDescent="0.25">
      <c r="A508" s="3">
        <v>44337</v>
      </c>
      <c r="B508" s="41">
        <v>0.40008741244532797</v>
      </c>
      <c r="C508" s="41">
        <v>0.4097550768689267</v>
      </c>
      <c r="D508" s="41">
        <v>0.31844556468882851</v>
      </c>
      <c r="E508" s="41">
        <v>0.35565180707030619</v>
      </c>
      <c r="F508" s="4">
        <v>8467632483.5555553</v>
      </c>
      <c r="G508" s="4">
        <v>48997207990.623573</v>
      </c>
      <c r="H508" s="11">
        <f t="shared" si="39"/>
        <v>-5.4947424166005142E-2</v>
      </c>
      <c r="I508" s="10">
        <f t="shared" si="35"/>
        <v>6.9941348151751778E-2</v>
      </c>
      <c r="J508" s="10">
        <f t="shared" si="36"/>
        <v>-3.3791672377635806E-2</v>
      </c>
      <c r="K508" s="10">
        <f t="shared" si="37"/>
        <v>201.13517057526869</v>
      </c>
      <c r="L508" s="10">
        <f t="shared" si="38"/>
        <v>0.28673507281950039</v>
      </c>
    </row>
    <row r="509" spans="1:12" x14ac:dyDescent="0.25">
      <c r="A509" s="3">
        <v>44338</v>
      </c>
      <c r="B509" s="41">
        <v>0.3585137279481253</v>
      </c>
      <c r="C509" s="41">
        <v>0.35871181280198883</v>
      </c>
      <c r="D509" s="41">
        <v>0.32358765622792718</v>
      </c>
      <c r="E509" s="41">
        <v>0.34363373772527228</v>
      </c>
      <c r="F509" s="4">
        <v>6767729898.666667</v>
      </c>
      <c r="G509" s="4">
        <v>44588610169.286484</v>
      </c>
      <c r="H509" s="11">
        <f t="shared" si="39"/>
        <v>-0.12457018094071279</v>
      </c>
      <c r="I509" s="10">
        <f t="shared" si="35"/>
        <v>5.9842773245227E-2</v>
      </c>
      <c r="J509" s="10">
        <f t="shared" si="36"/>
        <v>-9.9161990311041559E-2</v>
      </c>
      <c r="K509" s="10">
        <f t="shared" si="37"/>
        <v>175.95515580222562</v>
      </c>
      <c r="L509" s="10">
        <f t="shared" si="38"/>
        <v>0.10854603350296244</v>
      </c>
    </row>
    <row r="510" spans="1:12" x14ac:dyDescent="0.25">
      <c r="A510" s="3">
        <v>44339</v>
      </c>
      <c r="B510" s="41">
        <v>0.34228355684724399</v>
      </c>
      <c r="C510" s="41">
        <v>0.34950792132518799</v>
      </c>
      <c r="D510" s="41">
        <v>0.25043418648664478</v>
      </c>
      <c r="E510" s="41">
        <v>0.30955833235441182</v>
      </c>
      <c r="F510" s="4">
        <v>5241491241.7777777</v>
      </c>
      <c r="G510" s="4">
        <v>41023506675.427017</v>
      </c>
      <c r="H510" s="11">
        <f t="shared" si="39"/>
        <v>-2.5658177813847036E-2</v>
      </c>
      <c r="I510" s="10">
        <f t="shared" si="35"/>
        <v>1.8340378698083512E-2</v>
      </c>
      <c r="J510" s="10">
        <f t="shared" si="36"/>
        <v>0.17133946338968786</v>
      </c>
      <c r="K510" s="10">
        <f t="shared" si="37"/>
        <v>171.41480894957513</v>
      </c>
      <c r="L510" s="10">
        <f t="shared" si="38"/>
        <v>0.39560786899126743</v>
      </c>
    </row>
    <row r="511" spans="1:12" x14ac:dyDescent="0.25">
      <c r="A511" s="3">
        <v>44340</v>
      </c>
      <c r="B511" s="41">
        <v>0.30977701059129359</v>
      </c>
      <c r="C511" s="41">
        <v>0.3701192016238144</v>
      </c>
      <c r="D511" s="41">
        <v>0.29575661054270158</v>
      </c>
      <c r="E511" s="41">
        <v>0.36259789090782341</v>
      </c>
      <c r="F511" s="4">
        <v>7176604487.6083918</v>
      </c>
      <c r="G511" s="4">
        <v>42477797157.351082</v>
      </c>
      <c r="H511" s="11">
        <f t="shared" si="39"/>
        <v>5.8972283719570785E-2</v>
      </c>
      <c r="I511" s="10">
        <f t="shared" si="35"/>
        <v>5.6080906121549659E-2</v>
      </c>
      <c r="J511" s="10">
        <f t="shared" si="36"/>
        <v>-5.1083846119534426E-2</v>
      </c>
      <c r="K511" s="10">
        <f t="shared" si="37"/>
        <v>181.58250398040505</v>
      </c>
      <c r="L511" s="10">
        <f t="shared" si="38"/>
        <v>0.25143171253099106</v>
      </c>
    </row>
    <row r="512" spans="1:12" x14ac:dyDescent="0.25">
      <c r="A512" s="3">
        <v>44341</v>
      </c>
      <c r="B512" s="41">
        <v>0.36919842372938849</v>
      </c>
      <c r="C512" s="41">
        <v>0.38234611588547368</v>
      </c>
      <c r="D512" s="41">
        <v>0.32800186363057587</v>
      </c>
      <c r="E512" s="41">
        <v>0.34407499604542041</v>
      </c>
      <c r="F512" s="4">
        <v>6617521093.333333</v>
      </c>
      <c r="G512" s="4">
        <v>44866872141.968552</v>
      </c>
      <c r="H512" s="11">
        <f t="shared" si="39"/>
        <v>3.3035071425682482E-2</v>
      </c>
      <c r="I512" s="10">
        <f t="shared" si="35"/>
        <v>9.5122538109918778E-3</v>
      </c>
      <c r="J512" s="10">
        <f t="shared" si="36"/>
        <v>2.4907540991908617E-2</v>
      </c>
      <c r="K512" s="10">
        <f t="shared" si="37"/>
        <v>187.6141300404777</v>
      </c>
      <c r="L512" s="10">
        <f t="shared" si="38"/>
        <v>0.1656827545227153</v>
      </c>
    </row>
    <row r="513" spans="1:12" x14ac:dyDescent="0.25">
      <c r="A513" s="3">
        <v>44342</v>
      </c>
      <c r="B513" s="41">
        <v>0.34561678319943478</v>
      </c>
      <c r="C513" s="41">
        <v>0.36465293214494809</v>
      </c>
      <c r="D513" s="41">
        <v>0.33936094775943138</v>
      </c>
      <c r="E513" s="41">
        <v>0.3526450581137125</v>
      </c>
      <c r="F513" s="4">
        <v>3745748552</v>
      </c>
      <c r="G513" s="4">
        <v>45394734050.298233</v>
      </c>
      <c r="H513" s="11">
        <f t="shared" si="39"/>
        <v>-4.6275306601585374E-2</v>
      </c>
      <c r="I513" s="10">
        <f t="shared" si="35"/>
        <v>8.6015937649677708E-3</v>
      </c>
      <c r="J513" s="10">
        <f t="shared" si="36"/>
        <v>-5.244043978651014E-2</v>
      </c>
      <c r="K513" s="10">
        <f t="shared" si="37"/>
        <v>178.88595334346329</v>
      </c>
      <c r="L513" s="10">
        <f t="shared" si="38"/>
        <v>7.4528270128022767E-2</v>
      </c>
    </row>
    <row r="514" spans="1:12" x14ac:dyDescent="0.25">
      <c r="A514" s="3">
        <v>44343</v>
      </c>
      <c r="B514" s="41">
        <v>0.35268394782272378</v>
      </c>
      <c r="C514" s="41">
        <v>0.35268394782272378</v>
      </c>
      <c r="D514" s="41">
        <v>0.32936208031846381</v>
      </c>
      <c r="E514" s="41">
        <v>0.33415219617768999</v>
      </c>
      <c r="F514" s="4">
        <v>2544007454.2222219</v>
      </c>
      <c r="G514" s="4">
        <v>43888991090.880287</v>
      </c>
      <c r="H514" s="11">
        <f t="shared" si="39"/>
        <v>-3.2822948253345446E-2</v>
      </c>
      <c r="I514" s="10">
        <f t="shared" si="35"/>
        <v>4.3620889324973655E-2</v>
      </c>
      <c r="J514" s="10">
        <f t="shared" si="36"/>
        <v>-6.9147036393116035E-2</v>
      </c>
      <c r="K514" s="10">
        <f t="shared" si="37"/>
        <v>172.98156600536709</v>
      </c>
      <c r="L514" s="10">
        <f t="shared" si="38"/>
        <v>7.0809206335197494E-2</v>
      </c>
    </row>
    <row r="515" spans="1:12" x14ac:dyDescent="0.25">
      <c r="A515" s="3">
        <v>44344</v>
      </c>
      <c r="B515" s="41">
        <v>0.33350842380700318</v>
      </c>
      <c r="C515" s="41">
        <v>0.34539804140766162</v>
      </c>
      <c r="D515" s="41">
        <v>0.30409281222484208</v>
      </c>
      <c r="E515" s="41">
        <v>0.31104656210775161</v>
      </c>
      <c r="F515" s="4">
        <v>2610810818.8989549</v>
      </c>
      <c r="G515" s="4">
        <v>41400846298.656403</v>
      </c>
      <c r="H515" s="11">
        <f t="shared" si="39"/>
        <v>-2.0658457692904166E-2</v>
      </c>
      <c r="I515" s="10">
        <f t="shared" ref="I515:I578" si="40">_xlfn.STDEV.S(H516:H517)</f>
        <v>4.1395708936033261E-2</v>
      </c>
      <c r="J515" s="10">
        <f t="shared" ref="J515:J578" si="41">E516/E515-1</f>
        <v>-3.4787633903475834E-2</v>
      </c>
      <c r="K515" s="10">
        <f t="shared" ref="K515:K578" si="42">C515/$C$2-1</f>
        <v>169.38737518470001</v>
      </c>
      <c r="L515" s="10">
        <f t="shared" ref="L515:L578" si="43">C515/D515-1</f>
        <v>0.13583099475655813</v>
      </c>
    </row>
    <row r="516" spans="1:12" x14ac:dyDescent="0.25">
      <c r="A516" s="3">
        <v>44345</v>
      </c>
      <c r="B516" s="41">
        <v>0.3109430940118823</v>
      </c>
      <c r="C516" s="41">
        <v>0.3169553033210909</v>
      </c>
      <c r="D516" s="41">
        <v>0.28279615977636202</v>
      </c>
      <c r="E516" s="41">
        <v>0.30022598817821239</v>
      </c>
      <c r="F516" s="4">
        <v>2347130582.2222219</v>
      </c>
      <c r="G516" s="4">
        <v>39259765426.818657</v>
      </c>
      <c r="H516" s="11">
        <f t="shared" ref="H516:H579" si="44">(C516-C515)/C515</f>
        <v>-8.2347710979057687E-2</v>
      </c>
      <c r="I516" s="10">
        <f t="shared" si="40"/>
        <v>6.2855657764403119E-2</v>
      </c>
      <c r="J516" s="10">
        <f t="shared" si="41"/>
        <v>2.4276599349679628E-3</v>
      </c>
      <c r="K516" s="10">
        <f t="shared" si="42"/>
        <v>155.35636485851006</v>
      </c>
      <c r="L516" s="10">
        <f t="shared" si="43"/>
        <v>0.12079069097593931</v>
      </c>
    </row>
    <row r="517" spans="1:12" x14ac:dyDescent="0.25">
      <c r="A517" s="3">
        <v>44346</v>
      </c>
      <c r="B517" s="41">
        <v>0.30136510719116572</v>
      </c>
      <c r="C517" s="41">
        <v>0.30941007520171732</v>
      </c>
      <c r="D517" s="41">
        <v>0.28690670186195572</v>
      </c>
      <c r="E517" s="41">
        <v>0.30095483478114882</v>
      </c>
      <c r="F517" s="4">
        <v>2436113039.216783</v>
      </c>
      <c r="G517" s="4">
        <v>39004888851.031822</v>
      </c>
      <c r="H517" s="11">
        <f t="shared" si="44"/>
        <v>-2.3805337977670323E-2</v>
      </c>
      <c r="I517" s="10">
        <f t="shared" si="40"/>
        <v>6.7930080956322123E-2</v>
      </c>
      <c r="J517" s="10">
        <f t="shared" si="41"/>
        <v>8.057779986644853E-2</v>
      </c>
      <c r="K517" s="10">
        <f t="shared" si="42"/>
        <v>151.63424874809328</v>
      </c>
      <c r="L517" s="10">
        <f t="shared" si="43"/>
        <v>7.8434463864803794E-2</v>
      </c>
    </row>
    <row r="518" spans="1:12" x14ac:dyDescent="0.25">
      <c r="A518" s="3">
        <v>44347</v>
      </c>
      <c r="B518" s="41">
        <v>0.30110759787474461</v>
      </c>
      <c r="C518" s="41">
        <v>0.32954833493316488</v>
      </c>
      <c r="D518" s="41">
        <v>0.29479381290586049</v>
      </c>
      <c r="E518" s="41">
        <v>0.32520511322698431</v>
      </c>
      <c r="F518" s="4">
        <v>1814671888.0557489</v>
      </c>
      <c r="G518" s="4">
        <v>40119731774.264877</v>
      </c>
      <c r="H518" s="11">
        <f t="shared" si="44"/>
        <v>6.5085985704630311E-2</v>
      </c>
      <c r="I518" s="10">
        <f t="shared" si="40"/>
        <v>6.6429717806914482E-3</v>
      </c>
      <c r="J518" s="10">
        <f t="shared" si="41"/>
        <v>0.13064674653146402</v>
      </c>
      <c r="K518" s="10">
        <f t="shared" si="42"/>
        <v>161.56859928014867</v>
      </c>
      <c r="L518" s="10">
        <f t="shared" si="43"/>
        <v>0.11789434006338162</v>
      </c>
    </row>
    <row r="519" spans="1:12" x14ac:dyDescent="0.25">
      <c r="A519" s="3">
        <v>44348</v>
      </c>
      <c r="B519" s="41">
        <v>0.32505922736241261</v>
      </c>
      <c r="C519" s="41">
        <v>0.38265624453966951</v>
      </c>
      <c r="D519" s="41">
        <v>0.31261930873143701</v>
      </c>
      <c r="E519" s="41">
        <v>0.36769210322548618</v>
      </c>
      <c r="F519" s="4">
        <v>2898701692.8780489</v>
      </c>
      <c r="G519" s="4">
        <v>42865478884.905197</v>
      </c>
      <c r="H519" s="11">
        <f t="shared" si="44"/>
        <v>0.16115362748616333</v>
      </c>
      <c r="I519" s="10">
        <f t="shared" si="40"/>
        <v>0.11200458721066908</v>
      </c>
      <c r="J519" s="10">
        <f t="shared" si="41"/>
        <v>0.15670412996442407</v>
      </c>
      <c r="K519" s="10">
        <f t="shared" si="42"/>
        <v>187.76711876948912</v>
      </c>
      <c r="L519" s="10">
        <f t="shared" si="43"/>
        <v>0.22403266161783808</v>
      </c>
    </row>
    <row r="520" spans="1:12" x14ac:dyDescent="0.25">
      <c r="A520" s="3">
        <v>44349</v>
      </c>
      <c r="B520" s="41">
        <v>0.36845763967185352</v>
      </c>
      <c r="C520" s="41">
        <v>0.4407277914246005</v>
      </c>
      <c r="D520" s="41">
        <v>0.35375373355122758</v>
      </c>
      <c r="E520" s="41">
        <v>0.42531097435622522</v>
      </c>
      <c r="F520" s="4">
        <v>8622171034.666666</v>
      </c>
      <c r="G520" s="4">
        <v>51913788514.525688</v>
      </c>
      <c r="H520" s="11">
        <f t="shared" si="44"/>
        <v>0.15175904669944773</v>
      </c>
      <c r="I520" s="10">
        <f t="shared" si="40"/>
        <v>5.1371779071782364E-2</v>
      </c>
      <c r="J520" s="10">
        <f t="shared" si="41"/>
        <v>-5.5371919058695762E-2</v>
      </c>
      <c r="K520" s="10">
        <f t="shared" si="42"/>
        <v>216.41423676214819</v>
      </c>
      <c r="L520" s="10">
        <f t="shared" si="43"/>
        <v>0.24586046626353997</v>
      </c>
    </row>
    <row r="521" spans="1:12" x14ac:dyDescent="0.25">
      <c r="A521" s="3">
        <v>44350</v>
      </c>
      <c r="B521" s="41">
        <v>0.42455036323119322</v>
      </c>
      <c r="C521" s="41">
        <v>0.43780164113960451</v>
      </c>
      <c r="D521" s="41">
        <v>0.3772208521480056</v>
      </c>
      <c r="E521" s="41">
        <v>0.40176068950939731</v>
      </c>
      <c r="F521" s="4">
        <v>8429477708.4444447</v>
      </c>
      <c r="G521" s="4">
        <v>53640473465.035118</v>
      </c>
      <c r="H521" s="11">
        <f t="shared" si="44"/>
        <v>-6.6393595818805811E-3</v>
      </c>
      <c r="I521" s="10">
        <f t="shared" si="40"/>
        <v>5.9496679959277453E-2</v>
      </c>
      <c r="J521" s="10">
        <f t="shared" si="41"/>
        <v>-4.6588099266484884E-2</v>
      </c>
      <c r="K521" s="10">
        <f t="shared" si="42"/>
        <v>214.97074546606419</v>
      </c>
      <c r="L521" s="10">
        <f t="shared" si="43"/>
        <v>0.16059766751131122</v>
      </c>
    </row>
    <row r="522" spans="1:12" x14ac:dyDescent="0.25">
      <c r="A522" s="3">
        <v>44351</v>
      </c>
      <c r="B522" s="41">
        <v>0.40308833751328371</v>
      </c>
      <c r="C522" s="41">
        <v>0.40308833751328371</v>
      </c>
      <c r="D522" s="41">
        <v>0.35447067119031611</v>
      </c>
      <c r="E522" s="41">
        <v>0.38304342262516211</v>
      </c>
      <c r="F522" s="4">
        <v>7214665164.4444447</v>
      </c>
      <c r="G522" s="4">
        <v>49178778245.059799</v>
      </c>
      <c r="H522" s="11">
        <f t="shared" si="44"/>
        <v>-7.9290026268429528E-2</v>
      </c>
      <c r="I522" s="10">
        <f t="shared" si="40"/>
        <v>2.6030912928701983E-2</v>
      </c>
      <c r="J522" s="10">
        <f t="shared" si="41"/>
        <v>-8.5471349517813877E-3</v>
      </c>
      <c r="K522" s="10">
        <f t="shared" si="42"/>
        <v>197.84641938484765</v>
      </c>
      <c r="L522" s="10">
        <f t="shared" si="43"/>
        <v>0.13715568106018194</v>
      </c>
    </row>
    <row r="523" spans="1:12" x14ac:dyDescent="0.25">
      <c r="A523" s="3">
        <v>44352</v>
      </c>
      <c r="B523" s="41">
        <v>0.3677740698080994</v>
      </c>
      <c r="C523" s="41">
        <v>0.40504371317207433</v>
      </c>
      <c r="D523" s="41">
        <v>0.35410886177452178</v>
      </c>
      <c r="E523" s="41">
        <v>0.3797694987995926</v>
      </c>
      <c r="F523" s="4">
        <v>5304473776.8888893</v>
      </c>
      <c r="G523" s="4">
        <v>49567143041.483597</v>
      </c>
      <c r="H523" s="11">
        <f t="shared" si="44"/>
        <v>4.8509854461521737E-3</v>
      </c>
      <c r="I523" s="10">
        <f t="shared" si="40"/>
        <v>2.7993260664685138E-3</v>
      </c>
      <c r="J523" s="10">
        <f t="shared" si="41"/>
        <v>-4.3956258973466777E-2</v>
      </c>
      <c r="K523" s="10">
        <f t="shared" si="42"/>
        <v>198.81102047130301</v>
      </c>
      <c r="L523" s="10">
        <f t="shared" si="43"/>
        <v>0.14383952760263097</v>
      </c>
    </row>
    <row r="524" spans="1:12" x14ac:dyDescent="0.25">
      <c r="A524" s="3">
        <v>44353</v>
      </c>
      <c r="B524" s="41">
        <v>0.36794811523380327</v>
      </c>
      <c r="C524" s="41">
        <v>0.39209759071250377</v>
      </c>
      <c r="D524" s="41">
        <v>0.35459478595946847</v>
      </c>
      <c r="E524" s="41">
        <v>0.36307625236013402</v>
      </c>
      <c r="F524" s="4">
        <v>3546170615.4666672</v>
      </c>
      <c r="G524" s="4">
        <v>48108930535.74614</v>
      </c>
      <c r="H524" s="11">
        <f t="shared" si="44"/>
        <v>-3.1962284658571316E-2</v>
      </c>
      <c r="I524" s="10">
        <f t="shared" si="40"/>
        <v>4.2517332507234912E-2</v>
      </c>
      <c r="J524" s="10">
        <f t="shared" si="41"/>
        <v>-7.9217582135320375E-2</v>
      </c>
      <c r="K524" s="10">
        <f t="shared" si="42"/>
        <v>192.42460375707961</v>
      </c>
      <c r="L524" s="10">
        <f t="shared" si="43"/>
        <v>0.10576242583928464</v>
      </c>
    </row>
    <row r="525" spans="1:12" x14ac:dyDescent="0.25">
      <c r="A525" s="3">
        <v>44354</v>
      </c>
      <c r="B525" s="41">
        <v>0.36287170014998038</v>
      </c>
      <c r="C525" s="41">
        <v>0.37801300236134527</v>
      </c>
      <c r="D525" s="41">
        <v>0.33306543949383388</v>
      </c>
      <c r="E525" s="41">
        <v>0.3343142295174108</v>
      </c>
      <c r="F525" s="4">
        <v>2189910540</v>
      </c>
      <c r="G525" s="4">
        <v>47220296661.707367</v>
      </c>
      <c r="H525" s="11">
        <f t="shared" si="44"/>
        <v>-3.5921129547275617E-2</v>
      </c>
      <c r="I525" s="10">
        <f t="shared" si="40"/>
        <v>9.4581381487694502E-2</v>
      </c>
      <c r="J525" s="10">
        <f t="shared" si="41"/>
        <v>-1.6073707917239721E-2</v>
      </c>
      <c r="K525" s="10">
        <f t="shared" si="42"/>
        <v>185.47657350789109</v>
      </c>
      <c r="L525" s="10">
        <f t="shared" si="43"/>
        <v>0.13495114634475169</v>
      </c>
    </row>
    <row r="526" spans="1:12" x14ac:dyDescent="0.25">
      <c r="A526" s="3">
        <v>44355</v>
      </c>
      <c r="B526" s="41">
        <v>0.33381391623559681</v>
      </c>
      <c r="C526" s="41">
        <v>0.34170496015416219</v>
      </c>
      <c r="D526" s="41">
        <v>0.3008103210286705</v>
      </c>
      <c r="E526" s="41">
        <v>0.32894056023957091</v>
      </c>
      <c r="F526" s="4">
        <v>3423532823.272727</v>
      </c>
      <c r="G526" s="4">
        <v>42470164095.212532</v>
      </c>
      <c r="H526" s="11">
        <f t="shared" si="44"/>
        <v>-9.6049717814933724E-2</v>
      </c>
      <c r="I526" s="10">
        <f t="shared" si="40"/>
        <v>4.1404199537271293E-2</v>
      </c>
      <c r="J526" s="10">
        <f t="shared" si="41"/>
        <v>5.5149683200349076E-2</v>
      </c>
      <c r="K526" s="10">
        <f t="shared" si="42"/>
        <v>167.56555124336239</v>
      </c>
      <c r="L526" s="10">
        <f t="shared" si="43"/>
        <v>0.13594825797747134</v>
      </c>
    </row>
    <row r="527" spans="1:12" x14ac:dyDescent="0.25">
      <c r="A527" s="3">
        <v>44356</v>
      </c>
      <c r="B527" s="41">
        <v>0.32966423274470602</v>
      </c>
      <c r="C527" s="41">
        <v>0.35459016031248453</v>
      </c>
      <c r="D527" s="41">
        <v>0.31579521527898002</v>
      </c>
      <c r="E527" s="41">
        <v>0.34708152792852859</v>
      </c>
      <c r="F527" s="4">
        <v>3262650458.666667</v>
      </c>
      <c r="G527" s="4">
        <v>43019539627.723351</v>
      </c>
      <c r="H527" s="11">
        <f t="shared" si="44"/>
        <v>3.7708554632947408E-2</v>
      </c>
      <c r="I527" s="10">
        <f t="shared" si="40"/>
        <v>2.4557800650289657E-2</v>
      </c>
      <c r="J527" s="10">
        <f t="shared" si="41"/>
        <v>-5.2243127167947434E-2</v>
      </c>
      <c r="K527" s="10">
        <f t="shared" si="42"/>
        <v>173.92191454165564</v>
      </c>
      <c r="L527" s="10">
        <f t="shared" si="43"/>
        <v>0.12284842567748289</v>
      </c>
    </row>
    <row r="528" spans="1:12" x14ac:dyDescent="0.25">
      <c r="A528" s="3">
        <v>44357</v>
      </c>
      <c r="B528" s="41">
        <v>0.34647806827346328</v>
      </c>
      <c r="C528" s="41">
        <v>0.34719843556764252</v>
      </c>
      <c r="D528" s="41">
        <v>0.32692684807831091</v>
      </c>
      <c r="E528" s="41">
        <v>0.32894890352731299</v>
      </c>
      <c r="F528" s="4">
        <v>2789967649.0034838</v>
      </c>
      <c r="G528" s="4">
        <v>43614963981.831383</v>
      </c>
      <c r="H528" s="11">
        <f t="shared" si="44"/>
        <v>-2.0845825891863474E-2</v>
      </c>
      <c r="I528" s="10">
        <f t="shared" si="40"/>
        <v>2.0650165097196544E-2</v>
      </c>
      <c r="J528" s="10">
        <f t="shared" si="41"/>
        <v>-3.3661051314379242E-2</v>
      </c>
      <c r="K528" s="10">
        <f t="shared" si="42"/>
        <v>170.27552276644886</v>
      </c>
      <c r="L528" s="10">
        <f t="shared" si="43"/>
        <v>6.2006493527493323E-2</v>
      </c>
    </row>
    <row r="529" spans="1:12" x14ac:dyDescent="0.25">
      <c r="A529" s="3">
        <v>44358</v>
      </c>
      <c r="B529" s="41">
        <v>0.32749401796233291</v>
      </c>
      <c r="C529" s="41">
        <v>0.32790260453225201</v>
      </c>
      <c r="D529" s="41">
        <v>0.3099009602897756</v>
      </c>
      <c r="E529" s="41">
        <v>0.3178761376058713</v>
      </c>
      <c r="F529" s="4">
        <v>1806472284.4444439</v>
      </c>
      <c r="G529" s="4">
        <v>41597194663.099289</v>
      </c>
      <c r="H529" s="11">
        <f t="shared" si="44"/>
        <v>-5.557580063355793E-2</v>
      </c>
      <c r="I529" s="10">
        <f t="shared" si="40"/>
        <v>4.1949074184862614E-2</v>
      </c>
      <c r="J529" s="10">
        <f t="shared" si="41"/>
        <v>-1.5967693241665581E-2</v>
      </c>
      <c r="K529" s="10">
        <f t="shared" si="42"/>
        <v>160.75674845977227</v>
      </c>
      <c r="L529" s="10">
        <f t="shared" si="43"/>
        <v>5.8088378382705974E-2</v>
      </c>
    </row>
    <row r="530" spans="1:12" x14ac:dyDescent="0.25">
      <c r="A530" s="3">
        <v>44359</v>
      </c>
      <c r="B530" s="41">
        <v>0.31806872054369972</v>
      </c>
      <c r="C530" s="41">
        <v>0.31925513832626978</v>
      </c>
      <c r="D530" s="41">
        <v>0.30393692943187339</v>
      </c>
      <c r="E530" s="41">
        <v>0.31280038895173529</v>
      </c>
      <c r="F530" s="4">
        <v>1877213088.4444439</v>
      </c>
      <c r="G530" s="4">
        <v>40447061171.37075</v>
      </c>
      <c r="H530" s="11">
        <f t="shared" si="44"/>
        <v>-2.6372057087859065E-2</v>
      </c>
      <c r="I530" s="10">
        <f t="shared" si="40"/>
        <v>1.0678597323636015E-2</v>
      </c>
      <c r="J530" s="10">
        <f t="shared" si="41"/>
        <v>3.701996106510963E-2</v>
      </c>
      <c r="K530" s="10">
        <f t="shared" si="42"/>
        <v>156.49089025504472</v>
      </c>
      <c r="L530" s="10">
        <f t="shared" si="43"/>
        <v>5.0399301338700742E-2</v>
      </c>
    </row>
    <row r="531" spans="1:12" x14ac:dyDescent="0.25">
      <c r="A531" s="3">
        <v>44360</v>
      </c>
      <c r="B531" s="41">
        <v>0.31231969705119589</v>
      </c>
      <c r="C531" s="41">
        <v>0.32977551859664622</v>
      </c>
      <c r="D531" s="41">
        <v>0.30881645325335189</v>
      </c>
      <c r="E531" s="41">
        <v>0.32438024717187969</v>
      </c>
      <c r="F531" s="4">
        <v>1198100942.4444439</v>
      </c>
      <c r="G531" s="4">
        <v>40872169079.730927</v>
      </c>
      <c r="H531" s="11">
        <f t="shared" si="44"/>
        <v>3.295289255336873E-2</v>
      </c>
      <c r="I531" s="10">
        <f t="shared" si="40"/>
        <v>2.4724357306111201E-2</v>
      </c>
      <c r="J531" s="10">
        <f t="shared" si="41"/>
        <v>1.0025491012774612E-2</v>
      </c>
      <c r="K531" s="10">
        <f t="shared" si="42"/>
        <v>161.68067063975357</v>
      </c>
      <c r="L531" s="10">
        <f t="shared" si="43"/>
        <v>6.786900478420943E-2</v>
      </c>
    </row>
    <row r="532" spans="1:12" x14ac:dyDescent="0.25">
      <c r="A532" s="3">
        <v>44361</v>
      </c>
      <c r="B532" s="41">
        <v>0.32453679172940209</v>
      </c>
      <c r="C532" s="41">
        <v>0.33566236624127438</v>
      </c>
      <c r="D532" s="41">
        <v>0.32108183733438422</v>
      </c>
      <c r="E532" s="41">
        <v>0.32763231842462298</v>
      </c>
      <c r="F532" s="4">
        <v>1637398196</v>
      </c>
      <c r="G532" s="4">
        <v>42293138920.383492</v>
      </c>
      <c r="H532" s="11">
        <f t="shared" si="44"/>
        <v>1.7851075391161632E-2</v>
      </c>
      <c r="I532" s="10">
        <f t="shared" si="40"/>
        <v>6.3552106539789145E-3</v>
      </c>
      <c r="J532" s="10">
        <f t="shared" si="41"/>
        <v>-2.1059814906531638E-2</v>
      </c>
      <c r="K532" s="10">
        <f t="shared" si="42"/>
        <v>164.58469555602855</v>
      </c>
      <c r="L532" s="10">
        <f t="shared" si="43"/>
        <v>4.5410631220804687E-2</v>
      </c>
    </row>
    <row r="533" spans="1:12" x14ac:dyDescent="0.25">
      <c r="A533" s="3">
        <v>44362</v>
      </c>
      <c r="B533" s="41">
        <v>0.32773582264044943</v>
      </c>
      <c r="C533" s="41">
        <v>0.32991769078923139</v>
      </c>
      <c r="D533" s="41">
        <v>0.31768881883557309</v>
      </c>
      <c r="E533" s="41">
        <v>0.32073244244120258</v>
      </c>
      <c r="F533" s="4">
        <v>1503876428.8888891</v>
      </c>
      <c r="G533" s="4">
        <v>42181500271.033752</v>
      </c>
      <c r="H533" s="11">
        <f t="shared" si="44"/>
        <v>-1.7114446032099152E-2</v>
      </c>
      <c r="I533" s="10">
        <f t="shared" si="40"/>
        <v>3.7821731476325349E-3</v>
      </c>
      <c r="J533" s="10">
        <f t="shared" si="41"/>
        <v>-4.0818213217429622E-2</v>
      </c>
      <c r="K533" s="10">
        <f t="shared" si="42"/>
        <v>161.75080522019334</v>
      </c>
      <c r="L533" s="10">
        <f t="shared" si="43"/>
        <v>3.8493240015436747E-2</v>
      </c>
    </row>
    <row r="534" spans="1:12" x14ac:dyDescent="0.25">
      <c r="A534" s="3">
        <v>44363</v>
      </c>
      <c r="B534" s="41">
        <v>0.32083947488546921</v>
      </c>
      <c r="C534" s="41">
        <v>0.32130615575697652</v>
      </c>
      <c r="D534" s="41">
        <v>0.3068814841083336</v>
      </c>
      <c r="E534" s="41">
        <v>0.30764071721989061</v>
      </c>
      <c r="F534" s="4">
        <v>1379146762.7038331</v>
      </c>
      <c r="G534" s="4">
        <v>40832441911.907883</v>
      </c>
      <c r="H534" s="11">
        <f t="shared" si="44"/>
        <v>-2.610207113069413E-2</v>
      </c>
      <c r="I534" s="10">
        <f t="shared" si="40"/>
        <v>2.3950856317684652E-3</v>
      </c>
      <c r="J534" s="10">
        <f t="shared" si="41"/>
        <v>-3.7426865516154706E-4</v>
      </c>
      <c r="K534" s="10">
        <f t="shared" si="42"/>
        <v>157.5026721257581</v>
      </c>
      <c r="L534" s="10">
        <f t="shared" si="43"/>
        <v>4.7004046824639323E-2</v>
      </c>
    </row>
    <row r="535" spans="1:12" x14ac:dyDescent="0.25">
      <c r="A535" s="3">
        <v>44364</v>
      </c>
      <c r="B535" s="41">
        <v>0.30808087814405449</v>
      </c>
      <c r="C535" s="41">
        <v>0.3146380021707233</v>
      </c>
      <c r="D535" s="41">
        <v>0.30511942678417842</v>
      </c>
      <c r="E535" s="41">
        <v>0.3075255769423838</v>
      </c>
      <c r="F535" s="4">
        <v>1151812276.404181</v>
      </c>
      <c r="G535" s="4">
        <v>40356376654.862511</v>
      </c>
      <c r="H535" s="11">
        <f t="shared" si="44"/>
        <v>-2.0753270570068861E-2</v>
      </c>
      <c r="I535" s="10">
        <f t="shared" si="40"/>
        <v>1.8349441392233889E-2</v>
      </c>
      <c r="J535" s="10">
        <f t="shared" si="41"/>
        <v>-5.1298167336488953E-2</v>
      </c>
      <c r="K535" s="10">
        <f t="shared" si="42"/>
        <v>154.21322328505335</v>
      </c>
      <c r="L535" s="10">
        <f t="shared" si="43"/>
        <v>3.1196228594378317E-2</v>
      </c>
    </row>
    <row r="536" spans="1:12" x14ac:dyDescent="0.25">
      <c r="A536" s="3">
        <v>44365</v>
      </c>
      <c r="B536" s="41">
        <v>0.30774686853418198</v>
      </c>
      <c r="C536" s="41">
        <v>0.30917396464834568</v>
      </c>
      <c r="D536" s="41">
        <v>0.284753313252325</v>
      </c>
      <c r="E536" s="41">
        <v>0.29175007843614309</v>
      </c>
      <c r="F536" s="4">
        <v>1583819197.7777779</v>
      </c>
      <c r="G536" s="4">
        <v>38944223797.020576</v>
      </c>
      <c r="H536" s="11">
        <f t="shared" si="44"/>
        <v>-1.7366107986576965E-2</v>
      </c>
      <c r="I536" s="10">
        <f t="shared" si="40"/>
        <v>1.1529971081603241E-2</v>
      </c>
      <c r="J536" s="10">
        <f t="shared" si="41"/>
        <v>-1.1679078280293909E-2</v>
      </c>
      <c r="K536" s="10">
        <f t="shared" si="42"/>
        <v>151.51777368854042</v>
      </c>
      <c r="L536" s="10">
        <f t="shared" si="43"/>
        <v>8.5760727828234629E-2</v>
      </c>
    </row>
    <row r="537" spans="1:12" x14ac:dyDescent="0.25">
      <c r="A537" s="3">
        <v>44366</v>
      </c>
      <c r="B537" s="41">
        <v>0.2925453005695291</v>
      </c>
      <c r="C537" s="41">
        <v>0.29578174288040587</v>
      </c>
      <c r="D537" s="41">
        <v>0.2871191086703605</v>
      </c>
      <c r="E537" s="41">
        <v>0.28834270643180548</v>
      </c>
      <c r="F537" s="4">
        <v>1580681505.5555561</v>
      </c>
      <c r="G537" s="4">
        <v>37923791686.750832</v>
      </c>
      <c r="H537" s="11">
        <f t="shared" si="44"/>
        <v>-4.3316136865444381E-2</v>
      </c>
      <c r="I537" s="10">
        <f t="shared" si="40"/>
        <v>7.9161851836218232E-5</v>
      </c>
      <c r="J537" s="10">
        <f t="shared" si="41"/>
        <v>-2.945523836781061E-2</v>
      </c>
      <c r="K537" s="10">
        <f t="shared" si="42"/>
        <v>144.91129292903474</v>
      </c>
      <c r="L537" s="10">
        <f t="shared" si="43"/>
        <v>3.0170873161879497E-2</v>
      </c>
    </row>
    <row r="538" spans="1:12" x14ac:dyDescent="0.25">
      <c r="A538" s="3">
        <v>44367</v>
      </c>
      <c r="B538" s="41">
        <v>0.28759427867723969</v>
      </c>
      <c r="C538" s="41">
        <v>0.2877925906348075</v>
      </c>
      <c r="D538" s="41">
        <v>0.25784752465768468</v>
      </c>
      <c r="E538" s="41">
        <v>0.27984950328223701</v>
      </c>
      <c r="F538" s="4">
        <v>1366564240.4444439</v>
      </c>
      <c r="G538" s="4">
        <v>36120686307.146263</v>
      </c>
      <c r="H538" s="11">
        <f t="shared" si="44"/>
        <v>-2.7010295388071492E-2</v>
      </c>
      <c r="I538" s="10">
        <f t="shared" si="40"/>
        <v>0.14393786309021586</v>
      </c>
      <c r="J538" s="10">
        <f t="shared" si="41"/>
        <v>-0.365548705579542</v>
      </c>
      <c r="K538" s="10">
        <f t="shared" si="42"/>
        <v>140.97018580656606</v>
      </c>
      <c r="L538" s="10">
        <f t="shared" si="43"/>
        <v>0.11613478165779378</v>
      </c>
    </row>
    <row r="539" spans="1:12" x14ac:dyDescent="0.25">
      <c r="A539" s="3">
        <v>44368</v>
      </c>
      <c r="B539" s="41">
        <v>0.27998700886293448</v>
      </c>
      <c r="C539" s="41">
        <v>0.27998700886293448</v>
      </c>
      <c r="D539" s="41">
        <v>0.17059528406086821</v>
      </c>
      <c r="E539" s="41">
        <v>0.1775508796003375</v>
      </c>
      <c r="F539" s="4">
        <v>3228833295.0320292</v>
      </c>
      <c r="G539" s="4">
        <v>30823015157.18671</v>
      </c>
      <c r="H539" s="11">
        <f t="shared" si="44"/>
        <v>-2.7122247152560841E-2</v>
      </c>
      <c r="I539" s="10">
        <f t="shared" si="40"/>
        <v>0.26255177054566065</v>
      </c>
      <c r="J539" s="10">
        <f t="shared" si="41"/>
        <v>7.1183890150368301E-2</v>
      </c>
      <c r="K539" s="10">
        <f t="shared" si="42"/>
        <v>137.11963533882542</v>
      </c>
      <c r="L539" s="10">
        <f t="shared" si="43"/>
        <v>0.64123533897358742</v>
      </c>
    </row>
    <row r="540" spans="1:12" x14ac:dyDescent="0.25">
      <c r="A540" s="3">
        <v>44369</v>
      </c>
      <c r="B540" s="41">
        <v>0.1786628459840425</v>
      </c>
      <c r="C540" s="41">
        <v>0.2153992905964025</v>
      </c>
      <c r="D540" s="41">
        <v>0.16555266598204441</v>
      </c>
      <c r="E540" s="41">
        <v>0.1901896419099092</v>
      </c>
      <c r="F540" s="4">
        <v>7090465010.6202087</v>
      </c>
      <c r="G540" s="4">
        <v>24908354342.717072</v>
      </c>
      <c r="H540" s="11">
        <f t="shared" si="44"/>
        <v>-0.23068112527374585</v>
      </c>
      <c r="I540" s="10">
        <f t="shared" si="40"/>
        <v>3.472883192858111E-2</v>
      </c>
      <c r="J540" s="10">
        <f t="shared" si="41"/>
        <v>0.24338727932055759</v>
      </c>
      <c r="K540" s="10">
        <f t="shared" si="42"/>
        <v>105.25804243646573</v>
      </c>
      <c r="L540" s="10">
        <f t="shared" si="43"/>
        <v>0.30109224951873848</v>
      </c>
    </row>
    <row r="541" spans="1:12" x14ac:dyDescent="0.25">
      <c r="A541" s="3">
        <v>44370</v>
      </c>
      <c r="B541" s="41">
        <v>0.1910676144201654</v>
      </c>
      <c r="C541" s="41">
        <v>0.2456894172308714</v>
      </c>
      <c r="D541" s="41">
        <v>0.1827819071884694</v>
      </c>
      <c r="E541" s="41">
        <v>0.2364793814093131</v>
      </c>
      <c r="F541" s="4">
        <v>5471573382.7844524</v>
      </c>
      <c r="G541" s="4">
        <v>28714374446.311081</v>
      </c>
      <c r="H541" s="11">
        <f t="shared" si="44"/>
        <v>0.14062314945699633</v>
      </c>
      <c r="I541" s="10">
        <f t="shared" si="40"/>
        <v>1.4663320418894057E-2</v>
      </c>
      <c r="J541" s="10">
        <f t="shared" si="41"/>
        <v>0.1129302761234392</v>
      </c>
      <c r="K541" s="10">
        <f t="shared" si="42"/>
        <v>120.20038301901671</v>
      </c>
      <c r="L541" s="10">
        <f t="shared" si="43"/>
        <v>0.34416705137854287</v>
      </c>
    </row>
    <row r="542" spans="1:12" x14ac:dyDescent="0.25">
      <c r="A542" s="3">
        <v>44371</v>
      </c>
      <c r="B542" s="41">
        <v>0.23597594788164319</v>
      </c>
      <c r="C542" s="41">
        <v>0.26817225048841298</v>
      </c>
      <c r="D542" s="41">
        <v>0.2236923920652463</v>
      </c>
      <c r="E542" s="41">
        <v>0.26318506324936691</v>
      </c>
      <c r="F542" s="4">
        <v>4258301493.9463601</v>
      </c>
      <c r="G542" s="4">
        <v>31229541362.70491</v>
      </c>
      <c r="H542" s="11">
        <f t="shared" si="44"/>
        <v>9.1509164338221094E-2</v>
      </c>
      <c r="I542" s="10">
        <f t="shared" si="40"/>
        <v>0.12846789852892759</v>
      </c>
      <c r="J542" s="10">
        <f t="shared" si="41"/>
        <v>-8.476546153169684E-2</v>
      </c>
      <c r="K542" s="10">
        <f t="shared" si="42"/>
        <v>131.29132878655923</v>
      </c>
      <c r="L542" s="10">
        <f t="shared" si="43"/>
        <v>0.19884385880317668</v>
      </c>
    </row>
    <row r="543" spans="1:12" x14ac:dyDescent="0.25">
      <c r="A543" s="3">
        <v>44372</v>
      </c>
      <c r="B543" s="41">
        <v>0.2633477986965172</v>
      </c>
      <c r="C543" s="41">
        <v>0.28715136320909629</v>
      </c>
      <c r="D543" s="41">
        <v>0.23181817589601789</v>
      </c>
      <c r="E543" s="41">
        <v>0.2408760598947855</v>
      </c>
      <c r="F543" s="4">
        <v>4968730182.7132864</v>
      </c>
      <c r="G543" s="4">
        <v>33522171885.18573</v>
      </c>
      <c r="H543" s="11">
        <f t="shared" si="44"/>
        <v>7.0772097732398856E-2</v>
      </c>
      <c r="I543" s="10">
        <f t="shared" si="40"/>
        <v>0.10542037726445433</v>
      </c>
      <c r="J543" s="10">
        <f t="shared" si="41"/>
        <v>9.1933595776771959E-4</v>
      </c>
      <c r="K543" s="10">
        <f t="shared" si="42"/>
        <v>140.65386363659053</v>
      </c>
      <c r="L543" s="10">
        <f t="shared" si="43"/>
        <v>0.23869218666399195</v>
      </c>
    </row>
    <row r="544" spans="1:12" x14ac:dyDescent="0.25">
      <c r="A544" s="3">
        <v>44373</v>
      </c>
      <c r="B544" s="41">
        <v>0.2400264259274161</v>
      </c>
      <c r="C544" s="41">
        <v>0.25530370797303059</v>
      </c>
      <c r="D544" s="41">
        <v>0.2331208242622537</v>
      </c>
      <c r="E544" s="41">
        <v>0.24109750591801221</v>
      </c>
      <c r="F544" s="4">
        <v>4216880081.9568329</v>
      </c>
      <c r="G544" s="4">
        <v>31424459619.90723</v>
      </c>
      <c r="H544" s="11">
        <f t="shared" si="44"/>
        <v>-0.11090894669678113</v>
      </c>
      <c r="I544" s="10">
        <f t="shared" si="40"/>
        <v>2.6185463541867085E-2</v>
      </c>
      <c r="J544" s="10">
        <f t="shared" si="41"/>
        <v>9.9350600783239651E-2</v>
      </c>
      <c r="K544" s="10">
        <f t="shared" si="42"/>
        <v>124.94318282512681</v>
      </c>
      <c r="L544" s="10">
        <f t="shared" si="43"/>
        <v>9.5156165396111714E-2</v>
      </c>
    </row>
    <row r="545" spans="1:12" x14ac:dyDescent="0.25">
      <c r="A545" s="3">
        <v>44374</v>
      </c>
      <c r="B545" s="41">
        <v>0.2457147998243677</v>
      </c>
      <c r="C545" s="41">
        <v>0.26505068797830739</v>
      </c>
      <c r="D545" s="41">
        <v>0.24123140691720441</v>
      </c>
      <c r="E545" s="41">
        <v>0.26505068797830739</v>
      </c>
      <c r="F545" s="4">
        <v>2094785261.9718311</v>
      </c>
      <c r="G545" s="4">
        <v>32092619069.500561</v>
      </c>
      <c r="H545" s="11">
        <f t="shared" si="44"/>
        <v>3.8177980581098461E-2</v>
      </c>
      <c r="I545" s="10">
        <f t="shared" si="40"/>
        <v>2.3751965873371476E-2</v>
      </c>
      <c r="J545" s="10">
        <f t="shared" si="41"/>
        <v>-2.9614661613708404E-2</v>
      </c>
      <c r="K545" s="10">
        <f t="shared" si="42"/>
        <v>129.75143921334623</v>
      </c>
      <c r="L545" s="10">
        <f t="shared" si="43"/>
        <v>9.8740381136517064E-2</v>
      </c>
    </row>
    <row r="546" spans="1:12" x14ac:dyDescent="0.25">
      <c r="A546" s="3">
        <v>44375</v>
      </c>
      <c r="B546" s="41">
        <v>0.26433163671675203</v>
      </c>
      <c r="C546" s="41">
        <v>0.26535447394331241</v>
      </c>
      <c r="D546" s="41">
        <v>0.25176809982683562</v>
      </c>
      <c r="E546" s="41">
        <v>0.25720130154334919</v>
      </c>
      <c r="F546" s="4">
        <v>2133212810.816901</v>
      </c>
      <c r="G546" s="4">
        <v>33430593572.6465</v>
      </c>
      <c r="H546" s="11">
        <f t="shared" si="44"/>
        <v>1.1461429031638056E-3</v>
      </c>
      <c r="I546" s="10">
        <f t="shared" si="40"/>
        <v>5.3910893851370441E-2</v>
      </c>
      <c r="J546" s="10">
        <f t="shared" si="41"/>
        <v>2.1419000791197407E-2</v>
      </c>
      <c r="K546" s="10">
        <f t="shared" si="42"/>
        <v>129.90129904747906</v>
      </c>
      <c r="L546" s="10">
        <f t="shared" si="43"/>
        <v>5.3963842622720692E-2</v>
      </c>
    </row>
    <row r="547" spans="1:12" x14ac:dyDescent="0.25">
      <c r="A547" s="3">
        <v>44376</v>
      </c>
      <c r="B547" s="41">
        <v>0.25713398199552168</v>
      </c>
      <c r="C547" s="41">
        <v>0.27457195834692549</v>
      </c>
      <c r="D547" s="41">
        <v>0.25322887889855678</v>
      </c>
      <c r="E547" s="41">
        <v>0.2627102964246032</v>
      </c>
      <c r="F547" s="4">
        <v>1840655203.1111109</v>
      </c>
      <c r="G547" s="4">
        <v>34236676732.064091</v>
      </c>
      <c r="H547" s="11">
        <f t="shared" si="44"/>
        <v>3.4736495174308664E-2</v>
      </c>
      <c r="I547" s="10">
        <f t="shared" si="40"/>
        <v>7.623844073942323E-3</v>
      </c>
      <c r="J547" s="10">
        <f t="shared" si="41"/>
        <v>-3.8225784423345677E-2</v>
      </c>
      <c r="K547" s="10">
        <f t="shared" si="42"/>
        <v>134.44835139015257</v>
      </c>
      <c r="L547" s="10">
        <f t="shared" si="43"/>
        <v>8.4283749709758604E-2</v>
      </c>
    </row>
    <row r="548" spans="1:12" x14ac:dyDescent="0.25">
      <c r="A548" s="3">
        <v>44377</v>
      </c>
      <c r="B548" s="41">
        <v>0.26317584315594539</v>
      </c>
      <c r="C548" s="41">
        <v>0.26317584315594539</v>
      </c>
      <c r="D548" s="41">
        <v>0.24033362131248279</v>
      </c>
      <c r="E548" s="41">
        <v>0.25266798926768308</v>
      </c>
      <c r="F548" s="4">
        <v>1986448925.43554</v>
      </c>
      <c r="G548" s="4">
        <v>32765282861.27496</v>
      </c>
      <c r="H548" s="11">
        <f t="shared" si="44"/>
        <v>-4.1505022069955717E-2</v>
      </c>
      <c r="I548" s="10">
        <f t="shared" si="40"/>
        <v>2.2395130333200128E-3</v>
      </c>
      <c r="J548" s="10">
        <f t="shared" si="41"/>
        <v>-3.0514573030625325E-2</v>
      </c>
      <c r="K548" s="10">
        <f t="shared" si="42"/>
        <v>128.82656457636514</v>
      </c>
      <c r="L548" s="10">
        <f t="shared" si="43"/>
        <v>9.5043805018703686E-2</v>
      </c>
    </row>
    <row r="549" spans="1:12" x14ac:dyDescent="0.25">
      <c r="A549" s="3">
        <v>44378</v>
      </c>
      <c r="B549" s="41">
        <v>0.25260700960446508</v>
      </c>
      <c r="C549" s="41">
        <v>0.25509021846294011</v>
      </c>
      <c r="D549" s="41">
        <v>0.23963659689127781</v>
      </c>
      <c r="E549" s="41">
        <v>0.2449579334566731</v>
      </c>
      <c r="F549" s="4">
        <v>2369431650.5644598</v>
      </c>
      <c r="G549" s="4">
        <v>32157765131.63261</v>
      </c>
      <c r="H549" s="11">
        <f t="shared" si="44"/>
        <v>-3.0723278383168795E-2</v>
      </c>
      <c r="I549" s="10">
        <f t="shared" si="40"/>
        <v>3.3698649300952774E-2</v>
      </c>
      <c r="J549" s="10">
        <f t="shared" si="41"/>
        <v>1.8914147224373679E-3</v>
      </c>
      <c r="K549" s="10">
        <f t="shared" si="42"/>
        <v>124.83786689135505</v>
      </c>
      <c r="L549" s="10">
        <f t="shared" si="43"/>
        <v>6.4487735897341025E-2</v>
      </c>
    </row>
    <row r="550" spans="1:12" x14ac:dyDescent="0.25">
      <c r="A550" s="3">
        <v>44379</v>
      </c>
      <c r="B550" s="41">
        <v>0.24421506108589419</v>
      </c>
      <c r="C550" s="41">
        <v>0.2464451017581693</v>
      </c>
      <c r="D550" s="41">
        <v>0.23947702001892329</v>
      </c>
      <c r="E550" s="41">
        <v>0.24542125049839089</v>
      </c>
      <c r="F550" s="4">
        <v>1721332232.4444439</v>
      </c>
      <c r="G550" s="4">
        <v>31632533808.35437</v>
      </c>
      <c r="H550" s="11">
        <f t="shared" si="44"/>
        <v>-3.3890428088001266E-2</v>
      </c>
      <c r="I550" s="10">
        <f t="shared" si="40"/>
        <v>2.6371271169832729E-3</v>
      </c>
      <c r="J550" s="10">
        <f t="shared" si="41"/>
        <v>4.4336844411432264E-3</v>
      </c>
      <c r="K550" s="10">
        <f t="shared" si="42"/>
        <v>120.5731677127261</v>
      </c>
      <c r="L550" s="10">
        <f t="shared" si="43"/>
        <v>2.9097078870846893E-2</v>
      </c>
    </row>
    <row r="551" spans="1:12" x14ac:dyDescent="0.25">
      <c r="A551" s="3">
        <v>44380</v>
      </c>
      <c r="B551" s="41">
        <v>0.24540790502454199</v>
      </c>
      <c r="C551" s="41">
        <v>0.24983782738381649</v>
      </c>
      <c r="D551" s="41">
        <v>0.2429850825044641</v>
      </c>
      <c r="E551" s="41">
        <v>0.2465093708782515</v>
      </c>
      <c r="F551" s="4">
        <v>964236071.60839164</v>
      </c>
      <c r="G551" s="4">
        <v>32117737416.397831</v>
      </c>
      <c r="H551" s="11">
        <f t="shared" si="44"/>
        <v>1.3766658787060767E-2</v>
      </c>
      <c r="I551" s="10">
        <f t="shared" si="40"/>
        <v>2.2339390590983381E-2</v>
      </c>
      <c r="J551" s="10">
        <f t="shared" si="41"/>
        <v>5.061061136202305E-5</v>
      </c>
      <c r="K551" s="10">
        <f t="shared" si="42"/>
        <v>122.24682403028932</v>
      </c>
      <c r="L551" s="10">
        <f t="shared" si="43"/>
        <v>2.8202327520359116E-2</v>
      </c>
    </row>
    <row r="552" spans="1:12" x14ac:dyDescent="0.25">
      <c r="A552" s="3">
        <v>44381</v>
      </c>
      <c r="B552" s="41">
        <v>0.24656603253246451</v>
      </c>
      <c r="C552" s="41">
        <v>0.25234549908831189</v>
      </c>
      <c r="D552" s="41">
        <v>0.2439485738447332</v>
      </c>
      <c r="E552" s="41">
        <v>0.2465218468682181</v>
      </c>
      <c r="F552" s="4">
        <v>889291072.44444442</v>
      </c>
      <c r="G552" s="4">
        <v>32342889152.09745</v>
      </c>
      <c r="H552" s="11">
        <f t="shared" si="44"/>
        <v>1.0037197852521162E-2</v>
      </c>
      <c r="I552" s="10">
        <f t="shared" si="40"/>
        <v>9.1344104567813479E-3</v>
      </c>
      <c r="J552" s="10">
        <f t="shared" si="41"/>
        <v>-6.3153067671788299E-2</v>
      </c>
      <c r="K552" s="10">
        <f t="shared" si="42"/>
        <v>123.4838767877762</v>
      </c>
      <c r="L552" s="10">
        <f t="shared" si="43"/>
        <v>3.4420882693592336E-2</v>
      </c>
    </row>
    <row r="553" spans="1:12" x14ac:dyDescent="0.25">
      <c r="A553" s="3">
        <v>44382</v>
      </c>
      <c r="B553" s="41">
        <v>0.24690607292593869</v>
      </c>
      <c r="C553" s="41">
        <v>0.24690607292593869</v>
      </c>
      <c r="D553" s="41">
        <v>0.22783233815595089</v>
      </c>
      <c r="E553" s="41">
        <v>0.23095323599037529</v>
      </c>
      <c r="F553" s="4">
        <v>1097674988.4444439</v>
      </c>
      <c r="G553" s="4">
        <v>30968503174.50639</v>
      </c>
      <c r="H553" s="11">
        <f t="shared" si="44"/>
        <v>-2.1555471296397448E-2</v>
      </c>
      <c r="I553" s="10">
        <f t="shared" si="40"/>
        <v>2.1572148786748315E-2</v>
      </c>
      <c r="J553" s="10">
        <f t="shared" si="41"/>
        <v>1.121656347295974E-2</v>
      </c>
      <c r="K553" s="10">
        <f t="shared" si="42"/>
        <v>120.80056815481301</v>
      </c>
      <c r="L553" s="10">
        <f t="shared" si="43"/>
        <v>8.3718294445680685E-2</v>
      </c>
    </row>
    <row r="554" spans="1:12" x14ac:dyDescent="0.25">
      <c r="A554" s="3">
        <v>44383</v>
      </c>
      <c r="B554" s="41">
        <v>0.23023833057126011</v>
      </c>
      <c r="C554" s="41">
        <v>0.23839436174208301</v>
      </c>
      <c r="D554" s="41">
        <v>0.22967258235653251</v>
      </c>
      <c r="E554" s="41">
        <v>0.2335437376211468</v>
      </c>
      <c r="F554" s="4">
        <v>1393946362.666667</v>
      </c>
      <c r="G554" s="4">
        <v>30398203011.339741</v>
      </c>
      <c r="H554" s="11">
        <f t="shared" si="44"/>
        <v>-3.4473478448660257E-2</v>
      </c>
      <c r="I554" s="10">
        <f t="shared" si="40"/>
        <v>3.3935027633125864E-2</v>
      </c>
      <c r="J554" s="10">
        <f t="shared" si="41"/>
        <v>-3.7335472866055874E-2</v>
      </c>
      <c r="K554" s="10">
        <f t="shared" si="42"/>
        <v>116.60167889349349</v>
      </c>
      <c r="L554" s="10">
        <f t="shared" si="43"/>
        <v>3.7974839208326783E-2</v>
      </c>
    </row>
    <row r="555" spans="1:12" x14ac:dyDescent="0.25">
      <c r="A555" s="3">
        <v>44384</v>
      </c>
      <c r="B555" s="41">
        <v>0.23389976486257971</v>
      </c>
      <c r="C555" s="41">
        <v>0.23744892473191079</v>
      </c>
      <c r="D555" s="41">
        <v>0.22326364795428999</v>
      </c>
      <c r="E555" s="41">
        <v>0.22482427174215519</v>
      </c>
      <c r="F555" s="4">
        <v>955970515.33333337</v>
      </c>
      <c r="G555" s="4">
        <v>30371678720.774231</v>
      </c>
      <c r="H555" s="11">
        <f t="shared" si="44"/>
        <v>-3.9658530649104799E-3</v>
      </c>
      <c r="I555" s="10">
        <f t="shared" si="40"/>
        <v>4.225146815269628E-2</v>
      </c>
      <c r="J555" s="10">
        <f t="shared" si="41"/>
        <v>-8.3810419535095715E-2</v>
      </c>
      <c r="K555" s="10">
        <f t="shared" si="42"/>
        <v>116.13528791481511</v>
      </c>
      <c r="L555" s="10">
        <f t="shared" si="43"/>
        <v>6.3535989434899021E-2</v>
      </c>
    </row>
    <row r="556" spans="1:12" x14ac:dyDescent="0.25">
      <c r="A556" s="3">
        <v>44385</v>
      </c>
      <c r="B556" s="41">
        <v>0.22495779971833119</v>
      </c>
      <c r="C556" s="41">
        <v>0.22511173648282479</v>
      </c>
      <c r="D556" s="41">
        <v>0.20450526342332639</v>
      </c>
      <c r="E556" s="41">
        <v>0.2059816552057728</v>
      </c>
      <c r="F556" s="4">
        <v>1469561439.1111109</v>
      </c>
      <c r="G556" s="4">
        <v>27754569404.082729</v>
      </c>
      <c r="H556" s="11">
        <f t="shared" si="44"/>
        <v>-5.1957229383182819E-2</v>
      </c>
      <c r="I556" s="10">
        <f t="shared" si="40"/>
        <v>1.1458936375678104E-2</v>
      </c>
      <c r="J556" s="10">
        <f t="shared" si="41"/>
        <v>6.1547719483428409E-2</v>
      </c>
      <c r="K556" s="10">
        <f t="shared" si="42"/>
        <v>110.04926289175989</v>
      </c>
      <c r="L556" s="10">
        <f t="shared" si="43"/>
        <v>0.10076255600738726</v>
      </c>
    </row>
    <row r="557" spans="1:12" x14ac:dyDescent="0.25">
      <c r="A557" s="3">
        <v>44386</v>
      </c>
      <c r="B557" s="41">
        <v>0.20567862430337441</v>
      </c>
      <c r="C557" s="41">
        <v>0.2268665657394611</v>
      </c>
      <c r="D557" s="41">
        <v>0.19733636114712719</v>
      </c>
      <c r="E557" s="41">
        <v>0.21865935633910999</v>
      </c>
      <c r="F557" s="4">
        <v>2287320056.8888888</v>
      </c>
      <c r="G557" s="4">
        <v>27914734075.86565</v>
      </c>
      <c r="H557" s="11">
        <f t="shared" si="44"/>
        <v>7.7953699085351593E-3</v>
      </c>
      <c r="I557" s="10">
        <f t="shared" si="40"/>
        <v>1.5422757475062217E-2</v>
      </c>
      <c r="J557" s="10">
        <f t="shared" si="41"/>
        <v>-3.3410931484846751E-2</v>
      </c>
      <c r="K557" s="10">
        <f t="shared" si="42"/>
        <v>110.91493297407133</v>
      </c>
      <c r="L557" s="10">
        <f t="shared" si="43"/>
        <v>0.14964401097027014</v>
      </c>
    </row>
    <row r="558" spans="1:12" x14ac:dyDescent="0.25">
      <c r="A558" s="3">
        <v>44387</v>
      </c>
      <c r="B558" s="41">
        <v>0.21809005128109199</v>
      </c>
      <c r="C558" s="41">
        <v>0.22495861489874969</v>
      </c>
      <c r="D558" s="41">
        <v>0.2072441478695653</v>
      </c>
      <c r="E558" s="41">
        <v>0.2113537435659433</v>
      </c>
      <c r="F558" s="4">
        <v>1787838737.333333</v>
      </c>
      <c r="G558" s="4">
        <v>28109750829.98967</v>
      </c>
      <c r="H558" s="11">
        <f t="shared" si="44"/>
        <v>-8.4100133243192148E-3</v>
      </c>
      <c r="I558" s="10">
        <f t="shared" si="40"/>
        <v>1.6420264080267175E-2</v>
      </c>
      <c r="J558" s="10">
        <f t="shared" si="41"/>
        <v>1.0122145347613909E-2</v>
      </c>
      <c r="K558" s="10">
        <f t="shared" si="42"/>
        <v>109.97372689656909</v>
      </c>
      <c r="L558" s="10">
        <f t="shared" si="43"/>
        <v>8.5476319651416555E-2</v>
      </c>
    </row>
    <row r="559" spans="1:12" x14ac:dyDescent="0.25">
      <c r="A559" s="3">
        <v>44388</v>
      </c>
      <c r="B559" s="41">
        <v>0.21110057492914469</v>
      </c>
      <c r="C559" s="41">
        <v>0.21816012122564121</v>
      </c>
      <c r="D559" s="41">
        <v>0.20839810228019939</v>
      </c>
      <c r="E559" s="41">
        <v>0.2134930968780801</v>
      </c>
      <c r="F559" s="4">
        <v>1107990085.574913</v>
      </c>
      <c r="G559" s="4">
        <v>27582912693.238071</v>
      </c>
      <c r="H559" s="11">
        <f t="shared" si="44"/>
        <v>-3.0221086114743233E-2</v>
      </c>
      <c r="I559" s="10">
        <f t="shared" si="40"/>
        <v>2.5412516387023919E-2</v>
      </c>
      <c r="J559" s="10">
        <f t="shared" si="41"/>
        <v>-3.0474389575985916E-2</v>
      </c>
      <c r="K559" s="10">
        <f t="shared" si="42"/>
        <v>106.61998033955389</v>
      </c>
      <c r="L559" s="10">
        <f t="shared" si="43"/>
        <v>4.6843127833843701E-2</v>
      </c>
    </row>
    <row r="560" spans="1:12" x14ac:dyDescent="0.25">
      <c r="A560" s="3">
        <v>44389</v>
      </c>
      <c r="B560" s="41">
        <v>0.2134317032454344</v>
      </c>
      <c r="C560" s="41">
        <v>0.21663314742687009</v>
      </c>
      <c r="D560" s="41">
        <v>0.20213599300164509</v>
      </c>
      <c r="E560" s="41">
        <v>0.20698702507203379</v>
      </c>
      <c r="F560" s="4">
        <v>825062629.33333337</v>
      </c>
      <c r="G560" s="4">
        <v>27450976178.556469</v>
      </c>
      <c r="H560" s="11">
        <f t="shared" si="44"/>
        <v>-6.9993259546816218E-3</v>
      </c>
      <c r="I560" s="10">
        <f t="shared" si="40"/>
        <v>2.9415485358666952E-2</v>
      </c>
      <c r="J560" s="10">
        <f t="shared" si="41"/>
        <v>-4.9081471613202643E-2</v>
      </c>
      <c r="K560" s="10">
        <f t="shared" si="42"/>
        <v>105.86671301792092</v>
      </c>
      <c r="L560" s="10">
        <f t="shared" si="43"/>
        <v>7.1719807095943722E-2</v>
      </c>
    </row>
    <row r="561" spans="1:12" x14ac:dyDescent="0.25">
      <c r="A561" s="3">
        <v>44390</v>
      </c>
      <c r="B561" s="41">
        <v>0.2062199987085496</v>
      </c>
      <c r="C561" s="41">
        <v>0.20733134223300559</v>
      </c>
      <c r="D561" s="41">
        <v>0.19456557069821301</v>
      </c>
      <c r="E561" s="41">
        <v>0.1968277972766595</v>
      </c>
      <c r="F561" s="4">
        <v>1119828372.4444439</v>
      </c>
      <c r="G561" s="4">
        <v>26222232921.05051</v>
      </c>
      <c r="H561" s="11">
        <f t="shared" si="44"/>
        <v>-4.2938051283239374E-2</v>
      </c>
      <c r="I561" s="10">
        <f t="shared" si="40"/>
        <v>2.4225651571548781E-2</v>
      </c>
      <c r="J561" s="10">
        <f t="shared" si="41"/>
        <v>-1.5631444307967479E-3</v>
      </c>
      <c r="K561" s="10">
        <f t="shared" si="42"/>
        <v>101.2780646138862</v>
      </c>
      <c r="L561" s="10">
        <f t="shared" si="43"/>
        <v>6.5611667516414451E-2</v>
      </c>
    </row>
    <row r="562" spans="1:12" x14ac:dyDescent="0.25">
      <c r="A562" s="3">
        <v>44391</v>
      </c>
      <c r="B562" s="41">
        <v>0.1974177885303208</v>
      </c>
      <c r="C562" s="41">
        <v>0.2070538763069979</v>
      </c>
      <c r="D562" s="41">
        <v>0.18674143644149321</v>
      </c>
      <c r="E562" s="41">
        <v>0.19652012700152049</v>
      </c>
      <c r="F562" s="4">
        <v>1360014350.2222221</v>
      </c>
      <c r="G562" s="4">
        <v>25450871960.50407</v>
      </c>
      <c r="H562" s="11">
        <f t="shared" si="44"/>
        <v>-1.3382729452253612E-3</v>
      </c>
      <c r="I562" s="10">
        <f t="shared" si="40"/>
        <v>2.2457077542340134E-2</v>
      </c>
      <c r="J562" s="10">
        <f t="shared" si="41"/>
        <v>-7.1647066900486722E-2</v>
      </c>
      <c r="K562" s="10">
        <f t="shared" si="42"/>
        <v>101.14118864712343</v>
      </c>
      <c r="L562" s="10">
        <f t="shared" si="43"/>
        <v>0.10877307282504844</v>
      </c>
    </row>
    <row r="563" spans="1:12" x14ac:dyDescent="0.25">
      <c r="A563" s="3">
        <v>44392</v>
      </c>
      <c r="B563" s="41">
        <v>0.19706203830516111</v>
      </c>
      <c r="C563" s="41">
        <v>0.19968306517362369</v>
      </c>
      <c r="D563" s="41">
        <v>0.18036401327854551</v>
      </c>
      <c r="E563" s="41">
        <v>0.1824400363149504</v>
      </c>
      <c r="F563" s="4">
        <v>993567768.97560978</v>
      </c>
      <c r="G563" s="4">
        <v>24868580865.557999</v>
      </c>
      <c r="H563" s="11">
        <f t="shared" si="44"/>
        <v>-3.5598517955034735E-2</v>
      </c>
      <c r="I563" s="10">
        <f t="shared" si="40"/>
        <v>0.12394587895802053</v>
      </c>
      <c r="J563" s="10">
        <f t="shared" si="41"/>
        <v>-4.1663646292237622E-2</v>
      </c>
      <c r="K563" s="10">
        <f t="shared" si="42"/>
        <v>97.505113709120224</v>
      </c>
      <c r="L563" s="10">
        <f t="shared" si="43"/>
        <v>0.10711145501759689</v>
      </c>
    </row>
    <row r="564" spans="1:12" x14ac:dyDescent="0.25">
      <c r="A564" s="3">
        <v>44393</v>
      </c>
      <c r="B564" s="41">
        <v>0.1824432730118323</v>
      </c>
      <c r="C564" s="41">
        <v>0.18623288883239111</v>
      </c>
      <c r="D564" s="41">
        <v>0.1744318861671624</v>
      </c>
      <c r="E564" s="41">
        <v>0.17483891917238131</v>
      </c>
      <c r="F564" s="4">
        <v>1223704442.4444439</v>
      </c>
      <c r="G564" s="4">
        <v>23682511244.30312</v>
      </c>
      <c r="H564" s="11">
        <f t="shared" si="44"/>
        <v>-6.7357621586676367E-2</v>
      </c>
      <c r="I564" s="10">
        <f t="shared" si="40"/>
        <v>0.10604691920690683</v>
      </c>
      <c r="J564" s="10">
        <f t="shared" si="41"/>
        <v>7.4585190065589391E-2</v>
      </c>
      <c r="K564" s="10">
        <f t="shared" si="42"/>
        <v>90.870043535548774</v>
      </c>
      <c r="L564" s="10">
        <f t="shared" si="43"/>
        <v>6.7653930279235386E-2</v>
      </c>
    </row>
    <row r="565" spans="1:12" x14ac:dyDescent="0.25">
      <c r="A565" s="3">
        <v>44394</v>
      </c>
      <c r="B565" s="41">
        <v>0.1749170587142245</v>
      </c>
      <c r="C565" s="41">
        <v>0.20633269192025019</v>
      </c>
      <c r="D565" s="41">
        <v>0.168481556537559</v>
      </c>
      <c r="E565" s="41">
        <v>0.1878793131897156</v>
      </c>
      <c r="F565" s="4">
        <v>1709311916.4444439</v>
      </c>
      <c r="G565" s="4">
        <v>23360690767.300289</v>
      </c>
      <c r="H565" s="11">
        <f t="shared" si="44"/>
        <v>0.10792832143601029</v>
      </c>
      <c r="I565" s="10">
        <f t="shared" si="40"/>
        <v>2.1274941646859689E-2</v>
      </c>
      <c r="J565" s="10">
        <f t="shared" si="41"/>
        <v>-2.7366366941553366E-2</v>
      </c>
      <c r="K565" s="10">
        <f t="shared" si="42"/>
        <v>100.78542312459373</v>
      </c>
      <c r="L565" s="10">
        <f t="shared" si="43"/>
        <v>0.22466040889320227</v>
      </c>
    </row>
    <row r="566" spans="1:12" x14ac:dyDescent="0.25">
      <c r="A566" s="3">
        <v>44395</v>
      </c>
      <c r="B566" s="41">
        <v>0.19084382994781551</v>
      </c>
      <c r="C566" s="41">
        <v>0.19765750198768489</v>
      </c>
      <c r="D566" s="41">
        <v>0.1822244824412913</v>
      </c>
      <c r="E566" s="41">
        <v>0.18273773896423881</v>
      </c>
      <c r="F566" s="4">
        <v>2538835696.836237</v>
      </c>
      <c r="G566" s="4">
        <v>24478418058.489712</v>
      </c>
      <c r="H566" s="11">
        <f t="shared" si="44"/>
        <v>-4.2044669954281202E-2</v>
      </c>
      <c r="I566" s="10">
        <f t="shared" si="40"/>
        <v>3.3381724966749744E-2</v>
      </c>
      <c r="J566" s="10">
        <f t="shared" si="41"/>
        <v>-5.2542728313510034E-2</v>
      </c>
      <c r="K566" s="10">
        <f t="shared" si="42"/>
        <v>96.505888603163328</v>
      </c>
      <c r="L566" s="10">
        <f t="shared" si="43"/>
        <v>8.4692349456203075E-2</v>
      </c>
    </row>
    <row r="567" spans="1:12" x14ac:dyDescent="0.25">
      <c r="A567" s="3">
        <v>44396</v>
      </c>
      <c r="B567" s="41">
        <v>0.1823872645457088</v>
      </c>
      <c r="C567" s="41">
        <v>0.18340007481573811</v>
      </c>
      <c r="D567" s="41">
        <v>0.17079594721966121</v>
      </c>
      <c r="E567" s="41">
        <v>0.17313619959321569</v>
      </c>
      <c r="F567" s="4">
        <v>1082565274</v>
      </c>
      <c r="G567" s="4">
        <v>23069345862.976768</v>
      </c>
      <c r="H567" s="11">
        <f t="shared" si="44"/>
        <v>-7.2131980969966383E-2</v>
      </c>
      <c r="I567" s="10">
        <f t="shared" si="40"/>
        <v>0.14448207984756617</v>
      </c>
      <c r="J567" s="10">
        <f t="shared" si="41"/>
        <v>-1.1329872398846197E-2</v>
      </c>
      <c r="K567" s="10">
        <f t="shared" si="42"/>
        <v>89.472595701980296</v>
      </c>
      <c r="L567" s="10">
        <f t="shared" si="43"/>
        <v>7.3796409114243788E-2</v>
      </c>
    </row>
    <row r="568" spans="1:12" x14ac:dyDescent="0.25">
      <c r="A568" s="3">
        <v>44397</v>
      </c>
      <c r="B568" s="41">
        <v>0.17265955603577229</v>
      </c>
      <c r="C568" s="41">
        <v>0.1788291777340397</v>
      </c>
      <c r="D568" s="41">
        <v>0.16031451309722861</v>
      </c>
      <c r="E568" s="41">
        <v>0.17117458854420339</v>
      </c>
      <c r="F568" s="4">
        <v>1365089053.333333</v>
      </c>
      <c r="G568" s="4">
        <v>21873610036.09436</v>
      </c>
      <c r="H568" s="11">
        <f t="shared" si="44"/>
        <v>-2.4923092786580333E-2</v>
      </c>
      <c r="I568" s="10">
        <f t="shared" si="40"/>
        <v>0.17432732840000031</v>
      </c>
      <c r="J568" s="10">
        <f t="shared" si="41"/>
        <v>0.11898415239974192</v>
      </c>
      <c r="K568" s="10">
        <f t="shared" si="42"/>
        <v>87.217738804657074</v>
      </c>
      <c r="L568" s="10">
        <f t="shared" si="43"/>
        <v>0.11548963521214195</v>
      </c>
    </row>
    <row r="569" spans="1:12" x14ac:dyDescent="0.25">
      <c r="A569" s="3">
        <v>44398</v>
      </c>
      <c r="B569" s="41">
        <v>0.1715793265825781</v>
      </c>
      <c r="C569" s="41">
        <v>0.21091210219859319</v>
      </c>
      <c r="D569" s="41">
        <v>0.16902116363019831</v>
      </c>
      <c r="E569" s="41">
        <v>0.19154165187451</v>
      </c>
      <c r="F569" s="4">
        <v>2153563111.4703832</v>
      </c>
      <c r="G569" s="4">
        <v>24280902443.6478</v>
      </c>
      <c r="H569" s="11">
        <f t="shared" si="44"/>
        <v>0.1794054240537202</v>
      </c>
      <c r="I569" s="10">
        <f t="shared" si="40"/>
        <v>5.0809861091920053E-2</v>
      </c>
      <c r="J569" s="10">
        <f t="shared" si="41"/>
        <v>-2.91419910362678E-3</v>
      </c>
      <c r="K569" s="10">
        <f t="shared" si="42"/>
        <v>103.04447964396689</v>
      </c>
      <c r="L569" s="10">
        <f t="shared" si="43"/>
        <v>0.24784433894945912</v>
      </c>
    </row>
    <row r="570" spans="1:12" x14ac:dyDescent="0.25">
      <c r="A570" s="3">
        <v>44399</v>
      </c>
      <c r="B570" s="41">
        <v>0.19146747697541119</v>
      </c>
      <c r="C570" s="41">
        <v>0.19675343609391899</v>
      </c>
      <c r="D570" s="41">
        <v>0.1880766497998243</v>
      </c>
      <c r="E570" s="41">
        <v>0.1909834613643101</v>
      </c>
      <c r="F570" s="4">
        <v>3161982576.4444451</v>
      </c>
      <c r="G570" s="4">
        <v>25041053547.618599</v>
      </c>
      <c r="H570" s="11">
        <f t="shared" si="44"/>
        <v>-6.7130648061828668E-2</v>
      </c>
      <c r="I570" s="10">
        <f t="shared" si="40"/>
        <v>1.9877268952025476E-2</v>
      </c>
      <c r="J570" s="10">
        <f t="shared" si="41"/>
        <v>1.339215153645279E-2</v>
      </c>
      <c r="K570" s="10">
        <f t="shared" si="42"/>
        <v>96.059906298211658</v>
      </c>
      <c r="L570" s="10">
        <f t="shared" si="43"/>
        <v>4.613430908796845E-2</v>
      </c>
    </row>
    <row r="571" spans="1:12" x14ac:dyDescent="0.25">
      <c r="A571" s="3">
        <v>44400</v>
      </c>
      <c r="B571" s="41">
        <v>0.1907295795635145</v>
      </c>
      <c r="C571" s="41">
        <v>0.1976831642735461</v>
      </c>
      <c r="D571" s="41">
        <v>0.18470148980710219</v>
      </c>
      <c r="E571" s="41">
        <v>0.19354114081985721</v>
      </c>
      <c r="F571" s="4">
        <v>1127654686.2222221</v>
      </c>
      <c r="G571" s="4">
        <v>24982400049.25848</v>
      </c>
      <c r="H571" s="11">
        <f t="shared" si="44"/>
        <v>4.7253465966577059E-3</v>
      </c>
      <c r="I571" s="10">
        <f t="shared" si="40"/>
        <v>3.2626310643183956E-2</v>
      </c>
      <c r="J571" s="10">
        <f t="shared" si="41"/>
        <v>2.5874706917766499E-2</v>
      </c>
      <c r="K571" s="10">
        <f t="shared" si="42"/>
        <v>96.518547996109831</v>
      </c>
      <c r="L571" s="10">
        <f t="shared" si="43"/>
        <v>7.0284622392605911E-2</v>
      </c>
    </row>
    <row r="572" spans="1:12" x14ac:dyDescent="0.25">
      <c r="A572" s="3">
        <v>44401</v>
      </c>
      <c r="B572" s="41">
        <v>0.1936224180350786</v>
      </c>
      <c r="C572" s="41">
        <v>0.20417429852625901</v>
      </c>
      <c r="D572" s="41">
        <v>0.1911128952062725</v>
      </c>
      <c r="E572" s="41">
        <v>0.1985489611151012</v>
      </c>
      <c r="F572" s="4">
        <v>1286859458.666667</v>
      </c>
      <c r="G572" s="4">
        <v>25440842252.240921</v>
      </c>
      <c r="H572" s="11">
        <f t="shared" si="44"/>
        <v>3.2836049931549774E-2</v>
      </c>
      <c r="I572" s="10">
        <f t="shared" si="40"/>
        <v>0.12139239128581179</v>
      </c>
      <c r="J572" s="10">
        <f t="shared" si="41"/>
        <v>9.3345967608451375E-3</v>
      </c>
      <c r="K572" s="10">
        <f t="shared" si="42"/>
        <v>99.72067190736233</v>
      </c>
      <c r="L572" s="10">
        <f t="shared" si="43"/>
        <v>6.8343914239219927E-2</v>
      </c>
    </row>
    <row r="573" spans="1:12" x14ac:dyDescent="0.25">
      <c r="A573" s="3">
        <v>44402</v>
      </c>
      <c r="B573" s="41">
        <v>0.198294802420896</v>
      </c>
      <c r="C573" s="41">
        <v>0.20145785726951521</v>
      </c>
      <c r="D573" s="41">
        <v>0.19324571613464001</v>
      </c>
      <c r="E573" s="41">
        <v>0.20040233560439541</v>
      </c>
      <c r="F573" s="4">
        <v>1487463713.449477</v>
      </c>
      <c r="G573" s="4">
        <v>25769100477.68346</v>
      </c>
      <c r="H573" s="11">
        <f t="shared" si="44"/>
        <v>-1.3304521070238638E-2</v>
      </c>
      <c r="I573" s="10">
        <f t="shared" si="40"/>
        <v>0.1904941398077889</v>
      </c>
      <c r="J573" s="10">
        <f t="shared" si="41"/>
        <v>2.9312212492449419E-2</v>
      </c>
      <c r="K573" s="10">
        <f t="shared" si="42"/>
        <v>98.380631605762233</v>
      </c>
      <c r="L573" s="10">
        <f t="shared" si="43"/>
        <v>4.2495850873887298E-2</v>
      </c>
    </row>
    <row r="574" spans="1:12" x14ac:dyDescent="0.25">
      <c r="A574" s="3">
        <v>44403</v>
      </c>
      <c r="B574" s="41">
        <v>0.20070979249729001</v>
      </c>
      <c r="C574" s="41">
        <v>0.23336278749355521</v>
      </c>
      <c r="D574" s="41">
        <v>0.200098439621893</v>
      </c>
      <c r="E574" s="41">
        <v>0.20627657144961459</v>
      </c>
      <c r="F574" s="4">
        <v>3302374815.6655049</v>
      </c>
      <c r="G574" s="4">
        <v>28652246278.807999</v>
      </c>
      <c r="H574" s="11">
        <f t="shared" si="44"/>
        <v>0.15837024505505792</v>
      </c>
      <c r="I574" s="10">
        <f t="shared" si="40"/>
        <v>9.7468766368508958E-2</v>
      </c>
      <c r="J574" s="10">
        <f t="shared" si="41"/>
        <v>-8.3302351534512153E-3</v>
      </c>
      <c r="K574" s="10">
        <f t="shared" si="42"/>
        <v>114.11956658689323</v>
      </c>
      <c r="L574" s="10">
        <f t="shared" si="43"/>
        <v>0.16623991638574842</v>
      </c>
    </row>
    <row r="575" spans="1:12" x14ac:dyDescent="0.25">
      <c r="A575" s="3">
        <v>44404</v>
      </c>
      <c r="B575" s="41">
        <v>0.20614874604374919</v>
      </c>
      <c r="C575" s="41">
        <v>0.2074527153199521</v>
      </c>
      <c r="D575" s="41">
        <v>0.19796887621579659</v>
      </c>
      <c r="E575" s="41">
        <v>0.20455823910279161</v>
      </c>
      <c r="F575" s="4">
        <v>2822640041.7777781</v>
      </c>
      <c r="G575" s="4">
        <v>26371443756.236309</v>
      </c>
      <c r="H575" s="11">
        <f t="shared" si="44"/>
        <v>-0.11102915101371366</v>
      </c>
      <c r="I575" s="10">
        <f t="shared" si="40"/>
        <v>2.8030893464067782E-2</v>
      </c>
      <c r="J575" s="10">
        <f t="shared" si="41"/>
        <v>1.8722579115072691E-2</v>
      </c>
      <c r="K575" s="10">
        <f t="shared" si="42"/>
        <v>101.3379388436838</v>
      </c>
      <c r="L575" s="10">
        <f t="shared" si="43"/>
        <v>4.7905707631626049E-2</v>
      </c>
    </row>
    <row r="576" spans="1:12" x14ac:dyDescent="0.25">
      <c r="A576" s="3">
        <v>44405</v>
      </c>
      <c r="B576" s="41">
        <v>0.20520150859869149</v>
      </c>
      <c r="C576" s="41">
        <v>0.2130150413101288</v>
      </c>
      <c r="D576" s="41">
        <v>0.20230966195736361</v>
      </c>
      <c r="E576" s="41">
        <v>0.20838809691803359</v>
      </c>
      <c r="F576" s="4">
        <v>1705395405.333333</v>
      </c>
      <c r="G576" s="4">
        <v>27095807992.27737</v>
      </c>
      <c r="H576" s="11">
        <f t="shared" si="44"/>
        <v>2.6812500292406304E-2</v>
      </c>
      <c r="I576" s="10">
        <f t="shared" si="40"/>
        <v>2.2249276554808618E-2</v>
      </c>
      <c r="J576" s="10">
        <f t="shared" si="41"/>
        <v>2.7476795584606695E-3</v>
      </c>
      <c r="K576" s="10">
        <f t="shared" si="42"/>
        <v>104.08187485885433</v>
      </c>
      <c r="L576" s="10">
        <f t="shared" si="43"/>
        <v>5.2915808613339221E-2</v>
      </c>
    </row>
    <row r="577" spans="1:12" x14ac:dyDescent="0.25">
      <c r="A577" s="3">
        <v>44406</v>
      </c>
      <c r="B577" s="41">
        <v>0.20863997432340681</v>
      </c>
      <c r="C577" s="41">
        <v>0.21028223525830139</v>
      </c>
      <c r="D577" s="41">
        <v>0.20525101308085389</v>
      </c>
      <c r="E577" s="41">
        <v>0.2089606806321618</v>
      </c>
      <c r="F577" s="4">
        <v>1814920162.666667</v>
      </c>
      <c r="G577" s="4">
        <v>27130664384.851398</v>
      </c>
      <c r="H577" s="11">
        <f t="shared" si="44"/>
        <v>-1.2829169409913702E-2</v>
      </c>
      <c r="I577" s="10">
        <f t="shared" si="40"/>
        <v>1.3101126678547582E-2</v>
      </c>
      <c r="J577" s="10">
        <f t="shared" si="41"/>
        <v>-1.5273634973575922E-2</v>
      </c>
      <c r="K577" s="10">
        <f t="shared" si="42"/>
        <v>102.73376168437873</v>
      </c>
      <c r="L577" s="10">
        <f t="shared" si="43"/>
        <v>2.4512532737003268E-2</v>
      </c>
    </row>
    <row r="578" spans="1:12" x14ac:dyDescent="0.25">
      <c r="A578" s="3">
        <v>44407</v>
      </c>
      <c r="B578" s="41">
        <v>0.20889871196943829</v>
      </c>
      <c r="C578" s="41">
        <v>0.2142010674531428</v>
      </c>
      <c r="D578" s="41">
        <v>0.20006195127039941</v>
      </c>
      <c r="E578" s="41">
        <v>0.2057690914723562</v>
      </c>
      <c r="F578" s="4">
        <v>1529300657.7777779</v>
      </c>
      <c r="G578" s="4">
        <v>26856457621.38829</v>
      </c>
      <c r="H578" s="11">
        <f t="shared" si="44"/>
        <v>1.8636059246886376E-2</v>
      </c>
      <c r="I578" s="10">
        <f t="shared" si="40"/>
        <v>2.6923259071168864E-2</v>
      </c>
      <c r="J578" s="10">
        <f t="shared" si="41"/>
        <v>3.8937923329011692E-2</v>
      </c>
      <c r="K578" s="10">
        <f t="shared" si="42"/>
        <v>104.66695021303121</v>
      </c>
      <c r="L578" s="10">
        <f t="shared" si="43"/>
        <v>7.067368928954032E-2</v>
      </c>
    </row>
    <row r="579" spans="1:12" x14ac:dyDescent="0.25">
      <c r="A579" s="3">
        <v>44408</v>
      </c>
      <c r="B579" s="41">
        <v>0.20726282649856839</v>
      </c>
      <c r="C579" s="41">
        <v>0.2142242586205205</v>
      </c>
      <c r="D579" s="41">
        <v>0.2068350014039301</v>
      </c>
      <c r="E579" s="41">
        <v>0.21378131257958721</v>
      </c>
      <c r="F579" s="4">
        <v>1597975928.8888891</v>
      </c>
      <c r="G579" s="4">
        <v>27534793940.09996</v>
      </c>
      <c r="H579" s="11">
        <f t="shared" si="44"/>
        <v>1.0826821571640355E-4</v>
      </c>
      <c r="I579" s="10">
        <f t="shared" ref="I579:I642" si="45">_xlfn.STDEV.S(H580:H581)</f>
        <v>6.7649193097054611E-2</v>
      </c>
      <c r="J579" s="10">
        <f t="shared" ref="J579:J642" si="46">E580/E579-1</f>
        <v>-3.2543016693025506E-2</v>
      </c>
      <c r="K579" s="10">
        <f t="shared" ref="K579:K642" si="47">C579/$C$2-1</f>
        <v>104.67839058519097</v>
      </c>
      <c r="L579" s="10">
        <f t="shared" ref="L579:L642" si="48">C579/D579-1</f>
        <v>3.5725371269052397E-2</v>
      </c>
    </row>
    <row r="580" spans="1:12" x14ac:dyDescent="0.25">
      <c r="A580" s="3">
        <v>44409</v>
      </c>
      <c r="B580" s="41">
        <v>0.21280299301954619</v>
      </c>
      <c r="C580" s="41">
        <v>0.22240409195719221</v>
      </c>
      <c r="D580" s="41">
        <v>0.20632370049669829</v>
      </c>
      <c r="E580" s="41">
        <v>0.20682422375565279</v>
      </c>
      <c r="F580" s="4">
        <v>1874474694.666667</v>
      </c>
      <c r="G580" s="4">
        <v>27921733622.821121</v>
      </c>
      <c r="H580" s="11">
        <f t="shared" ref="H580:H643" si="49">(C580-C579)/C579</f>
        <v>3.8183506337447867E-2</v>
      </c>
      <c r="I580" s="10">
        <f t="shared" si="45"/>
        <v>2.536233191570636E-2</v>
      </c>
      <c r="J580" s="10">
        <f t="shared" si="46"/>
        <v>-1.5497085171715552E-2</v>
      </c>
      <c r="K580" s="10">
        <f t="shared" si="47"/>
        <v>108.7135620818319</v>
      </c>
      <c r="L580" s="10">
        <f t="shared" si="48"/>
        <v>7.7937684433646792E-2</v>
      </c>
    </row>
    <row r="581" spans="1:12" x14ac:dyDescent="0.25">
      <c r="A581" s="3">
        <v>44410</v>
      </c>
      <c r="B581" s="41">
        <v>0.20655503597586261</v>
      </c>
      <c r="C581" s="41">
        <v>0.20961877015791991</v>
      </c>
      <c r="D581" s="41">
        <v>0.20248795686441359</v>
      </c>
      <c r="E581" s="41">
        <v>0.20361905114453749</v>
      </c>
      <c r="F581" s="4">
        <v>1178014947.1111109</v>
      </c>
      <c r="G581" s="4">
        <v>26838276935.516911</v>
      </c>
      <c r="H581" s="11">
        <f t="shared" si="49"/>
        <v>-5.7486900024003112E-2</v>
      </c>
      <c r="I581" s="10">
        <f t="shared" si="45"/>
        <v>8.1815514027598849E-3</v>
      </c>
      <c r="J581" s="10">
        <f t="shared" si="46"/>
        <v>-3.2864078582798717E-2</v>
      </c>
      <c r="K581" s="10">
        <f t="shared" si="47"/>
        <v>102.40646950715637</v>
      </c>
      <c r="L581" s="10">
        <f t="shared" si="48"/>
        <v>3.5215987182295017E-2</v>
      </c>
    </row>
    <row r="582" spans="1:12" x14ac:dyDescent="0.25">
      <c r="A582" s="3">
        <v>44411</v>
      </c>
      <c r="B582" s="41">
        <v>0.2036322953820684</v>
      </c>
      <c r="C582" s="41">
        <v>0.2050869913079981</v>
      </c>
      <c r="D582" s="41">
        <v>0.19439136505882831</v>
      </c>
      <c r="E582" s="41">
        <v>0.1969272986467685</v>
      </c>
      <c r="F582" s="4">
        <v>857640395.11111116</v>
      </c>
      <c r="G582" s="4">
        <v>25928003022.269791</v>
      </c>
      <c r="H582" s="11">
        <f t="shared" si="49"/>
        <v>-2.1619146255403177E-2</v>
      </c>
      <c r="I582" s="10">
        <f t="shared" si="45"/>
        <v>4.2065079481448681E-3</v>
      </c>
      <c r="J582" s="10">
        <f t="shared" si="46"/>
        <v>2.4094653658369491E-2</v>
      </c>
      <c r="K582" s="10">
        <f t="shared" si="47"/>
        <v>100.17090991912627</v>
      </c>
      <c r="L582" s="10">
        <f t="shared" si="48"/>
        <v>5.5021097495421056E-2</v>
      </c>
    </row>
    <row r="583" spans="1:12" x14ac:dyDescent="0.25">
      <c r="A583" s="3">
        <v>44412</v>
      </c>
      <c r="B583" s="41">
        <v>0.19648013838308639</v>
      </c>
      <c r="C583" s="41">
        <v>0.20302613667314481</v>
      </c>
      <c r="D583" s="41">
        <v>0.19504988854865121</v>
      </c>
      <c r="E583" s="41">
        <v>0.2016721937035407</v>
      </c>
      <c r="F583" s="4">
        <v>783021018</v>
      </c>
      <c r="G583" s="4">
        <v>25968123577.357441</v>
      </c>
      <c r="H583" s="11">
        <f t="shared" si="49"/>
        <v>-1.0048685300367521E-2</v>
      </c>
      <c r="I583" s="10">
        <f t="shared" si="45"/>
        <v>3.2280074229406909E-2</v>
      </c>
      <c r="J583" s="10">
        <f t="shared" si="46"/>
        <v>-3.8237021742644206E-3</v>
      </c>
      <c r="K583" s="10">
        <f t="shared" si="47"/>
        <v>99.154275283797134</v>
      </c>
      <c r="L583" s="10">
        <f t="shared" si="48"/>
        <v>4.0893374427661389E-2</v>
      </c>
    </row>
    <row r="584" spans="1:12" x14ac:dyDescent="0.25">
      <c r="A584" s="3">
        <v>44413</v>
      </c>
      <c r="B584" s="41">
        <v>0.20155340204345451</v>
      </c>
      <c r="C584" s="41">
        <v>0.20219377322230811</v>
      </c>
      <c r="D584" s="41">
        <v>0.19502996367507089</v>
      </c>
      <c r="E584" s="41">
        <v>0.20090105929798779</v>
      </c>
      <c r="F584" s="4">
        <v>823539566.88888884</v>
      </c>
      <c r="G584" s="4">
        <v>26046951659.41927</v>
      </c>
      <c r="H584" s="11">
        <f t="shared" si="49"/>
        <v>-4.0997847098708275E-3</v>
      </c>
      <c r="I584" s="10">
        <f t="shared" si="45"/>
        <v>0.13560852651737015</v>
      </c>
      <c r="J584" s="10">
        <f t="shared" si="46"/>
        <v>1.8914801170366147E-2</v>
      </c>
      <c r="K584" s="10">
        <f t="shared" si="47"/>
        <v>98.743664317360427</v>
      </c>
      <c r="L584" s="10">
        <f t="shared" si="48"/>
        <v>3.6731840647688641E-2</v>
      </c>
    </row>
    <row r="585" spans="1:12" x14ac:dyDescent="0.25">
      <c r="A585" s="3">
        <v>44414</v>
      </c>
      <c r="B585" s="41">
        <v>0.20100889990821241</v>
      </c>
      <c r="C585" s="41">
        <v>0.21059515379951829</v>
      </c>
      <c r="D585" s="41">
        <v>0.19885301600860081</v>
      </c>
      <c r="E585" s="41">
        <v>0.20470106288952519</v>
      </c>
      <c r="F585" s="4">
        <v>917006431.11111116</v>
      </c>
      <c r="G585" s="4">
        <v>26463549706.65126</v>
      </c>
      <c r="H585" s="11">
        <f t="shared" si="49"/>
        <v>4.155113405976666E-2</v>
      </c>
      <c r="I585" s="10">
        <f t="shared" si="45"/>
        <v>0.11333433670772736</v>
      </c>
      <c r="J585" s="10">
        <f t="shared" si="46"/>
        <v>0.26884264057327512</v>
      </c>
      <c r="K585" s="10">
        <f t="shared" si="47"/>
        <v>102.88812668502344</v>
      </c>
      <c r="L585" s="10">
        <f t="shared" si="48"/>
        <v>5.9049332147970146E-2</v>
      </c>
    </row>
    <row r="586" spans="1:12" x14ac:dyDescent="0.25">
      <c r="A586" s="3">
        <v>44415</v>
      </c>
      <c r="B586" s="41">
        <v>0.2046411222546213</v>
      </c>
      <c r="C586" s="41">
        <v>0.25973343716490122</v>
      </c>
      <c r="D586" s="41">
        <v>0.20404601711138351</v>
      </c>
      <c r="E586" s="41">
        <v>0.25973343716490122</v>
      </c>
      <c r="F586" s="4">
        <v>2362984500.363636</v>
      </c>
      <c r="G586" s="4">
        <v>29697787981.685532</v>
      </c>
      <c r="H586" s="11">
        <f t="shared" si="49"/>
        <v>0.23333055143406306</v>
      </c>
      <c r="I586" s="10">
        <f t="shared" si="45"/>
        <v>8.4573098276106373E-2</v>
      </c>
      <c r="J586" s="10">
        <f t="shared" si="46"/>
        <v>-7.6938167503684984E-2</v>
      </c>
      <c r="K586" s="10">
        <f t="shared" si="47"/>
        <v>127.12840057189175</v>
      </c>
      <c r="L586" s="10">
        <f t="shared" si="48"/>
        <v>0.27291598651062787</v>
      </c>
    </row>
    <row r="587" spans="1:12" x14ac:dyDescent="0.25">
      <c r="A587" s="3">
        <v>44416</v>
      </c>
      <c r="B587" s="41">
        <v>0.26130319275501201</v>
      </c>
      <c r="C587" s="41">
        <v>0.27870737912318178</v>
      </c>
      <c r="D587" s="41">
        <v>0.23571977827883059</v>
      </c>
      <c r="E587" s="41">
        <v>0.23975002247000021</v>
      </c>
      <c r="F587" s="4">
        <v>5903880949.333333</v>
      </c>
      <c r="G587" s="4">
        <v>33476941411.997238</v>
      </c>
      <c r="H587" s="11">
        <f t="shared" si="49"/>
        <v>7.3051595379436118E-2</v>
      </c>
      <c r="I587" s="10">
        <f t="shared" si="45"/>
        <v>2.2542629749128847E-2</v>
      </c>
      <c r="J587" s="10">
        <f t="shared" si="46"/>
        <v>7.0906483652688923E-2</v>
      </c>
      <c r="K587" s="10">
        <f t="shared" si="47"/>
        <v>136.4883846470839</v>
      </c>
      <c r="L587" s="10">
        <f t="shared" si="48"/>
        <v>0.1823673904592833</v>
      </c>
    </row>
    <row r="588" spans="1:12" x14ac:dyDescent="0.25">
      <c r="A588" s="3">
        <v>44417</v>
      </c>
      <c r="B588" s="41">
        <v>0.23994232932671561</v>
      </c>
      <c r="C588" s="41">
        <v>0.26573276265944129</v>
      </c>
      <c r="D588" s="41">
        <v>0.23185607375480219</v>
      </c>
      <c r="E588" s="41">
        <v>0.25674985351900109</v>
      </c>
      <c r="F588" s="4">
        <v>3730925202.666667</v>
      </c>
      <c r="G588" s="4">
        <v>32629406696.445412</v>
      </c>
      <c r="H588" s="11">
        <f t="shared" si="49"/>
        <v>-4.6552827214546136E-2</v>
      </c>
      <c r="I588" s="10">
        <f t="shared" si="45"/>
        <v>6.5498802168766787E-2</v>
      </c>
      <c r="J588" s="10">
        <f t="shared" si="46"/>
        <v>-1.3227994037152691E-3</v>
      </c>
      <c r="K588" s="10">
        <f t="shared" si="47"/>
        <v>130.08791163260116</v>
      </c>
      <c r="L588" s="10">
        <f t="shared" si="48"/>
        <v>0.14611085384144462</v>
      </c>
    </row>
    <row r="589" spans="1:12" x14ac:dyDescent="0.25">
      <c r="A589" s="3">
        <v>44418</v>
      </c>
      <c r="B589" s="41">
        <v>0.2566014780127443</v>
      </c>
      <c r="C589" s="41">
        <v>0.261833736387174</v>
      </c>
      <c r="D589" s="41">
        <v>0.2459236478484024</v>
      </c>
      <c r="E589" s="41">
        <v>0.25641022496586219</v>
      </c>
      <c r="F589" s="4">
        <v>2989737187.5555558</v>
      </c>
      <c r="G589" s="4">
        <v>33252605232.475899</v>
      </c>
      <c r="H589" s="11">
        <f t="shared" si="49"/>
        <v>-1.4672734491772923E-2</v>
      </c>
      <c r="I589" s="10">
        <f t="shared" si="45"/>
        <v>2.8772262681696397E-2</v>
      </c>
      <c r="J589" s="10">
        <f t="shared" si="46"/>
        <v>3.8472790316732119E-2</v>
      </c>
      <c r="K589" s="10">
        <f t="shared" si="47"/>
        <v>128.164493510135</v>
      </c>
      <c r="L589" s="10">
        <f t="shared" si="48"/>
        <v>6.469523641979813E-2</v>
      </c>
    </row>
    <row r="590" spans="1:12" x14ac:dyDescent="0.25">
      <c r="A590" s="3">
        <v>44419</v>
      </c>
      <c r="B590" s="41">
        <v>0.25721270541269892</v>
      </c>
      <c r="C590" s="41">
        <v>0.28224539372976531</v>
      </c>
      <c r="D590" s="41">
        <v>0.25685227426220208</v>
      </c>
      <c r="E590" s="41">
        <v>0.26627504178603989</v>
      </c>
      <c r="F590" s="4">
        <v>3304569598.2222219</v>
      </c>
      <c r="G590" s="4">
        <v>35225747149.477676</v>
      </c>
      <c r="H590" s="11">
        <f t="shared" si="49"/>
        <v>7.7956559854489349E-2</v>
      </c>
      <c r="I590" s="10">
        <f t="shared" si="45"/>
        <v>4.1203560443468637E-2</v>
      </c>
      <c r="J590" s="10">
        <f t="shared" si="46"/>
        <v>-4.6744560817570946E-3</v>
      </c>
      <c r="K590" s="10">
        <f t="shared" si="47"/>
        <v>138.23371307953263</v>
      </c>
      <c r="L590" s="10">
        <f t="shared" si="48"/>
        <v>9.886273945015267E-2</v>
      </c>
    </row>
    <row r="591" spans="1:12" x14ac:dyDescent="0.25">
      <c r="A591" s="3">
        <v>44420</v>
      </c>
      <c r="B591" s="41">
        <v>0.2652365732528536</v>
      </c>
      <c r="C591" s="41">
        <v>0.29276367356089322</v>
      </c>
      <c r="D591" s="41">
        <v>0.25416146603585438</v>
      </c>
      <c r="E591" s="41">
        <v>0.265030350797543</v>
      </c>
      <c r="F591" s="4">
        <v>4607352758.2222223</v>
      </c>
      <c r="G591" s="4">
        <v>35287674412.057877</v>
      </c>
      <c r="H591" s="11">
        <f t="shared" si="49"/>
        <v>3.7266435749873005E-2</v>
      </c>
      <c r="I591" s="10">
        <f t="shared" si="45"/>
        <v>4.1444217136046041E-2</v>
      </c>
      <c r="J591" s="10">
        <f t="shared" si="46"/>
        <v>8.0871464999798359E-2</v>
      </c>
      <c r="K591" s="10">
        <f t="shared" si="47"/>
        <v>143.42245730222731</v>
      </c>
      <c r="L591" s="10">
        <f t="shared" si="48"/>
        <v>0.15188064550899805</v>
      </c>
    </row>
    <row r="592" spans="1:12" x14ac:dyDescent="0.25">
      <c r="A592" s="3">
        <v>44421</v>
      </c>
      <c r="B592" s="41">
        <v>0.26412470283050082</v>
      </c>
      <c r="C592" s="41">
        <v>0.28661440732180071</v>
      </c>
      <c r="D592" s="41">
        <v>0.26283040378880212</v>
      </c>
      <c r="E592" s="41">
        <v>0.28646374353595078</v>
      </c>
      <c r="F592" s="4">
        <v>3236721669.333333</v>
      </c>
      <c r="G592" s="4">
        <v>35970904509.379173</v>
      </c>
      <c r="H592" s="11">
        <f t="shared" si="49"/>
        <v>-2.1004198247339921E-2</v>
      </c>
      <c r="I592" s="10">
        <f t="shared" si="45"/>
        <v>8.8266736627134926E-2</v>
      </c>
      <c r="J592" s="10">
        <f t="shared" si="46"/>
        <v>2.2498447028805435E-2</v>
      </c>
      <c r="K592" s="10">
        <f t="shared" si="47"/>
        <v>140.38897937768334</v>
      </c>
      <c r="L592" s="10">
        <f t="shared" si="48"/>
        <v>9.0491827391895985E-2</v>
      </c>
    </row>
    <row r="593" spans="1:12" x14ac:dyDescent="0.25">
      <c r="A593" s="3">
        <v>44422</v>
      </c>
      <c r="B593" s="41">
        <v>0.28670814816192108</v>
      </c>
      <c r="C593" s="41">
        <v>0.29739305105274533</v>
      </c>
      <c r="D593" s="41">
        <v>0.27796166386821758</v>
      </c>
      <c r="E593" s="41">
        <v>0.29290873289556768</v>
      </c>
      <c r="F593" s="4">
        <v>3312406107.5555558</v>
      </c>
      <c r="G593" s="4">
        <v>37741443712.768501</v>
      </c>
      <c r="H593" s="11">
        <f t="shared" si="49"/>
        <v>3.7606775708391826E-2</v>
      </c>
      <c r="I593" s="10">
        <f t="shared" si="45"/>
        <v>0.10518614049028785</v>
      </c>
      <c r="J593" s="10">
        <f t="shared" si="46"/>
        <v>0.16164438752720911</v>
      </c>
      <c r="K593" s="10">
        <f t="shared" si="47"/>
        <v>145.70616301277832</v>
      </c>
      <c r="L593" s="10">
        <f t="shared" si="48"/>
        <v>6.9906716322363893E-2</v>
      </c>
    </row>
    <row r="594" spans="1:12" x14ac:dyDescent="0.25">
      <c r="A594" s="3">
        <v>44423</v>
      </c>
      <c r="B594" s="41">
        <v>0.29302417367169248</v>
      </c>
      <c r="C594" s="41">
        <v>0.34570002936925759</v>
      </c>
      <c r="D594" s="41">
        <v>0.28789405340871282</v>
      </c>
      <c r="E594" s="41">
        <v>0.34025578562584258</v>
      </c>
      <c r="F594" s="4">
        <v>4284462045.333333</v>
      </c>
      <c r="G594" s="4">
        <v>40117664655.267754</v>
      </c>
      <c r="H594" s="11">
        <f t="shared" si="49"/>
        <v>0.16243479175290004</v>
      </c>
      <c r="I594" s="10">
        <f t="shared" si="45"/>
        <v>3.248978740070891E-2</v>
      </c>
      <c r="J594" s="10">
        <f t="shared" si="46"/>
        <v>-6.0282966065806742E-2</v>
      </c>
      <c r="K594" s="10">
        <f t="shared" si="47"/>
        <v>169.53634805062597</v>
      </c>
      <c r="L594" s="10">
        <f t="shared" si="48"/>
        <v>0.20078905860024721</v>
      </c>
    </row>
    <row r="595" spans="1:12" x14ac:dyDescent="0.25">
      <c r="A595" s="3">
        <v>44424</v>
      </c>
      <c r="B595" s="41">
        <v>0.34170621819202679</v>
      </c>
      <c r="C595" s="41">
        <v>0.3504289033864712</v>
      </c>
      <c r="D595" s="41">
        <v>0.31286567774710261</v>
      </c>
      <c r="E595" s="41">
        <v>0.31974415764726549</v>
      </c>
      <c r="F595" s="4">
        <v>5895150226.2857141</v>
      </c>
      <c r="G595" s="4">
        <v>43778898936.588318</v>
      </c>
      <c r="H595" s="11">
        <f t="shared" si="49"/>
        <v>1.3679125297853222E-2</v>
      </c>
      <c r="I595" s="10">
        <f t="shared" si="45"/>
        <v>9.3929343167306681E-3</v>
      </c>
      <c r="J595" s="10">
        <f t="shared" si="46"/>
        <v>-6.8747763199093814E-2</v>
      </c>
      <c r="K595" s="10">
        <f t="shared" si="47"/>
        <v>171.86913612344878</v>
      </c>
      <c r="L595" s="10">
        <f t="shared" si="48"/>
        <v>0.12006182944021071</v>
      </c>
    </row>
    <row r="596" spans="1:12" x14ac:dyDescent="0.25">
      <c r="A596" s="3">
        <v>44425</v>
      </c>
      <c r="B596" s="41">
        <v>0.32044837513806201</v>
      </c>
      <c r="C596" s="41">
        <v>0.33912113293315488</v>
      </c>
      <c r="D596" s="41">
        <v>0.29776246201303758</v>
      </c>
      <c r="E596" s="41">
        <v>0.29776246201303758</v>
      </c>
      <c r="F596" s="4">
        <v>4983256075.636364</v>
      </c>
      <c r="G596" s="4">
        <v>42150081949.680511</v>
      </c>
      <c r="H596" s="11">
        <f t="shared" si="49"/>
        <v>-3.2268372682847817E-2</v>
      </c>
      <c r="I596" s="10">
        <f t="shared" si="45"/>
        <v>2.0801720810778541E-2</v>
      </c>
      <c r="J596" s="10">
        <f t="shared" si="46"/>
        <v>2.2736226528329517E-2</v>
      </c>
      <c r="K596" s="10">
        <f t="shared" si="47"/>
        <v>166.29093041365539</v>
      </c>
      <c r="L596" s="10">
        <f t="shared" si="48"/>
        <v>0.13889820308614453</v>
      </c>
    </row>
    <row r="597" spans="1:12" x14ac:dyDescent="0.25">
      <c r="A597" s="3">
        <v>44426</v>
      </c>
      <c r="B597" s="41">
        <v>0.29933451952574802</v>
      </c>
      <c r="C597" s="41">
        <v>0.32367349122847128</v>
      </c>
      <c r="D597" s="41">
        <v>0.2838145819848325</v>
      </c>
      <c r="E597" s="41">
        <v>0.30453245680099911</v>
      </c>
      <c r="F597" s="4">
        <v>4454442611.5555553</v>
      </c>
      <c r="G597" s="4">
        <v>39295699882.342506</v>
      </c>
      <c r="H597" s="11">
        <f t="shared" si="49"/>
        <v>-4.5551987784048037E-2</v>
      </c>
      <c r="I597" s="10">
        <f t="shared" si="45"/>
        <v>4.1221670133403832E-2</v>
      </c>
      <c r="J597" s="10">
        <f t="shared" si="46"/>
        <v>4.0623200457086339E-2</v>
      </c>
      <c r="K597" s="10">
        <f t="shared" si="47"/>
        <v>158.67049599507052</v>
      </c>
      <c r="L597" s="10">
        <f t="shared" si="48"/>
        <v>0.14043996247440482</v>
      </c>
    </row>
    <row r="598" spans="1:12" x14ac:dyDescent="0.25">
      <c r="A598" s="3">
        <v>44427</v>
      </c>
      <c r="B598" s="41">
        <v>0.30378574163881972</v>
      </c>
      <c r="C598" s="41">
        <v>0.31845137157423881</v>
      </c>
      <c r="D598" s="41">
        <v>0.29499640321363479</v>
      </c>
      <c r="E598" s="41">
        <v>0.31690353983931507</v>
      </c>
      <c r="F598" s="4">
        <v>3849560315.5555549</v>
      </c>
      <c r="G598" s="4">
        <v>39905575030.563042</v>
      </c>
      <c r="H598" s="11">
        <f t="shared" si="49"/>
        <v>-1.6133912092746377E-2</v>
      </c>
      <c r="I598" s="10">
        <f t="shared" si="45"/>
        <v>3.717467790670221E-2</v>
      </c>
      <c r="J598" s="10">
        <f t="shared" si="46"/>
        <v>3.2910589056257544E-2</v>
      </c>
      <c r="K598" s="10">
        <f t="shared" si="47"/>
        <v>156.09438624888085</v>
      </c>
      <c r="L598" s="10">
        <f t="shared" si="48"/>
        <v>7.9509336741363734E-2</v>
      </c>
    </row>
    <row r="599" spans="1:12" x14ac:dyDescent="0.25">
      <c r="A599" s="3">
        <v>44428</v>
      </c>
      <c r="B599" s="41">
        <v>0.31727551740125098</v>
      </c>
      <c r="C599" s="41">
        <v>0.33187802430660102</v>
      </c>
      <c r="D599" s="41">
        <v>0.31471337365089658</v>
      </c>
      <c r="E599" s="41">
        <v>0.32733302200944009</v>
      </c>
      <c r="F599" s="4">
        <v>2888151391.1111112</v>
      </c>
      <c r="G599" s="4">
        <v>42138017240.535492</v>
      </c>
      <c r="H599" s="11">
        <f t="shared" si="49"/>
        <v>4.2162332873583272E-2</v>
      </c>
      <c r="I599" s="10">
        <f t="shared" si="45"/>
        <v>7.809408465664823E-3</v>
      </c>
      <c r="J599" s="10">
        <f t="shared" si="46"/>
        <v>-2.8823931149053461E-2</v>
      </c>
      <c r="K599" s="10">
        <f t="shared" si="47"/>
        <v>162.71785205447742</v>
      </c>
      <c r="L599" s="10">
        <f t="shared" si="48"/>
        <v>5.4540582297416984E-2</v>
      </c>
    </row>
    <row r="600" spans="1:12" x14ac:dyDescent="0.25">
      <c r="A600" s="3">
        <v>44429</v>
      </c>
      <c r="B600" s="41">
        <v>0.32717378321941909</v>
      </c>
      <c r="C600" s="41">
        <v>0.32842297468160858</v>
      </c>
      <c r="D600" s="41">
        <v>0.3165610069096641</v>
      </c>
      <c r="E600" s="41">
        <v>0.3178979975202284</v>
      </c>
      <c r="F600" s="4">
        <v>2433312686.383275</v>
      </c>
      <c r="G600" s="4">
        <v>42253890327.511864</v>
      </c>
      <c r="H600" s="11">
        <f t="shared" si="49"/>
        <v>-1.0410600798926457E-2</v>
      </c>
      <c r="I600" s="10">
        <f t="shared" si="45"/>
        <v>2.8585622792436108E-2</v>
      </c>
      <c r="J600" s="10">
        <f t="shared" si="46"/>
        <v>-8.8323855650545013E-3</v>
      </c>
      <c r="K600" s="10">
        <f t="shared" si="47"/>
        <v>161.01345085308057</v>
      </c>
      <c r="L600" s="10">
        <f t="shared" si="48"/>
        <v>3.7471348375289537E-2</v>
      </c>
    </row>
    <row r="601" spans="1:12" x14ac:dyDescent="0.25">
      <c r="A601" s="3">
        <v>44430</v>
      </c>
      <c r="B601" s="41">
        <v>0.3170229643904896</v>
      </c>
      <c r="C601" s="41">
        <v>0.32137673458600369</v>
      </c>
      <c r="D601" s="41">
        <v>0.3069716597277844</v>
      </c>
      <c r="E601" s="41">
        <v>0.31509019983577102</v>
      </c>
      <c r="F601" s="4">
        <v>1847463172.9059241</v>
      </c>
      <c r="G601" s="4">
        <v>41262198407.598686</v>
      </c>
      <c r="H601" s="11">
        <f t="shared" si="49"/>
        <v>-2.1454772165180921E-2</v>
      </c>
      <c r="I601" s="10">
        <f t="shared" si="45"/>
        <v>3.142228245855614E-2</v>
      </c>
      <c r="J601" s="10">
        <f t="shared" si="46"/>
        <v>7.1715003141856748E-3</v>
      </c>
      <c r="K601" s="10">
        <f t="shared" si="47"/>
        <v>157.53748917733299</v>
      </c>
      <c r="L601" s="10">
        <f t="shared" si="48"/>
        <v>4.6926399886534798E-2</v>
      </c>
    </row>
    <row r="602" spans="1:12" x14ac:dyDescent="0.25">
      <c r="A602" s="3">
        <v>44431</v>
      </c>
      <c r="B602" s="41">
        <v>0.31506205878938098</v>
      </c>
      <c r="C602" s="41">
        <v>0.32747370222160421</v>
      </c>
      <c r="D602" s="41">
        <v>0.31355936773715981</v>
      </c>
      <c r="E602" s="41">
        <v>0.31734986930289011</v>
      </c>
      <c r="F602" s="4">
        <v>2158335662.666667</v>
      </c>
      <c r="G602" s="4">
        <v>41847211738.629936</v>
      </c>
      <c r="H602" s="11">
        <f t="shared" si="49"/>
        <v>1.897140327676369E-2</v>
      </c>
      <c r="I602" s="10">
        <f t="shared" si="45"/>
        <v>3.2925522465894363E-2</v>
      </c>
      <c r="J602" s="10">
        <f t="shared" si="46"/>
        <v>-8.7726190276542826E-2</v>
      </c>
      <c r="K602" s="10">
        <f t="shared" si="47"/>
        <v>160.54516781900173</v>
      </c>
      <c r="L602" s="10">
        <f t="shared" si="48"/>
        <v>4.4375438644550513E-2</v>
      </c>
    </row>
    <row r="603" spans="1:12" x14ac:dyDescent="0.25">
      <c r="A603" s="3">
        <v>44432</v>
      </c>
      <c r="B603" s="41">
        <v>0.31807345448171581</v>
      </c>
      <c r="C603" s="41">
        <v>0.31913412110541889</v>
      </c>
      <c r="D603" s="41">
        <v>0.28169418226751131</v>
      </c>
      <c r="E603" s="41">
        <v>0.28950997428418879</v>
      </c>
      <c r="F603" s="4">
        <v>2021582313.6223781</v>
      </c>
      <c r="G603" s="4">
        <v>40019451413.381104</v>
      </c>
      <c r="H603" s="11">
        <f t="shared" si="49"/>
        <v>-2.5466414736844606E-2</v>
      </c>
      <c r="I603" s="10">
        <f t="shared" si="45"/>
        <v>5.043746487569193E-2</v>
      </c>
      <c r="J603" s="10">
        <f t="shared" si="46"/>
        <v>1.0446077588445846E-2</v>
      </c>
      <c r="K603" s="10">
        <f t="shared" si="47"/>
        <v>156.43119157658987</v>
      </c>
      <c r="L603" s="10">
        <f t="shared" si="48"/>
        <v>0.13290987600997983</v>
      </c>
    </row>
    <row r="604" spans="1:12" x14ac:dyDescent="0.25">
      <c r="A604" s="3">
        <v>44433</v>
      </c>
      <c r="B604" s="41">
        <v>0.28901204221992638</v>
      </c>
      <c r="C604" s="41">
        <v>0.29614684722919821</v>
      </c>
      <c r="D604" s="41">
        <v>0.28045932167486021</v>
      </c>
      <c r="E604" s="41">
        <v>0.2925342179381904</v>
      </c>
      <c r="F604" s="4">
        <v>2342425075.5555558</v>
      </c>
      <c r="G604" s="4">
        <v>38020265450.124313</v>
      </c>
      <c r="H604" s="11">
        <f t="shared" si="49"/>
        <v>-7.2030135156332428E-2</v>
      </c>
      <c r="I604" s="10">
        <f t="shared" si="45"/>
        <v>2.9550970055043793E-3</v>
      </c>
      <c r="J604" s="10">
        <f t="shared" si="46"/>
        <v>-6.9916889558130024E-2</v>
      </c>
      <c r="K604" s="10">
        <f t="shared" si="47"/>
        <v>145.09140156950562</v>
      </c>
      <c r="L604" s="10">
        <f t="shared" si="48"/>
        <v>5.5935119077713313E-2</v>
      </c>
    </row>
    <row r="605" spans="1:12" x14ac:dyDescent="0.25">
      <c r="A605" s="3">
        <v>44434</v>
      </c>
      <c r="B605" s="41">
        <v>0.29264866221433361</v>
      </c>
      <c r="C605" s="41">
        <v>0.29593931099026738</v>
      </c>
      <c r="D605" s="41">
        <v>0.26641781347316701</v>
      </c>
      <c r="E605" s="41">
        <v>0.272081135330632</v>
      </c>
      <c r="F605" s="4">
        <v>1949240909.602787</v>
      </c>
      <c r="G605" s="4">
        <v>36261471948.341553</v>
      </c>
      <c r="H605" s="11">
        <f t="shared" si="49"/>
        <v>-7.007882774122809E-4</v>
      </c>
      <c r="I605" s="10">
        <f t="shared" si="45"/>
        <v>1.3105104793390041E-2</v>
      </c>
      <c r="J605" s="10">
        <f t="shared" si="46"/>
        <v>7.7716183010144935E-2</v>
      </c>
      <c r="K605" s="10">
        <f t="shared" si="47"/>
        <v>144.98902242785499</v>
      </c>
      <c r="L605" s="10">
        <f t="shared" si="48"/>
        <v>0.11080902261092129</v>
      </c>
    </row>
    <row r="606" spans="1:12" x14ac:dyDescent="0.25">
      <c r="A606" s="3">
        <v>44435</v>
      </c>
      <c r="B606" s="41">
        <v>0.26880256570918332</v>
      </c>
      <c r="C606" s="41">
        <v>0.29449514889212219</v>
      </c>
      <c r="D606" s="41">
        <v>0.2663601286780744</v>
      </c>
      <c r="E606" s="41">
        <v>0.29322624263759539</v>
      </c>
      <c r="F606" s="4">
        <v>1788920052</v>
      </c>
      <c r="G606" s="4">
        <v>36504953650.626122</v>
      </c>
      <c r="H606" s="11">
        <f t="shared" si="49"/>
        <v>-4.8799265407246948E-3</v>
      </c>
      <c r="I606" s="10">
        <f t="shared" si="45"/>
        <v>2.7052271634844867E-2</v>
      </c>
      <c r="J606" s="10">
        <f t="shared" si="46"/>
        <v>-2.5908678723098544E-2</v>
      </c>
      <c r="K606" s="10">
        <f t="shared" si="47"/>
        <v>144.27660672265486</v>
      </c>
      <c r="L606" s="10">
        <f t="shared" si="48"/>
        <v>0.10562774674152542</v>
      </c>
    </row>
    <row r="607" spans="1:12" x14ac:dyDescent="0.25">
      <c r="A607" s="3">
        <v>44436</v>
      </c>
      <c r="B607" s="41">
        <v>0.29410671531370758</v>
      </c>
      <c r="C607" s="41">
        <v>0.29851603557872058</v>
      </c>
      <c r="D607" s="41">
        <v>0.28356429957792217</v>
      </c>
      <c r="E607" s="41">
        <v>0.2856291381239166</v>
      </c>
      <c r="F607" s="4">
        <v>1574113844.2816899</v>
      </c>
      <c r="G607" s="4">
        <v>37810783425.999382</v>
      </c>
      <c r="H607" s="11">
        <f t="shared" si="49"/>
        <v>1.3653490394408158E-2</v>
      </c>
      <c r="I607" s="10">
        <f t="shared" si="45"/>
        <v>1.0708657975546333E-2</v>
      </c>
      <c r="J607" s="10">
        <f t="shared" si="46"/>
        <v>-1.2605780939413336E-2</v>
      </c>
      <c r="K607" s="10">
        <f t="shared" si="47"/>
        <v>146.26013947707483</v>
      </c>
      <c r="L607" s="10">
        <f t="shared" si="48"/>
        <v>5.2727850519454167E-2</v>
      </c>
    </row>
    <row r="608" spans="1:12" x14ac:dyDescent="0.25">
      <c r="A608" s="3">
        <v>44437</v>
      </c>
      <c r="B608" s="41">
        <v>0.28573857646677481</v>
      </c>
      <c r="C608" s="41">
        <v>0.2911712876213397</v>
      </c>
      <c r="D608" s="41">
        <v>0.27771205690103562</v>
      </c>
      <c r="E608" s="41">
        <v>0.28202855977881308</v>
      </c>
      <c r="F608" s="4">
        <v>1172747700.181185</v>
      </c>
      <c r="G608" s="4">
        <v>37003172129.568138</v>
      </c>
      <c r="H608" s="11">
        <f t="shared" si="49"/>
        <v>-2.4604199044590436E-2</v>
      </c>
      <c r="I608" s="10">
        <f t="shared" si="45"/>
        <v>5.028562266861953E-4</v>
      </c>
      <c r="J608" s="10">
        <f t="shared" si="46"/>
        <v>-3.5295976369308812E-2</v>
      </c>
      <c r="K608" s="10">
        <f t="shared" si="47"/>
        <v>142.63692169404672</v>
      </c>
      <c r="L608" s="10">
        <f t="shared" si="48"/>
        <v>4.8464697105680132E-2</v>
      </c>
    </row>
    <row r="609" spans="1:12" x14ac:dyDescent="0.25">
      <c r="A609" s="3">
        <v>44438</v>
      </c>
      <c r="B609" s="41">
        <v>0.28119999543770913</v>
      </c>
      <c r="C609" s="41">
        <v>0.2884168451798399</v>
      </c>
      <c r="D609" s="41">
        <v>0.27099919922220977</v>
      </c>
      <c r="E609" s="41">
        <v>0.27207408639738989</v>
      </c>
      <c r="F609" s="4">
        <v>1303544350.3275261</v>
      </c>
      <c r="G609" s="4">
        <v>36591874218.067177</v>
      </c>
      <c r="H609" s="11">
        <f t="shared" si="49"/>
        <v>-9.4598697007580012E-3</v>
      </c>
      <c r="I609" s="10">
        <f t="shared" si="45"/>
        <v>2.9727884604491089E-2</v>
      </c>
      <c r="J609" s="10">
        <f t="shared" si="46"/>
        <v>2.5385733815208145E-2</v>
      </c>
      <c r="K609" s="10">
        <f t="shared" si="47"/>
        <v>141.27813513060306</v>
      </c>
      <c r="L609" s="10">
        <f t="shared" si="48"/>
        <v>6.4271946218366072E-2</v>
      </c>
    </row>
    <row r="610" spans="1:12" x14ac:dyDescent="0.25">
      <c r="A610" s="3">
        <v>44439</v>
      </c>
      <c r="B610" s="41">
        <v>0.27207655353514598</v>
      </c>
      <c r="C610" s="41">
        <v>0.28548335289155019</v>
      </c>
      <c r="D610" s="41">
        <v>0.27042553838558481</v>
      </c>
      <c r="E610" s="41">
        <v>0.27898088673269</v>
      </c>
      <c r="F610" s="4">
        <v>1224597053.7777779</v>
      </c>
      <c r="G610" s="4">
        <v>36219893879.024597</v>
      </c>
      <c r="H610" s="11">
        <f t="shared" si="49"/>
        <v>-1.0171015796461378E-2</v>
      </c>
      <c r="I610" s="10">
        <f t="shared" si="45"/>
        <v>1.0649527727418539E-2</v>
      </c>
      <c r="J610" s="10">
        <f t="shared" si="46"/>
        <v>5.5921325580592596E-2</v>
      </c>
      <c r="K610" s="10">
        <f t="shared" si="47"/>
        <v>139.83102197069863</v>
      </c>
      <c r="L610" s="10">
        <f t="shared" si="48"/>
        <v>5.568192485021628E-2</v>
      </c>
    </row>
    <row r="611" spans="1:12" x14ac:dyDescent="0.25">
      <c r="A611" s="3">
        <v>44440</v>
      </c>
      <c r="B611" s="41">
        <v>0.27854749292786452</v>
      </c>
      <c r="C611" s="41">
        <v>0.29458186773043121</v>
      </c>
      <c r="D611" s="41">
        <v>0.2740606918105763</v>
      </c>
      <c r="E611" s="41">
        <v>0.29458186773043121</v>
      </c>
      <c r="F611" s="4">
        <v>1332730630.666667</v>
      </c>
      <c r="G611" s="4">
        <v>36988746648.849823</v>
      </c>
      <c r="H611" s="11">
        <f t="shared" si="49"/>
        <v>3.1870561791872254E-2</v>
      </c>
      <c r="I611" s="10">
        <f t="shared" si="45"/>
        <v>4.3530765841906245E-2</v>
      </c>
      <c r="J611" s="10">
        <f t="shared" si="46"/>
        <v>6.3395053060706363E-3</v>
      </c>
      <c r="K611" s="10">
        <f t="shared" si="47"/>
        <v>144.3193857586283</v>
      </c>
      <c r="L611" s="10">
        <f t="shared" si="48"/>
        <v>7.4878216880655879E-2</v>
      </c>
    </row>
    <row r="612" spans="1:12" x14ac:dyDescent="0.25">
      <c r="A612" s="3">
        <v>44441</v>
      </c>
      <c r="B612" s="41">
        <v>0.29441202474842382</v>
      </c>
      <c r="C612" s="41">
        <v>0.30840696841206028</v>
      </c>
      <c r="D612" s="41">
        <v>0.29403665469883072</v>
      </c>
      <c r="E612" s="41">
        <v>0.2964493710439805</v>
      </c>
      <c r="F612" s="4">
        <v>2308117320.2508712</v>
      </c>
      <c r="G612" s="4">
        <v>39385487701.310081</v>
      </c>
      <c r="H612" s="11">
        <f t="shared" si="49"/>
        <v>4.6931268336855923E-2</v>
      </c>
      <c r="I612" s="10">
        <f t="shared" si="45"/>
        <v>1.9413837996228599E-2</v>
      </c>
      <c r="J612" s="10">
        <f t="shared" si="46"/>
        <v>-1.8365144599457039E-3</v>
      </c>
      <c r="K612" s="10">
        <f t="shared" si="47"/>
        <v>151.13940884621357</v>
      </c>
      <c r="L612" s="10">
        <f t="shared" si="48"/>
        <v>4.8872524848809995E-2</v>
      </c>
    </row>
    <row r="613" spans="1:12" x14ac:dyDescent="0.25">
      <c r="A613" s="3">
        <v>44442</v>
      </c>
      <c r="B613" s="41">
        <v>0.29583234887407212</v>
      </c>
      <c r="C613" s="41">
        <v>0.30389481067009738</v>
      </c>
      <c r="D613" s="41">
        <v>0.28963104557729591</v>
      </c>
      <c r="E613" s="41">
        <v>0.29590493748741642</v>
      </c>
      <c r="F613" s="4">
        <v>1815487657.031359</v>
      </c>
      <c r="G613" s="4">
        <v>38881241983.222168</v>
      </c>
      <c r="H613" s="11">
        <f t="shared" si="49"/>
        <v>-1.4630531097255352E-2</v>
      </c>
      <c r="I613" s="10">
        <f t="shared" si="45"/>
        <v>5.8946008653570341E-3</v>
      </c>
      <c r="J613" s="10">
        <f t="shared" si="46"/>
        <v>1.5010472780421003E-2</v>
      </c>
      <c r="K613" s="10">
        <f t="shared" si="47"/>
        <v>148.913528493971</v>
      </c>
      <c r="L613" s="10">
        <f t="shared" si="48"/>
        <v>4.924805303371671E-2</v>
      </c>
    </row>
    <row r="614" spans="1:12" x14ac:dyDescent="0.25">
      <c r="A614" s="3">
        <v>44443</v>
      </c>
      <c r="B614" s="41">
        <v>0.29622276550767401</v>
      </c>
      <c r="C614" s="41">
        <v>0.3077921953358802</v>
      </c>
      <c r="D614" s="41">
        <v>0.29379553497994298</v>
      </c>
      <c r="E614" s="41">
        <v>0.30034661049716349</v>
      </c>
      <c r="F614" s="4">
        <v>1599136476.4444439</v>
      </c>
      <c r="G614" s="4">
        <v>39151122671.200157</v>
      </c>
      <c r="H614" s="11">
        <f t="shared" si="49"/>
        <v>1.2824781894725246E-2</v>
      </c>
      <c r="I614" s="10">
        <f t="shared" si="45"/>
        <v>5.5628092147308548E-3</v>
      </c>
      <c r="J614" s="10">
        <f t="shared" si="46"/>
        <v>4.6475561771248008E-2</v>
      </c>
      <c r="K614" s="10">
        <f t="shared" si="47"/>
        <v>150.83613679997484</v>
      </c>
      <c r="L614" s="10">
        <f t="shared" si="48"/>
        <v>4.76408205349097E-2</v>
      </c>
    </row>
    <row r="615" spans="1:12" x14ac:dyDescent="0.25">
      <c r="A615" s="3">
        <v>44444</v>
      </c>
      <c r="B615" s="41">
        <v>0.29956350140111399</v>
      </c>
      <c r="C615" s="41">
        <v>0.3143053879461094</v>
      </c>
      <c r="D615" s="41">
        <v>0.2968075707152662</v>
      </c>
      <c r="E615" s="41">
        <v>0.3143053879461094</v>
      </c>
      <c r="F615" s="4">
        <v>1657198324.8888891</v>
      </c>
      <c r="G615" s="4">
        <v>39835705884.314163</v>
      </c>
      <c r="H615" s="11">
        <f t="shared" si="49"/>
        <v>2.1161006383289344E-2</v>
      </c>
      <c r="I615" s="10">
        <f t="shared" si="45"/>
        <v>2.6627790626005333E-2</v>
      </c>
      <c r="J615" s="10">
        <f t="shared" si="46"/>
        <v>-1.7739073225780277E-2</v>
      </c>
      <c r="K615" s="10">
        <f t="shared" si="47"/>
        <v>154.04914226001313</v>
      </c>
      <c r="L615" s="10">
        <f t="shared" si="48"/>
        <v>5.8953406035687772E-2</v>
      </c>
    </row>
    <row r="616" spans="1:12" x14ac:dyDescent="0.25">
      <c r="A616" s="3">
        <v>44445</v>
      </c>
      <c r="B616" s="41">
        <v>0.3144117884328439</v>
      </c>
      <c r="C616" s="41">
        <v>0.31848376570547599</v>
      </c>
      <c r="D616" s="41">
        <v>0.3011378864405998</v>
      </c>
      <c r="E616" s="41">
        <v>0.3087299016540761</v>
      </c>
      <c r="F616" s="4">
        <v>1985630126.4225349</v>
      </c>
      <c r="G616" s="4">
        <v>40668371992.399857</v>
      </c>
      <c r="H616" s="11">
        <f t="shared" si="49"/>
        <v>1.3294006146922948E-2</v>
      </c>
      <c r="I616" s="10">
        <f t="shared" si="45"/>
        <v>9.2023231888143639E-2</v>
      </c>
      <c r="J616" s="10">
        <f t="shared" si="46"/>
        <v>-0.17233974698168675</v>
      </c>
      <c r="K616" s="10">
        <f t="shared" si="47"/>
        <v>156.11036651029286</v>
      </c>
      <c r="L616" s="10">
        <f t="shared" si="48"/>
        <v>5.7601119108265042E-2</v>
      </c>
    </row>
    <row r="617" spans="1:12" x14ac:dyDescent="0.25">
      <c r="A617" s="3">
        <v>44446</v>
      </c>
      <c r="B617" s="41">
        <v>0.3089841961623373</v>
      </c>
      <c r="C617" s="41">
        <v>0.31072442581487458</v>
      </c>
      <c r="D617" s="41">
        <v>0.22155413717689859</v>
      </c>
      <c r="E617" s="41">
        <v>0.2555234685173316</v>
      </c>
      <c r="F617" s="4">
        <v>2759288668.4444451</v>
      </c>
      <c r="G617" s="4">
        <v>36700470440.809143</v>
      </c>
      <c r="H617" s="11">
        <f t="shared" si="49"/>
        <v>-2.436337649240496E-2</v>
      </c>
      <c r="I617" s="10">
        <f t="shared" si="45"/>
        <v>9.8987860357342305E-2</v>
      </c>
      <c r="J617" s="10">
        <f t="shared" si="46"/>
        <v>2.6150705926741846E-3</v>
      </c>
      <c r="K617" s="10">
        <f t="shared" si="47"/>
        <v>152.28262750014287</v>
      </c>
      <c r="L617" s="10">
        <f t="shared" si="48"/>
        <v>0.40247629664788653</v>
      </c>
    </row>
    <row r="618" spans="1:12" x14ac:dyDescent="0.25">
      <c r="A618" s="3">
        <v>44447</v>
      </c>
      <c r="B618" s="41">
        <v>0.2544017153144133</v>
      </c>
      <c r="C618" s="41">
        <v>0.26271629670094249</v>
      </c>
      <c r="D618" s="41">
        <v>0.235072844612605</v>
      </c>
      <c r="E618" s="41">
        <v>0.25619168042558937</v>
      </c>
      <c r="F618" s="4">
        <v>4004156259.5555549</v>
      </c>
      <c r="G618" s="4">
        <v>33142492733.75613</v>
      </c>
      <c r="H618" s="11">
        <f t="shared" si="49"/>
        <v>-0.15450387908202198</v>
      </c>
      <c r="I618" s="10">
        <f t="shared" si="45"/>
        <v>1.7065627586040744E-2</v>
      </c>
      <c r="J618" s="10">
        <f t="shared" si="46"/>
        <v>-1.5960469796191812E-2</v>
      </c>
      <c r="K618" s="10">
        <f t="shared" si="47"/>
        <v>128.59986695548616</v>
      </c>
      <c r="L618" s="10">
        <f t="shared" si="48"/>
        <v>0.11759525917973779</v>
      </c>
    </row>
    <row r="619" spans="1:12" x14ac:dyDescent="0.25">
      <c r="A619" s="3">
        <v>44448</v>
      </c>
      <c r="B619" s="41">
        <v>0.25721263329278571</v>
      </c>
      <c r="C619" s="41">
        <v>0.25890325747201792</v>
      </c>
      <c r="D619" s="41">
        <v>0.24991409789540811</v>
      </c>
      <c r="E619" s="41">
        <v>0.25210274084812112</v>
      </c>
      <c r="F619" s="4">
        <v>1797930645.7777779</v>
      </c>
      <c r="G619" s="4">
        <v>33456383191.691349</v>
      </c>
      <c r="H619" s="11">
        <f t="shared" si="49"/>
        <v>-1.4513904454374432E-2</v>
      </c>
      <c r="I619" s="10">
        <f t="shared" si="45"/>
        <v>4.2611687691072986E-2</v>
      </c>
      <c r="J619" s="10">
        <f t="shared" si="46"/>
        <v>-4.6272876740307223E-2</v>
      </c>
      <c r="K619" s="10">
        <f t="shared" si="47"/>
        <v>126.7188668691946</v>
      </c>
      <c r="L619" s="10">
        <f t="shared" si="48"/>
        <v>3.5968997556800053E-2</v>
      </c>
    </row>
    <row r="620" spans="1:12" x14ac:dyDescent="0.25">
      <c r="A620" s="3">
        <v>44449</v>
      </c>
      <c r="B620" s="41">
        <v>0.2529063107564094</v>
      </c>
      <c r="C620" s="41">
        <v>0.26139404597670401</v>
      </c>
      <c r="D620" s="41">
        <v>0.23669073305452859</v>
      </c>
      <c r="E620" s="41">
        <v>0.24043722179496241</v>
      </c>
      <c r="F620" s="4">
        <v>1322478063.9442511</v>
      </c>
      <c r="G620" s="4">
        <v>32566133100.03722</v>
      </c>
      <c r="H620" s="11">
        <f t="shared" si="49"/>
        <v>9.6205375282128105E-3</v>
      </c>
      <c r="I620" s="10">
        <f t="shared" si="45"/>
        <v>5.5504821076175201E-2</v>
      </c>
      <c r="J620" s="10">
        <f t="shared" si="46"/>
        <v>2.5176876126173919E-3</v>
      </c>
      <c r="K620" s="10">
        <f t="shared" si="47"/>
        <v>127.94759102097052</v>
      </c>
      <c r="L620" s="10">
        <f t="shared" si="48"/>
        <v>0.10436958221124915</v>
      </c>
    </row>
    <row r="621" spans="1:12" x14ac:dyDescent="0.25">
      <c r="A621" s="3">
        <v>44450</v>
      </c>
      <c r="B621" s="41">
        <v>0.2403802647078504</v>
      </c>
      <c r="C621" s="41">
        <v>0.24815666224131341</v>
      </c>
      <c r="D621" s="41">
        <v>0.2392503988752652</v>
      </c>
      <c r="E621" s="41">
        <v>0.24104256760988771</v>
      </c>
      <c r="F621" s="4">
        <v>1109153441.449477</v>
      </c>
      <c r="G621" s="4">
        <v>31942412997.454281</v>
      </c>
      <c r="H621" s="11">
        <f t="shared" si="49"/>
        <v>-5.0641489120109281E-2</v>
      </c>
      <c r="I621" s="10">
        <f t="shared" si="45"/>
        <v>2.7832328512458329E-2</v>
      </c>
      <c r="J621" s="10">
        <f t="shared" si="46"/>
        <v>4.2452688189203558E-2</v>
      </c>
      <c r="K621" s="10">
        <f t="shared" si="47"/>
        <v>121.41749299321773</v>
      </c>
      <c r="L621" s="10">
        <f t="shared" si="48"/>
        <v>3.7225699133281553E-2</v>
      </c>
    </row>
    <row r="622" spans="1:12" x14ac:dyDescent="0.25">
      <c r="A622" s="3">
        <v>44451</v>
      </c>
      <c r="B622" s="41">
        <v>0.24148769772278389</v>
      </c>
      <c r="C622" s="41">
        <v>0.25506886298231801</v>
      </c>
      <c r="D622" s="41">
        <v>0.2397537439832666</v>
      </c>
      <c r="E622" s="41">
        <v>0.25127547257295529</v>
      </c>
      <c r="F622" s="4">
        <v>832842010.22222221</v>
      </c>
      <c r="G622" s="4">
        <v>32133730979.78389</v>
      </c>
      <c r="H622" s="11">
        <f t="shared" si="49"/>
        <v>2.7854181622909688E-2</v>
      </c>
      <c r="I622" s="10">
        <f t="shared" si="45"/>
        <v>2.2098577864532485E-2</v>
      </c>
      <c r="J622" s="10">
        <f t="shared" si="46"/>
        <v>-5.7607622572958039E-2</v>
      </c>
      <c r="K622" s="10">
        <f t="shared" si="47"/>
        <v>124.8273320768721</v>
      </c>
      <c r="L622" s="10">
        <f t="shared" si="48"/>
        <v>6.3878539473904095E-2</v>
      </c>
    </row>
    <row r="623" spans="1:12" x14ac:dyDescent="0.25">
      <c r="A623" s="3">
        <v>44452</v>
      </c>
      <c r="B623" s="41">
        <v>0.25109636493728371</v>
      </c>
      <c r="C623" s="41">
        <v>0.2521338685162553</v>
      </c>
      <c r="D623" s="41">
        <v>0.2307227225583845</v>
      </c>
      <c r="E623" s="41">
        <v>0.23680008998713081</v>
      </c>
      <c r="F623" s="4">
        <v>1446578490</v>
      </c>
      <c r="G623" s="4">
        <v>31239310236.976879</v>
      </c>
      <c r="H623" s="11">
        <f t="shared" si="49"/>
        <v>-1.1506674831832271E-2</v>
      </c>
      <c r="I623" s="10">
        <f t="shared" si="45"/>
        <v>4.9666775969319003E-2</v>
      </c>
      <c r="J623" s="10">
        <f t="shared" si="46"/>
        <v>1.6095715838237767E-2</v>
      </c>
      <c r="K623" s="10">
        <f t="shared" si="47"/>
        <v>123.37947788170655</v>
      </c>
      <c r="L623" s="10">
        <f t="shared" si="48"/>
        <v>9.2800335053486949E-2</v>
      </c>
    </row>
    <row r="624" spans="1:12" x14ac:dyDescent="0.25">
      <c r="A624" s="3">
        <v>44453</v>
      </c>
      <c r="B624" s="41">
        <v>0.23632207203865449</v>
      </c>
      <c r="C624" s="41">
        <v>0.2413529310554034</v>
      </c>
      <c r="D624" s="41">
        <v>0.23503147048013309</v>
      </c>
      <c r="E624" s="41">
        <v>0.24061155694603281</v>
      </c>
      <c r="F624" s="4">
        <v>1008814456.864112</v>
      </c>
      <c r="G624" s="4">
        <v>31246662346.821941</v>
      </c>
      <c r="H624" s="11">
        <f t="shared" si="49"/>
        <v>-4.2758783357011977E-2</v>
      </c>
      <c r="I624" s="10">
        <f t="shared" si="45"/>
        <v>2.023385761383201E-2</v>
      </c>
      <c r="J624" s="10">
        <f t="shared" si="46"/>
        <v>2.6058384372356302E-2</v>
      </c>
      <c r="K624" s="10">
        <f t="shared" si="47"/>
        <v>118.06116273290439</v>
      </c>
      <c r="L624" s="10">
        <f t="shared" si="48"/>
        <v>2.6896230374411356E-2</v>
      </c>
    </row>
    <row r="625" spans="1:12" x14ac:dyDescent="0.25">
      <c r="A625" s="3">
        <v>44454</v>
      </c>
      <c r="B625" s="41">
        <v>0.24069592493550579</v>
      </c>
      <c r="C625" s="41">
        <v>0.2479854652295552</v>
      </c>
      <c r="D625" s="41">
        <v>0.23945527166607919</v>
      </c>
      <c r="E625" s="41">
        <v>0.24688150538136361</v>
      </c>
      <c r="F625" s="4">
        <v>767656087.55555558</v>
      </c>
      <c r="G625" s="4">
        <v>31901559001.583019</v>
      </c>
      <c r="H625" s="11">
        <f t="shared" si="49"/>
        <v>2.7480644818145085E-2</v>
      </c>
      <c r="I625" s="10">
        <f t="shared" si="45"/>
        <v>3.0560273520518707E-2</v>
      </c>
      <c r="J625" s="10">
        <f t="shared" si="46"/>
        <v>-1.3420819505678194E-2</v>
      </c>
      <c r="K625" s="10">
        <f t="shared" si="47"/>
        <v>121.3330402576027</v>
      </c>
      <c r="L625" s="10">
        <f t="shared" si="48"/>
        <v>3.5623327497134261E-2</v>
      </c>
    </row>
    <row r="626" spans="1:12" x14ac:dyDescent="0.25">
      <c r="A626" s="3">
        <v>44455</v>
      </c>
      <c r="B626" s="41">
        <v>0.24760651806496611</v>
      </c>
      <c r="C626" s="41">
        <v>0.2477041626595485</v>
      </c>
      <c r="D626" s="41">
        <v>0.23440819576453509</v>
      </c>
      <c r="E626" s="41">
        <v>0.24356815325835021</v>
      </c>
      <c r="F626" s="4">
        <v>838980375.77777779</v>
      </c>
      <c r="G626" s="4">
        <v>31891422898.274311</v>
      </c>
      <c r="H626" s="11">
        <f t="shared" si="49"/>
        <v>-1.1343510384622566E-3</v>
      </c>
      <c r="I626" s="10">
        <f t="shared" si="45"/>
        <v>5.8995325255515381E-2</v>
      </c>
      <c r="J626" s="10">
        <f t="shared" si="46"/>
        <v>-1.7004280611811917E-2</v>
      </c>
      <c r="K626" s="10">
        <f t="shared" si="47"/>
        <v>121.19427164634826</v>
      </c>
      <c r="L626" s="10">
        <f t="shared" si="48"/>
        <v>5.6721424998165793E-2</v>
      </c>
    </row>
    <row r="627" spans="1:12" x14ac:dyDescent="0.25">
      <c r="A627" s="3">
        <v>44456</v>
      </c>
      <c r="B627" s="41">
        <v>0.2429321537172012</v>
      </c>
      <c r="C627" s="41">
        <v>0.25812864427844762</v>
      </c>
      <c r="D627" s="41">
        <v>0.23855306365445481</v>
      </c>
      <c r="E627" s="41">
        <v>0.23942645203224441</v>
      </c>
      <c r="F627" s="4">
        <v>1506031708.4444439</v>
      </c>
      <c r="G627" s="4">
        <v>32168377755.56871</v>
      </c>
      <c r="H627" s="11">
        <f t="shared" si="49"/>
        <v>4.2084402244086667E-2</v>
      </c>
      <c r="I627" s="10">
        <f t="shared" si="45"/>
        <v>1.3755696304712151E-2</v>
      </c>
      <c r="J627" s="10">
        <f t="shared" si="46"/>
        <v>1.0932701004847001E-2</v>
      </c>
      <c r="K627" s="10">
        <f t="shared" si="47"/>
        <v>126.33674452623637</v>
      </c>
      <c r="L627" s="10">
        <f t="shared" si="48"/>
        <v>8.2059648801442897E-2</v>
      </c>
    </row>
    <row r="628" spans="1:12" x14ac:dyDescent="0.25">
      <c r="A628" s="3">
        <v>44457</v>
      </c>
      <c r="B628" s="41">
        <v>0.24024680846057711</v>
      </c>
      <c r="C628" s="41">
        <v>0.2474556477409621</v>
      </c>
      <c r="D628" s="41">
        <v>0.2388343509722769</v>
      </c>
      <c r="E628" s="41">
        <v>0.24204402984496429</v>
      </c>
      <c r="F628" s="4">
        <v>1098050020.1254361</v>
      </c>
      <c r="G628" s="4">
        <v>31888013917.237999</v>
      </c>
      <c r="H628" s="11">
        <f t="shared" si="49"/>
        <v>-4.134758684887517E-2</v>
      </c>
      <c r="I628" s="10">
        <f t="shared" si="45"/>
        <v>8.5028078780645198E-3</v>
      </c>
      <c r="J628" s="10">
        <f t="shared" si="46"/>
        <v>-3.4194880225410729E-2</v>
      </c>
      <c r="K628" s="10">
        <f t="shared" si="47"/>
        <v>121.07167742288478</v>
      </c>
      <c r="L628" s="10">
        <f t="shared" si="48"/>
        <v>3.6097390235485527E-2</v>
      </c>
    </row>
    <row r="629" spans="1:12" x14ac:dyDescent="0.25">
      <c r="A629" s="3">
        <v>44458</v>
      </c>
      <c r="B629" s="41">
        <v>0.2420378303862368</v>
      </c>
      <c r="C629" s="41">
        <v>0.2420378303862368</v>
      </c>
      <c r="D629" s="41">
        <v>0.23247080829783021</v>
      </c>
      <c r="E629" s="41">
        <v>0.23376736323514</v>
      </c>
      <c r="F629" s="4">
        <v>642170421.77777779</v>
      </c>
      <c r="G629" s="4">
        <v>31354931627.626919</v>
      </c>
      <c r="H629" s="11">
        <f t="shared" si="49"/>
        <v>-2.1894094574865783E-2</v>
      </c>
      <c r="I629" s="10">
        <f t="shared" si="45"/>
        <v>2.498146612640937E-2</v>
      </c>
      <c r="J629" s="10">
        <f t="shared" si="46"/>
        <v>-0.10915084376087503</v>
      </c>
      <c r="K629" s="10">
        <f t="shared" si="47"/>
        <v>118.39902857247563</v>
      </c>
      <c r="L629" s="10">
        <f t="shared" si="48"/>
        <v>4.1153649176243201E-2</v>
      </c>
    </row>
    <row r="630" spans="1:12" x14ac:dyDescent="0.25">
      <c r="A630" s="3">
        <v>44459</v>
      </c>
      <c r="B630" s="41">
        <v>0.2338281780696605</v>
      </c>
      <c r="C630" s="41">
        <v>0.2338281780696605</v>
      </c>
      <c r="D630" s="41">
        <v>0.20049247475008439</v>
      </c>
      <c r="E630" s="41">
        <v>0.2082514582942695</v>
      </c>
      <c r="F630" s="4">
        <v>1265344489.5555561</v>
      </c>
      <c r="G630" s="4">
        <v>28473344337.02977</v>
      </c>
      <c r="H630" s="11">
        <f t="shared" si="49"/>
        <v>-3.3918880794277427E-2</v>
      </c>
      <c r="I630" s="10">
        <f t="shared" si="45"/>
        <v>8.3030397636099429E-2</v>
      </c>
      <c r="J630" s="10">
        <f t="shared" si="46"/>
        <v>-3.5548355214432559E-2</v>
      </c>
      <c r="K630" s="10">
        <f t="shared" si="47"/>
        <v>114.3491471553733</v>
      </c>
      <c r="L630" s="10">
        <f t="shared" si="48"/>
        <v>0.16626909993070482</v>
      </c>
    </row>
    <row r="631" spans="1:12" x14ac:dyDescent="0.25">
      <c r="A631" s="3">
        <v>44460</v>
      </c>
      <c r="B631" s="41">
        <v>0.20747015790630541</v>
      </c>
      <c r="C631" s="41">
        <v>0.21763604229065769</v>
      </c>
      <c r="D631" s="41">
        <v>0.19883178439229029</v>
      </c>
      <c r="E631" s="41">
        <v>0.20084846148090121</v>
      </c>
      <c r="F631" s="4">
        <v>1537122261.333333</v>
      </c>
      <c r="G631" s="4">
        <v>27427108048.321602</v>
      </c>
      <c r="H631" s="11">
        <f t="shared" si="49"/>
        <v>-6.9248008998209584E-2</v>
      </c>
      <c r="I631" s="10">
        <f t="shared" si="45"/>
        <v>3.8659190222601551E-2</v>
      </c>
      <c r="J631" s="10">
        <f t="shared" si="46"/>
        <v>0.12135813889789127</v>
      </c>
      <c r="K631" s="10">
        <f t="shared" si="47"/>
        <v>106.36144837522221</v>
      </c>
      <c r="L631" s="10">
        <f t="shared" si="48"/>
        <v>9.4573701864823834E-2</v>
      </c>
    </row>
    <row r="632" spans="1:12" x14ac:dyDescent="0.25">
      <c r="A632" s="3">
        <v>44461</v>
      </c>
      <c r="B632" s="41">
        <v>0.20088330352483241</v>
      </c>
      <c r="C632" s="41">
        <v>0.2281205945185244</v>
      </c>
      <c r="D632" s="41">
        <v>0.2008718776622927</v>
      </c>
      <c r="E632" s="41">
        <v>0.2252230569667282</v>
      </c>
      <c r="F632" s="4">
        <v>1560029412.4444439</v>
      </c>
      <c r="G632" s="4">
        <v>28042914098.026939</v>
      </c>
      <c r="H632" s="11">
        <f t="shared" si="49"/>
        <v>4.8174705427993202E-2</v>
      </c>
      <c r="I632" s="10">
        <f t="shared" si="45"/>
        <v>7.8641662974668434E-3</v>
      </c>
      <c r="J632" s="10">
        <f t="shared" si="46"/>
        <v>-2.4698969295766648E-4</v>
      </c>
      <c r="K632" s="10">
        <f t="shared" si="47"/>
        <v>111.53355452502124</v>
      </c>
      <c r="L632" s="10">
        <f t="shared" si="48"/>
        <v>0.1356522235633324</v>
      </c>
    </row>
    <row r="633" spans="1:12" x14ac:dyDescent="0.25">
      <c r="A633" s="3">
        <v>44462</v>
      </c>
      <c r="B633" s="41">
        <v>0.22499262464748149</v>
      </c>
      <c r="C633" s="41">
        <v>0.2266383477195712</v>
      </c>
      <c r="D633" s="41">
        <v>0.21876145356713181</v>
      </c>
      <c r="E633" s="41">
        <v>0.225167429193041</v>
      </c>
      <c r="F633" s="4">
        <v>1245657194.2222221</v>
      </c>
      <c r="G633" s="4">
        <v>29318576670.123932</v>
      </c>
      <c r="H633" s="11">
        <f t="shared" si="49"/>
        <v>-6.4976456951712737E-3</v>
      </c>
      <c r="I633" s="10">
        <f t="shared" si="45"/>
        <v>4.967762457066828E-2</v>
      </c>
      <c r="J633" s="10">
        <f t="shared" si="46"/>
        <v>-7.0838040733249064E-2</v>
      </c>
      <c r="K633" s="10">
        <f t="shared" si="47"/>
        <v>110.80235135889941</v>
      </c>
      <c r="L633" s="10">
        <f t="shared" si="48"/>
        <v>3.6006773698009864E-2</v>
      </c>
    </row>
    <row r="634" spans="1:12" x14ac:dyDescent="0.25">
      <c r="A634" s="3">
        <v>44463</v>
      </c>
      <c r="B634" s="41">
        <v>0.22517042792185371</v>
      </c>
      <c r="C634" s="41">
        <v>0.22768631549336449</v>
      </c>
      <c r="D634" s="41">
        <v>0.19903311996188741</v>
      </c>
      <c r="E634" s="41">
        <v>0.20921700967206339</v>
      </c>
      <c r="F634" s="4">
        <v>1183625995.372822</v>
      </c>
      <c r="G634" s="4">
        <v>28074883391.991032</v>
      </c>
      <c r="H634" s="11">
        <f t="shared" si="49"/>
        <v>4.623964939463745E-3</v>
      </c>
      <c r="I634" s="10">
        <f t="shared" si="45"/>
        <v>3.5869856856766323E-2</v>
      </c>
      <c r="J634" s="10">
        <f t="shared" si="46"/>
        <v>4.3957217628878276E-3</v>
      </c>
      <c r="K634" s="10">
        <f t="shared" si="47"/>
        <v>111.31932151173258</v>
      </c>
      <c r="L634" s="10">
        <f t="shared" si="48"/>
        <v>0.1439619473229572</v>
      </c>
    </row>
    <row r="635" spans="1:12" x14ac:dyDescent="0.25">
      <c r="A635" s="3">
        <v>44464</v>
      </c>
      <c r="B635" s="41">
        <v>0.2096684472449396</v>
      </c>
      <c r="C635" s="41">
        <v>0.21274307921193319</v>
      </c>
      <c r="D635" s="41">
        <v>0.20561694893400509</v>
      </c>
      <c r="E635" s="41">
        <v>0.21013666943464521</v>
      </c>
      <c r="F635" s="4">
        <v>1048585069.333333</v>
      </c>
      <c r="G635" s="4">
        <v>27545624888.39595</v>
      </c>
      <c r="H635" s="11">
        <f t="shared" si="49"/>
        <v>-6.5630805474854226E-2</v>
      </c>
      <c r="I635" s="10">
        <f t="shared" si="45"/>
        <v>9.8737865798583097E-3</v>
      </c>
      <c r="J635" s="10">
        <f t="shared" si="46"/>
        <v>-2.2622986536980583E-2</v>
      </c>
      <c r="K635" s="10">
        <f t="shared" si="47"/>
        <v>103.94771397052844</v>
      </c>
      <c r="L635" s="10">
        <f t="shared" si="48"/>
        <v>3.4657309695881766E-2</v>
      </c>
    </row>
    <row r="636" spans="1:12" x14ac:dyDescent="0.25">
      <c r="A636" s="3">
        <v>44465</v>
      </c>
      <c r="B636" s="41">
        <v>0.2092055666739826</v>
      </c>
      <c r="C636" s="41">
        <v>0.20957253348336741</v>
      </c>
      <c r="D636" s="41">
        <v>0.1955106865275833</v>
      </c>
      <c r="E636" s="41">
        <v>0.20538275039109929</v>
      </c>
      <c r="F636" s="4">
        <v>792053189.35622323</v>
      </c>
      <c r="G636" s="4">
        <v>27066044442.21085</v>
      </c>
      <c r="H636" s="11">
        <f t="shared" si="49"/>
        <v>-1.4903167427633743E-2</v>
      </c>
      <c r="I636" s="10">
        <f t="shared" si="45"/>
        <v>2.155982474392408E-2</v>
      </c>
      <c r="J636" s="10">
        <f t="shared" si="46"/>
        <v>-2.1554399924511136E-2</v>
      </c>
      <c r="K636" s="10">
        <f t="shared" si="47"/>
        <v>102.38366061807824</v>
      </c>
      <c r="L636" s="10">
        <f t="shared" si="48"/>
        <v>7.1923674380838687E-2</v>
      </c>
    </row>
    <row r="637" spans="1:12" x14ac:dyDescent="0.25">
      <c r="A637" s="3">
        <v>44466</v>
      </c>
      <c r="B637" s="41">
        <v>0.20537466992142231</v>
      </c>
      <c r="C637" s="41">
        <v>0.20937563494641909</v>
      </c>
      <c r="D637" s="41">
        <v>0.20095584845157349</v>
      </c>
      <c r="E637" s="41">
        <v>0.20095584845157349</v>
      </c>
      <c r="F637" s="4">
        <v>687271308.25531912</v>
      </c>
      <c r="G637" s="4">
        <v>26975286036.28616</v>
      </c>
      <c r="H637" s="11">
        <f t="shared" si="49"/>
        <v>-9.3952453442066523E-4</v>
      </c>
      <c r="I637" s="10">
        <f t="shared" si="45"/>
        <v>2.6040315410741713E-2</v>
      </c>
      <c r="J637" s="10">
        <f t="shared" si="46"/>
        <v>-1.8818232109691024E-2</v>
      </c>
      <c r="K637" s="10">
        <f t="shared" si="47"/>
        <v>102.28652913246934</v>
      </c>
      <c r="L637" s="10">
        <f t="shared" si="48"/>
        <v>4.1898688491639469E-2</v>
      </c>
    </row>
    <row r="638" spans="1:12" x14ac:dyDescent="0.25">
      <c r="A638" s="3">
        <v>44467</v>
      </c>
      <c r="B638" s="41">
        <v>0.20049973928507339</v>
      </c>
      <c r="C638" s="41">
        <v>0.20279501713708159</v>
      </c>
      <c r="D638" s="41">
        <v>0.19717421465161189</v>
      </c>
      <c r="E638" s="41">
        <v>0.19717421465161189</v>
      </c>
      <c r="F638" s="4">
        <v>596048778.54945052</v>
      </c>
      <c r="G638" s="4">
        <v>26384744012.14296</v>
      </c>
      <c r="H638" s="11">
        <f t="shared" si="49"/>
        <v>-3.1429721089665137E-2</v>
      </c>
      <c r="I638" s="10">
        <f t="shared" si="45"/>
        <v>2.5266083579452052E-3</v>
      </c>
      <c r="J638" s="10">
        <f t="shared" si="46"/>
        <v>8.8155433394374594E-3</v>
      </c>
      <c r="K638" s="10">
        <f t="shared" si="47"/>
        <v>99.040262329516253</v>
      </c>
      <c r="L638" s="10">
        <f t="shared" si="48"/>
        <v>2.8506782671360531E-2</v>
      </c>
    </row>
    <row r="639" spans="1:12" x14ac:dyDescent="0.25">
      <c r="A639" s="3">
        <v>44468</v>
      </c>
      <c r="B639" s="41">
        <v>0.19706591476688171</v>
      </c>
      <c r="C639" s="41">
        <v>0.2038894706410444</v>
      </c>
      <c r="D639" s="41">
        <v>0.19582164003483579</v>
      </c>
      <c r="E639" s="41">
        <v>0.19891241248629271</v>
      </c>
      <c r="F639" s="4">
        <v>617930201.37543857</v>
      </c>
      <c r="G639" s="4">
        <v>26245725375.077881</v>
      </c>
      <c r="H639" s="11">
        <f t="shared" si="49"/>
        <v>5.3968461326789055E-3</v>
      </c>
      <c r="I639" s="10">
        <f t="shared" si="45"/>
        <v>5.717843100111622E-2</v>
      </c>
      <c r="J639" s="10">
        <f t="shared" si="46"/>
        <v>2.9023531247358125E-2</v>
      </c>
      <c r="K639" s="10">
        <f t="shared" si="47"/>
        <v>99.580164232381492</v>
      </c>
      <c r="L639" s="10">
        <f t="shared" si="48"/>
        <v>4.1199892947344274E-2</v>
      </c>
    </row>
    <row r="640" spans="1:12" x14ac:dyDescent="0.25">
      <c r="A640" s="3">
        <v>44469</v>
      </c>
      <c r="B640" s="41">
        <v>0.1992755673009812</v>
      </c>
      <c r="C640" s="41">
        <v>0.20571836121921119</v>
      </c>
      <c r="D640" s="41">
        <v>0.19852408705063099</v>
      </c>
      <c r="E640" s="41">
        <v>0.20468555310557601</v>
      </c>
      <c r="F640" s="4">
        <v>616077845.11111116</v>
      </c>
      <c r="G640" s="4">
        <v>26616714837.617031</v>
      </c>
      <c r="H640" s="11">
        <f t="shared" si="49"/>
        <v>8.9700099392902299E-3</v>
      </c>
      <c r="I640" s="10">
        <f t="shared" si="45"/>
        <v>6.1544475557069135E-2</v>
      </c>
      <c r="J640" s="10">
        <f t="shared" si="46"/>
        <v>9.0484508810326769E-2</v>
      </c>
      <c r="K640" s="10">
        <f t="shared" si="47"/>
        <v>100.48236930524139</v>
      </c>
      <c r="L640" s="10">
        <f t="shared" si="48"/>
        <v>3.6238797394622546E-2</v>
      </c>
    </row>
    <row r="641" spans="1:12" x14ac:dyDescent="0.25">
      <c r="A641" s="3">
        <v>44470</v>
      </c>
      <c r="B641" s="41">
        <v>0.20451961507820879</v>
      </c>
      <c r="C641" s="41">
        <v>0.22419856053956319</v>
      </c>
      <c r="D641" s="41">
        <v>0.20243302814609249</v>
      </c>
      <c r="E641" s="41">
        <v>0.2232064248389041</v>
      </c>
      <c r="F641" s="4">
        <v>734708348</v>
      </c>
      <c r="G641" s="4">
        <v>27804032054.859051</v>
      </c>
      <c r="H641" s="11">
        <f t="shared" si="49"/>
        <v>8.9832522536283002E-2</v>
      </c>
      <c r="I641" s="10">
        <f t="shared" si="45"/>
        <v>6.4041743167529098E-6</v>
      </c>
      <c r="J641" s="10">
        <f t="shared" si="46"/>
        <v>-1.7191808552128429E-2</v>
      </c>
      <c r="K641" s="10">
        <f t="shared" si="47"/>
        <v>109.59878653288989</v>
      </c>
      <c r="L641" s="10">
        <f t="shared" si="48"/>
        <v>0.10751967004990348</v>
      </c>
    </row>
    <row r="642" spans="1:12" x14ac:dyDescent="0.25">
      <c r="A642" s="3">
        <v>44471</v>
      </c>
      <c r="B642" s="41">
        <v>0.2234900983761183</v>
      </c>
      <c r="C642" s="41">
        <v>0.22482530548887941</v>
      </c>
      <c r="D642" s="41">
        <v>0.21596824789247979</v>
      </c>
      <c r="E642" s="41">
        <v>0.21936910271546861</v>
      </c>
      <c r="F642" s="4">
        <v>980794971.33333337</v>
      </c>
      <c r="G642" s="4">
        <v>28997778699.715839</v>
      </c>
      <c r="H642" s="11">
        <f t="shared" si="49"/>
        <v>2.795490514336388E-3</v>
      </c>
      <c r="I642" s="10">
        <f t="shared" si="45"/>
        <v>6.9315809061057679E-2</v>
      </c>
      <c r="J642" s="10">
        <f t="shared" si="46"/>
        <v>1.2325987174680808E-2</v>
      </c>
      <c r="K642" s="10">
        <f t="shared" si="47"/>
        <v>109.90796439153969</v>
      </c>
      <c r="L642" s="10">
        <f t="shared" si="48"/>
        <v>4.1010924906003554E-2</v>
      </c>
    </row>
    <row r="643" spans="1:12" x14ac:dyDescent="0.25">
      <c r="A643" s="3">
        <v>44472</v>
      </c>
      <c r="B643" s="41">
        <v>0.21934531586221601</v>
      </c>
      <c r="C643" s="41">
        <v>0.22545176628415259</v>
      </c>
      <c r="D643" s="41">
        <v>0.21710390411627009</v>
      </c>
      <c r="E643" s="41">
        <v>0.22207304346206069</v>
      </c>
      <c r="F643" s="4">
        <v>779342070.66666663</v>
      </c>
      <c r="G643" s="4">
        <v>29018924968.971481</v>
      </c>
      <c r="H643" s="11">
        <f t="shared" si="49"/>
        <v>2.7864336441618346E-3</v>
      </c>
      <c r="I643" s="10">
        <f t="shared" ref="I643:I706" si="50">_xlfn.STDEV.S(H644:H645)</f>
        <v>2.1728984341511232E-2</v>
      </c>
      <c r="J643" s="10">
        <f t="shared" ref="J643:J706" si="51">E644/E643-1</f>
        <v>8.957497413216986E-2</v>
      </c>
      <c r="K643" s="10">
        <f t="shared" ref="K643:K706" si="52">C643/$C$2-1</f>
        <v>110.21700207492579</v>
      </c>
      <c r="L643" s="10">
        <f t="shared" ref="L643:L706" si="53">C643/D643-1</f>
        <v>3.845099977295563E-2</v>
      </c>
    </row>
    <row r="644" spans="1:12" x14ac:dyDescent="0.25">
      <c r="A644" s="3">
        <v>44473</v>
      </c>
      <c r="B644" s="41">
        <v>0.2220591700244699</v>
      </c>
      <c r="C644" s="41">
        <v>0.24818041350952519</v>
      </c>
      <c r="D644" s="41">
        <v>0.21392207091721921</v>
      </c>
      <c r="E644" s="41">
        <v>0.24196523058562699</v>
      </c>
      <c r="F644" s="4">
        <v>1347099481.7777779</v>
      </c>
      <c r="G644" s="4">
        <v>29443379423.3699</v>
      </c>
      <c r="H644" s="11">
        <f t="shared" ref="H644:H707" si="54">(C644-C643)/C643</f>
        <v>0.10081379090517348</v>
      </c>
      <c r="I644" s="10">
        <f t="shared" si="50"/>
        <v>3.9954667883896844E-2</v>
      </c>
      <c r="J644" s="10">
        <f t="shared" si="51"/>
        <v>3.812156247602938E-2</v>
      </c>
      <c r="K644" s="10">
        <f t="shared" si="52"/>
        <v>121.4292096672076</v>
      </c>
      <c r="L644" s="10">
        <f t="shared" si="53"/>
        <v>0.16014403023221857</v>
      </c>
    </row>
    <row r="645" spans="1:12" x14ac:dyDescent="0.25">
      <c r="A645" s="3">
        <v>44474</v>
      </c>
      <c r="B645" s="41">
        <v>0.2419170088146847</v>
      </c>
      <c r="C645" s="41">
        <v>0.26557398058115611</v>
      </c>
      <c r="D645" s="41">
        <v>0.23377599217344419</v>
      </c>
      <c r="E645" s="41">
        <v>0.25118932324042381</v>
      </c>
      <c r="F645" s="4">
        <v>3349008089.7777781</v>
      </c>
      <c r="G645" s="4">
        <v>32359680038.698231</v>
      </c>
      <c r="H645" s="11">
        <f t="shared" si="54"/>
        <v>7.0084366552815636E-2</v>
      </c>
      <c r="I645" s="10">
        <f t="shared" si="50"/>
        <v>4.6411181153986132E-2</v>
      </c>
      <c r="J645" s="10">
        <f t="shared" si="51"/>
        <v>1.6012078489179293E-2</v>
      </c>
      <c r="K645" s="10">
        <f t="shared" si="52"/>
        <v>130.00958327429569</v>
      </c>
      <c r="L645" s="10">
        <f t="shared" si="53"/>
        <v>0.13601905016884808</v>
      </c>
    </row>
    <row r="646" spans="1:12" x14ac:dyDescent="0.25">
      <c r="A646" s="3">
        <v>44475</v>
      </c>
      <c r="B646" s="41">
        <v>0.25214748808890891</v>
      </c>
      <c r="C646" s="41">
        <v>0.26918045753728659</v>
      </c>
      <c r="D646" s="41">
        <v>0.24416340808431719</v>
      </c>
      <c r="E646" s="41">
        <v>0.25521138639979329</v>
      </c>
      <c r="F646" s="4">
        <v>4018153088.8888888</v>
      </c>
      <c r="G646" s="4">
        <v>33331387743.904591</v>
      </c>
      <c r="H646" s="11">
        <f t="shared" si="54"/>
        <v>1.3579933351295998E-2</v>
      </c>
      <c r="I646" s="10">
        <f t="shared" si="50"/>
        <v>3.5849517083949185E-2</v>
      </c>
      <c r="J646" s="10">
        <f t="shared" si="51"/>
        <v>-4.7166026802613503E-2</v>
      </c>
      <c r="K646" s="10">
        <f t="shared" si="52"/>
        <v>131.7886846835417</v>
      </c>
      <c r="L646" s="10">
        <f t="shared" si="53"/>
        <v>0.10246027301654559</v>
      </c>
    </row>
    <row r="647" spans="1:12" x14ac:dyDescent="0.25">
      <c r="A647" s="3">
        <v>44476</v>
      </c>
      <c r="B647" s="41">
        <v>0.25460138245511232</v>
      </c>
      <c r="C647" s="41">
        <v>0.25516816424830602</v>
      </c>
      <c r="D647" s="41">
        <v>0.23986440100949241</v>
      </c>
      <c r="E647" s="41">
        <v>0.2431740793085285</v>
      </c>
      <c r="F647" s="4">
        <v>2939725563.5400701</v>
      </c>
      <c r="G647" s="4">
        <v>32303005472.096489</v>
      </c>
      <c r="H647" s="11">
        <f t="shared" si="54"/>
        <v>-5.2055388482425781E-2</v>
      </c>
      <c r="I647" s="10">
        <f t="shared" si="50"/>
        <v>7.8273219658039159E-3</v>
      </c>
      <c r="J647" s="10">
        <f t="shared" si="51"/>
        <v>-2.0398375590091611E-5</v>
      </c>
      <c r="K647" s="10">
        <f t="shared" si="52"/>
        <v>124.87631811626959</v>
      </c>
      <c r="L647" s="10">
        <f t="shared" si="53"/>
        <v>6.3801727869605696E-2</v>
      </c>
    </row>
    <row r="648" spans="1:12" x14ac:dyDescent="0.25">
      <c r="A648" s="3">
        <v>44477</v>
      </c>
      <c r="B648" s="41">
        <v>0.24300554963798651</v>
      </c>
      <c r="C648" s="41">
        <v>0.25482202475041049</v>
      </c>
      <c r="D648" s="41">
        <v>0.2420286569342617</v>
      </c>
      <c r="E648" s="41">
        <v>0.24316911895232499</v>
      </c>
      <c r="F648" s="4">
        <v>1660678961.7777779</v>
      </c>
      <c r="G648" s="4">
        <v>32402302297.283531</v>
      </c>
      <c r="H648" s="11">
        <f t="shared" si="54"/>
        <v>-1.3565152177788715E-3</v>
      </c>
      <c r="I648" s="10">
        <f t="shared" si="50"/>
        <v>2.9839725059057601E-4</v>
      </c>
      <c r="J648" s="10">
        <f t="shared" si="51"/>
        <v>1.5789003778131194E-2</v>
      </c>
      <c r="K648" s="10">
        <f t="shared" si="52"/>
        <v>124.70556497518689</v>
      </c>
      <c r="L648" s="10">
        <f t="shared" si="53"/>
        <v>5.2858896868661409E-2</v>
      </c>
    </row>
    <row r="649" spans="1:12" x14ac:dyDescent="0.25">
      <c r="A649" s="3">
        <v>44478</v>
      </c>
      <c r="B649" s="41">
        <v>0.24391337608010971</v>
      </c>
      <c r="C649" s="41">
        <v>0.25165560114922469</v>
      </c>
      <c r="D649" s="41">
        <v>0.2423580947486918</v>
      </c>
      <c r="E649" s="41">
        <v>0.24700851709018809</v>
      </c>
      <c r="F649" s="4">
        <v>1310450222.666667</v>
      </c>
      <c r="G649" s="4">
        <v>32467607959.186241</v>
      </c>
      <c r="H649" s="11">
        <f t="shared" si="54"/>
        <v>-1.2426020098879605E-2</v>
      </c>
      <c r="I649" s="10">
        <f t="shared" si="50"/>
        <v>1.8375794254036043E-2</v>
      </c>
      <c r="J649" s="10">
        <f t="shared" si="51"/>
        <v>-7.119182943145419E-2</v>
      </c>
      <c r="K649" s="10">
        <f t="shared" si="52"/>
        <v>123.1435450982642</v>
      </c>
      <c r="L649" s="10">
        <f t="shared" si="53"/>
        <v>3.8362681511313834E-2</v>
      </c>
    </row>
    <row r="650" spans="1:12" x14ac:dyDescent="0.25">
      <c r="A650" s="3">
        <v>44479</v>
      </c>
      <c r="B650" s="41">
        <v>0.24685963473283279</v>
      </c>
      <c r="C650" s="41">
        <v>0.24863472161048339</v>
      </c>
      <c r="D650" s="41">
        <v>0.22927243385058799</v>
      </c>
      <c r="E650" s="41">
        <v>0.22942352887338699</v>
      </c>
      <c r="F650" s="4">
        <v>958440187.11111116</v>
      </c>
      <c r="G650" s="4">
        <v>31989089852.19614</v>
      </c>
      <c r="H650" s="11">
        <f t="shared" si="54"/>
        <v>-1.200402266011957E-2</v>
      </c>
      <c r="I650" s="10">
        <f t="shared" si="50"/>
        <v>5.5304148869160467E-3</v>
      </c>
      <c r="J650" s="10">
        <f t="shared" si="51"/>
        <v>8.7149093383007692E-3</v>
      </c>
      <c r="K650" s="10">
        <f t="shared" si="52"/>
        <v>121.65332316979706</v>
      </c>
      <c r="L650" s="10">
        <f t="shared" si="53"/>
        <v>8.445100631903002E-2</v>
      </c>
    </row>
    <row r="651" spans="1:12" x14ac:dyDescent="0.25">
      <c r="A651" s="3">
        <v>44480</v>
      </c>
      <c r="B651" s="41">
        <v>0.2297652767714074</v>
      </c>
      <c r="C651" s="41">
        <v>0.2391887603104349</v>
      </c>
      <c r="D651" s="41">
        <v>0.22639336984513661</v>
      </c>
      <c r="E651" s="41">
        <v>0.2314229341275916</v>
      </c>
      <c r="F651" s="4">
        <v>1085758290.770318</v>
      </c>
      <c r="G651" s="4">
        <v>30742401294.919479</v>
      </c>
      <c r="H651" s="11">
        <f t="shared" si="54"/>
        <v>-3.7991320113554931E-2</v>
      </c>
      <c r="I651" s="10">
        <f t="shared" si="50"/>
        <v>2.5871023664468584E-2</v>
      </c>
      <c r="J651" s="10">
        <f t="shared" si="51"/>
        <v>-2.3598010256836943E-2</v>
      </c>
      <c r="K651" s="10">
        <f t="shared" si="52"/>
        <v>116.993561506262</v>
      </c>
      <c r="L651" s="10">
        <f t="shared" si="53"/>
        <v>5.6518397486865046E-2</v>
      </c>
    </row>
    <row r="652" spans="1:12" x14ac:dyDescent="0.25">
      <c r="A652" s="3">
        <v>44481</v>
      </c>
      <c r="B652" s="41">
        <v>0.2314229341275916</v>
      </c>
      <c r="C652" s="41">
        <v>0.23197240374927411</v>
      </c>
      <c r="D652" s="41">
        <v>0.21769393954749749</v>
      </c>
      <c r="E652" s="41">
        <v>0.2259618133543814</v>
      </c>
      <c r="F652" s="4">
        <v>1227317261.9928319</v>
      </c>
      <c r="G652" s="4">
        <v>29583997651.610222</v>
      </c>
      <c r="H652" s="11">
        <f t="shared" si="54"/>
        <v>-3.0170132374928191E-2</v>
      </c>
      <c r="I652" s="10">
        <f t="shared" si="50"/>
        <v>1.3283250642182883E-2</v>
      </c>
      <c r="J652" s="10">
        <f t="shared" si="51"/>
        <v>2.7716704713083073E-2</v>
      </c>
      <c r="K652" s="10">
        <f t="shared" si="52"/>
        <v>113.43368013622884</v>
      </c>
      <c r="L652" s="10">
        <f t="shared" si="53"/>
        <v>6.5589626571396886E-2</v>
      </c>
    </row>
    <row r="653" spans="1:12" x14ac:dyDescent="0.25">
      <c r="A653" s="3">
        <v>44482</v>
      </c>
      <c r="B653" s="41">
        <v>0.22651008381959789</v>
      </c>
      <c r="C653" s="41">
        <v>0.2334609753415873</v>
      </c>
      <c r="D653" s="41">
        <v>0.22190736141826539</v>
      </c>
      <c r="E653" s="41">
        <v>0.2322247302115576</v>
      </c>
      <c r="F653" s="4">
        <v>1229526164.3533571</v>
      </c>
      <c r="G653" s="4">
        <v>29907684492.497952</v>
      </c>
      <c r="H653" s="11">
        <f t="shared" si="54"/>
        <v>6.417020163838565E-3</v>
      </c>
      <c r="I653" s="10">
        <f t="shared" si="50"/>
        <v>1.0458389829873769E-2</v>
      </c>
      <c r="J653" s="10">
        <f t="shared" si="51"/>
        <v>2.5986412923431068E-3</v>
      </c>
      <c r="K653" s="10">
        <f t="shared" si="52"/>
        <v>114.16800336908528</v>
      </c>
      <c r="L653" s="10">
        <f t="shared" si="53"/>
        <v>5.206503222551917E-2</v>
      </c>
    </row>
    <row r="654" spans="1:12" x14ac:dyDescent="0.25">
      <c r="A654" s="3">
        <v>44483</v>
      </c>
      <c r="B654" s="41">
        <v>0.2326374484737562</v>
      </c>
      <c r="C654" s="41">
        <v>0.23934474601050101</v>
      </c>
      <c r="D654" s="41">
        <v>0.2322938760071214</v>
      </c>
      <c r="E654" s="41">
        <v>0.23282819898458859</v>
      </c>
      <c r="F654" s="4">
        <v>1106716160.4507041</v>
      </c>
      <c r="G654" s="4">
        <v>31014942015.229599</v>
      </c>
      <c r="H654" s="11">
        <f t="shared" si="54"/>
        <v>2.5202373374414725E-2</v>
      </c>
      <c r="I654" s="10">
        <f t="shared" si="50"/>
        <v>3.1367605270149731E-3</v>
      </c>
      <c r="J654" s="10">
        <f t="shared" si="51"/>
        <v>5.4849905692369028E-3</v>
      </c>
      <c r="K654" s="10">
        <f t="shared" si="52"/>
        <v>117.07051039077882</v>
      </c>
      <c r="L654" s="10">
        <f t="shared" si="53"/>
        <v>3.035323239930543E-2</v>
      </c>
    </row>
    <row r="655" spans="1:12" x14ac:dyDescent="0.25">
      <c r="A655" s="3">
        <v>44484</v>
      </c>
      <c r="B655" s="41">
        <v>0.23263967943345831</v>
      </c>
      <c r="C655" s="41">
        <v>0.2418367979140128</v>
      </c>
      <c r="D655" s="41">
        <v>0.22625991639045609</v>
      </c>
      <c r="E655" s="41">
        <v>0.2341052594602715</v>
      </c>
      <c r="F655" s="4">
        <v>1101196010.2175441</v>
      </c>
      <c r="G655" s="4">
        <v>30585564664.398621</v>
      </c>
      <c r="H655" s="11">
        <f t="shared" si="54"/>
        <v>1.0411976636422392E-2</v>
      </c>
      <c r="I655" s="10">
        <f t="shared" si="50"/>
        <v>9.6795329905872453E-3</v>
      </c>
      <c r="J655" s="10">
        <f t="shared" si="51"/>
        <v>1.5743103313109241E-2</v>
      </c>
      <c r="K655" s="10">
        <f t="shared" si="52"/>
        <v>118.29985778641807</v>
      </c>
      <c r="L655" s="10">
        <f t="shared" si="53"/>
        <v>6.884507769673065E-2</v>
      </c>
    </row>
    <row r="656" spans="1:12" x14ac:dyDescent="0.25">
      <c r="A656" s="3">
        <v>44485</v>
      </c>
      <c r="B656" s="41">
        <v>0.2341450836346434</v>
      </c>
      <c r="C656" s="41">
        <v>0.2432819970506451</v>
      </c>
      <c r="D656" s="41">
        <v>0.2341450836346434</v>
      </c>
      <c r="E656" s="41">
        <v>0.23779080274609679</v>
      </c>
      <c r="F656" s="4">
        <v>1427588645.992933</v>
      </c>
      <c r="G656" s="4">
        <v>31431703769.191521</v>
      </c>
      <c r="H656" s="11">
        <f t="shared" si="54"/>
        <v>5.9759273572012406E-3</v>
      </c>
      <c r="I656" s="10">
        <f t="shared" si="50"/>
        <v>9.3556598070208219E-2</v>
      </c>
      <c r="J656" s="10">
        <f t="shared" si="51"/>
        <v>-3.8197690414909502E-4</v>
      </c>
      <c r="K656" s="10">
        <f t="shared" si="52"/>
        <v>119.01278507027415</v>
      </c>
      <c r="L656" s="10">
        <f t="shared" si="53"/>
        <v>3.9022444008514068E-2</v>
      </c>
    </row>
    <row r="657" spans="1:12" x14ac:dyDescent="0.25">
      <c r="A657" s="3">
        <v>44486</v>
      </c>
      <c r="B657" s="41">
        <v>0.23728361862333219</v>
      </c>
      <c r="C657" s="41">
        <v>0.24140556313498879</v>
      </c>
      <c r="D657" s="41">
        <v>0.22931387739308609</v>
      </c>
      <c r="E657" s="41">
        <v>0.23769997215142871</v>
      </c>
      <c r="F657" s="4">
        <v>835248000.22857141</v>
      </c>
      <c r="G657" s="4">
        <v>31186000147.317059</v>
      </c>
      <c r="H657" s="11">
        <f t="shared" si="54"/>
        <v>-7.7129994755250463E-3</v>
      </c>
      <c r="I657" s="10">
        <f t="shared" si="50"/>
        <v>0.13405140012850664</v>
      </c>
      <c r="J657" s="10">
        <f t="shared" si="51"/>
        <v>3.3511005318852094E-2</v>
      </c>
      <c r="K657" s="10">
        <f t="shared" si="52"/>
        <v>118.08712652197082</v>
      </c>
      <c r="L657" s="10">
        <f t="shared" si="53"/>
        <v>5.2729847313929934E-2</v>
      </c>
    </row>
    <row r="658" spans="1:12" x14ac:dyDescent="0.25">
      <c r="A658" s="3">
        <v>44487</v>
      </c>
      <c r="B658" s="41">
        <v>0.23782831107433511</v>
      </c>
      <c r="C658" s="41">
        <v>0.27148373318148877</v>
      </c>
      <c r="D658" s="41">
        <v>0.23782831107433511</v>
      </c>
      <c r="E658" s="41">
        <v>0.24566553718248621</v>
      </c>
      <c r="F658" s="4">
        <v>2734510673.454545</v>
      </c>
      <c r="G658" s="4">
        <v>32821295132.85918</v>
      </c>
      <c r="H658" s="11">
        <f t="shared" si="54"/>
        <v>0.12459601036485195</v>
      </c>
      <c r="I658" s="10">
        <f t="shared" si="50"/>
        <v>6.4012309494055383E-2</v>
      </c>
      <c r="J658" s="10">
        <f t="shared" si="51"/>
        <v>7.4253234987775585E-4</v>
      </c>
      <c r="K658" s="10">
        <f t="shared" si="52"/>
        <v>132.92490737242272</v>
      </c>
      <c r="L658" s="10">
        <f t="shared" si="53"/>
        <v>0.14151142038188369</v>
      </c>
    </row>
    <row r="659" spans="1:12" x14ac:dyDescent="0.25">
      <c r="A659" s="3">
        <v>44488</v>
      </c>
      <c r="B659" s="41">
        <v>0.2472113422620659</v>
      </c>
      <c r="C659" s="41">
        <v>0.25384236788080211</v>
      </c>
      <c r="D659" s="41">
        <v>0.24131518278156891</v>
      </c>
      <c r="E659" s="41">
        <v>0.24584795179109431</v>
      </c>
      <c r="F659" s="4">
        <v>2711612557.0245609</v>
      </c>
      <c r="G659" s="4">
        <v>32449776571.208302</v>
      </c>
      <c r="H659" s="11">
        <f t="shared" si="54"/>
        <v>-6.4981297751984593E-2</v>
      </c>
      <c r="I659" s="10">
        <f t="shared" si="50"/>
        <v>2.5663285421127342E-2</v>
      </c>
      <c r="J659" s="10">
        <f t="shared" si="51"/>
        <v>3.2772519429300262E-2</v>
      </c>
      <c r="K659" s="10">
        <f t="shared" si="52"/>
        <v>124.22229309004838</v>
      </c>
      <c r="L659" s="10">
        <f t="shared" si="53"/>
        <v>5.1912129833009413E-2</v>
      </c>
    </row>
    <row r="660" spans="1:12" x14ac:dyDescent="0.25">
      <c r="A660" s="3">
        <v>44489</v>
      </c>
      <c r="B660" s="41">
        <v>0.2459125374013722</v>
      </c>
      <c r="C660" s="41">
        <v>0.26032696878290812</v>
      </c>
      <c r="D660" s="41">
        <v>0.24261595605832301</v>
      </c>
      <c r="E660" s="41">
        <v>0.25390500856782161</v>
      </c>
      <c r="F660" s="4">
        <v>1216182374.2222221</v>
      </c>
      <c r="G660" s="4">
        <v>32766675760.891998</v>
      </c>
      <c r="H660" s="11">
        <f t="shared" si="54"/>
        <v>2.5545778493332567E-2</v>
      </c>
      <c r="I660" s="10">
        <f t="shared" si="50"/>
        <v>8.0422808635147013E-3</v>
      </c>
      <c r="J660" s="10">
        <f t="shared" si="51"/>
        <v>-4.1721002206601243E-2</v>
      </c>
      <c r="K660" s="10">
        <f t="shared" si="52"/>
        <v>127.42119405175393</v>
      </c>
      <c r="L660" s="10">
        <f t="shared" si="53"/>
        <v>7.3000197564613289E-2</v>
      </c>
    </row>
    <row r="661" spans="1:12" x14ac:dyDescent="0.25">
      <c r="A661" s="3">
        <v>44490</v>
      </c>
      <c r="B661" s="41">
        <v>0.25434209286988202</v>
      </c>
      <c r="C661" s="41">
        <v>0.25752908182809242</v>
      </c>
      <c r="D661" s="41">
        <v>0.24271169271249149</v>
      </c>
      <c r="E661" s="41">
        <v>0.24331183714509641</v>
      </c>
      <c r="F661" s="4">
        <v>1709889608.8888891</v>
      </c>
      <c r="G661" s="4">
        <v>32963301359.325241</v>
      </c>
      <c r="H661" s="11">
        <f t="shared" si="54"/>
        <v>-1.0747587804277444E-2</v>
      </c>
      <c r="I661" s="10">
        <f t="shared" si="50"/>
        <v>1.6387130967273872E-2</v>
      </c>
      <c r="J661" s="10">
        <f t="shared" si="51"/>
        <v>7.1527573352332396E-3</v>
      </c>
      <c r="K661" s="10">
        <f t="shared" si="52"/>
        <v>126.04097599275255</v>
      </c>
      <c r="L661" s="10">
        <f t="shared" si="53"/>
        <v>6.1049341916761923E-2</v>
      </c>
    </row>
    <row r="662" spans="1:12" x14ac:dyDescent="0.25">
      <c r="A662" s="3">
        <v>44491</v>
      </c>
      <c r="B662" s="41">
        <v>0.24285797573827919</v>
      </c>
      <c r="C662" s="41">
        <v>0.25183225770931961</v>
      </c>
      <c r="D662" s="41">
        <v>0.2371821999616601</v>
      </c>
      <c r="E662" s="41">
        <v>0.24505218767298509</v>
      </c>
      <c r="F662" s="4">
        <v>1380792025.7777779</v>
      </c>
      <c r="G662" s="4">
        <v>32283806735.96582</v>
      </c>
      <c r="H662" s="11">
        <f t="shared" si="54"/>
        <v>-2.2121090473873537E-2</v>
      </c>
      <c r="I662" s="10">
        <f t="shared" si="50"/>
        <v>8.2219897038113818E-2</v>
      </c>
      <c r="J662" s="10">
        <f t="shared" si="51"/>
        <v>1.900608463208453E-2</v>
      </c>
      <c r="K662" s="10">
        <f t="shared" si="52"/>
        <v>123.23069106892767</v>
      </c>
      <c r="L662" s="10">
        <f t="shared" si="53"/>
        <v>6.1767104572044929E-2</v>
      </c>
    </row>
    <row r="663" spans="1:12" x14ac:dyDescent="0.25">
      <c r="A663" s="3">
        <v>44492</v>
      </c>
      <c r="B663" s="41">
        <v>0.2443800970397674</v>
      </c>
      <c r="C663" s="41">
        <v>0.25209764166229981</v>
      </c>
      <c r="D663" s="41">
        <v>0.2429672711396034</v>
      </c>
      <c r="E663" s="41">
        <v>0.2497096702911753</v>
      </c>
      <c r="F663" s="4">
        <v>1548171136</v>
      </c>
      <c r="G663" s="4">
        <v>32528265691.005508</v>
      </c>
      <c r="H663" s="11">
        <f t="shared" si="54"/>
        <v>1.0538123884293062E-3</v>
      </c>
      <c r="I663" s="10">
        <f t="shared" si="50"/>
        <v>9.0346132001729265E-2</v>
      </c>
      <c r="J663" s="10">
        <f t="shared" si="51"/>
        <v>0.10790753789793395</v>
      </c>
      <c r="K663" s="10">
        <f t="shared" si="52"/>
        <v>123.36160691019924</v>
      </c>
      <c r="L663" s="10">
        <f t="shared" si="53"/>
        <v>3.7578602582445386E-2</v>
      </c>
    </row>
    <row r="664" spans="1:12" x14ac:dyDescent="0.25">
      <c r="A664" s="3">
        <v>44493</v>
      </c>
      <c r="B664" s="41">
        <v>0.25138212853973529</v>
      </c>
      <c r="C664" s="41">
        <v>0.28167633506931938</v>
      </c>
      <c r="D664" s="41">
        <v>0.24636891185336871</v>
      </c>
      <c r="E664" s="41">
        <v>0.27665522600160092</v>
      </c>
      <c r="F664" s="4">
        <v>2310287872.8888888</v>
      </c>
      <c r="G664" s="4">
        <v>33654967416.231491</v>
      </c>
      <c r="H664" s="11">
        <f t="shared" si="54"/>
        <v>0.11733030587664933</v>
      </c>
      <c r="I664" s="10">
        <f t="shared" si="50"/>
        <v>6.6412421699038162E-3</v>
      </c>
      <c r="J664" s="10">
        <f t="shared" si="51"/>
        <v>-4.6737254592741362E-2</v>
      </c>
      <c r="K664" s="10">
        <f t="shared" si="52"/>
        <v>137.95299228828455</v>
      </c>
      <c r="L664" s="10">
        <f t="shared" si="53"/>
        <v>0.14331119519237312</v>
      </c>
    </row>
    <row r="665" spans="1:12" x14ac:dyDescent="0.25">
      <c r="A665" s="3">
        <v>44494</v>
      </c>
      <c r="B665" s="41">
        <v>0.27669403066927478</v>
      </c>
      <c r="C665" s="41">
        <v>0.27873607937468398</v>
      </c>
      <c r="D665" s="41">
        <v>0.26101043930132839</v>
      </c>
      <c r="E665" s="41">
        <v>0.26372512026955169</v>
      </c>
      <c r="F665" s="4">
        <v>4508116747.5555553</v>
      </c>
      <c r="G665" s="4">
        <v>35196234051.805611</v>
      </c>
      <c r="H665" s="11">
        <f t="shared" si="54"/>
        <v>-1.0438419308146077E-2</v>
      </c>
      <c r="I665" s="10">
        <f t="shared" si="50"/>
        <v>1.2283448944640318E-2</v>
      </c>
      <c r="J665" s="10">
        <f t="shared" si="51"/>
        <v>-2.9374344687011611E-2</v>
      </c>
      <c r="K665" s="10">
        <f t="shared" si="52"/>
        <v>136.50254269065783</v>
      </c>
      <c r="L665" s="10">
        <f t="shared" si="53"/>
        <v>6.7911613500224455E-2</v>
      </c>
    </row>
    <row r="666" spans="1:12" x14ac:dyDescent="0.25">
      <c r="A666" s="3">
        <v>44495</v>
      </c>
      <c r="B666" s="41">
        <v>0.26484721436467001</v>
      </c>
      <c r="C666" s="41">
        <v>0.27320858848533469</v>
      </c>
      <c r="D666" s="41">
        <v>0.25505193499407691</v>
      </c>
      <c r="E666" s="41">
        <v>0.25597836768413029</v>
      </c>
      <c r="F666" s="4">
        <v>2417364640.8888888</v>
      </c>
      <c r="G666" s="4">
        <v>35022297761.39196</v>
      </c>
      <c r="H666" s="11">
        <f t="shared" si="54"/>
        <v>-1.9830554055828179E-2</v>
      </c>
      <c r="I666" s="10">
        <f t="shared" si="50"/>
        <v>0.22460135075091087</v>
      </c>
      <c r="J666" s="10">
        <f t="shared" si="51"/>
        <v>-6.8134201713807796E-2</v>
      </c>
      <c r="K666" s="10">
        <f t="shared" si="52"/>
        <v>133.77579108501692</v>
      </c>
      <c r="L666" s="10">
        <f t="shared" si="53"/>
        <v>7.1188064076751489E-2</v>
      </c>
    </row>
    <row r="667" spans="1:12" x14ac:dyDescent="0.25">
      <c r="A667" s="3">
        <v>44496</v>
      </c>
      <c r="B667" s="41">
        <v>0.25594249685173642</v>
      </c>
      <c r="C667" s="41">
        <v>0.26304468964002281</v>
      </c>
      <c r="D667" s="41">
        <v>0.22616121243311729</v>
      </c>
      <c r="E667" s="41">
        <v>0.23853748594596849</v>
      </c>
      <c r="F667" s="4">
        <v>3306204940.4444451</v>
      </c>
      <c r="G667" s="4">
        <v>32547269888.168171</v>
      </c>
      <c r="H667" s="11">
        <f t="shared" si="54"/>
        <v>-3.720197414605602E-2</v>
      </c>
      <c r="I667" s="10">
        <f t="shared" si="50"/>
        <v>0.26585761625348087</v>
      </c>
      <c r="J667" s="10">
        <f t="shared" si="51"/>
        <v>0.25196352620085372</v>
      </c>
      <c r="K667" s="10">
        <f t="shared" si="52"/>
        <v>128.76186558955789</v>
      </c>
      <c r="L667" s="10">
        <f t="shared" si="53"/>
        <v>0.1630848933382556</v>
      </c>
    </row>
    <row r="668" spans="1:12" x14ac:dyDescent="0.25">
      <c r="A668" s="3">
        <v>44497</v>
      </c>
      <c r="B668" s="41">
        <v>0.2380486987235752</v>
      </c>
      <c r="C668" s="41">
        <v>0.33681091754073073</v>
      </c>
      <c r="D668" s="41">
        <v>0.2338484356153949</v>
      </c>
      <c r="E668" s="41">
        <v>0.29864023203600132</v>
      </c>
      <c r="F668" s="4">
        <v>11141645310.222219</v>
      </c>
      <c r="G668" s="4">
        <v>38092775353.937317</v>
      </c>
      <c r="H668" s="11">
        <f t="shared" si="54"/>
        <v>0.28043230221319865</v>
      </c>
      <c r="I668" s="10">
        <f t="shared" si="50"/>
        <v>3.9116590517477415E-2</v>
      </c>
      <c r="J668" s="10">
        <f t="shared" si="51"/>
        <v>-3.5711319978379619E-2</v>
      </c>
      <c r="K668" s="10">
        <f t="shared" si="52"/>
        <v>165.15128429631724</v>
      </c>
      <c r="L668" s="10">
        <f t="shared" si="53"/>
        <v>0.44029579096554583</v>
      </c>
    </row>
    <row r="669" spans="1:12" x14ac:dyDescent="0.25">
      <c r="A669" s="3">
        <v>44498</v>
      </c>
      <c r="B669" s="41">
        <v>0.2999623442351963</v>
      </c>
      <c r="C669" s="41">
        <v>0.30462959618291607</v>
      </c>
      <c r="D669" s="41">
        <v>0.28203653202368562</v>
      </c>
      <c r="E669" s="41">
        <v>0.28797539515134613</v>
      </c>
      <c r="F669" s="4">
        <v>10950627240.888889</v>
      </c>
      <c r="G669" s="4">
        <v>38489841636.926102</v>
      </c>
      <c r="H669" s="11">
        <f t="shared" si="54"/>
        <v>-9.5547144352655808E-2</v>
      </c>
      <c r="I669" s="10">
        <f t="shared" si="50"/>
        <v>8.8917378933513879E-3</v>
      </c>
      <c r="J669" s="10">
        <f t="shared" si="51"/>
        <v>-6.9345406810077503E-2</v>
      </c>
      <c r="K669" s="10">
        <f t="shared" si="52"/>
        <v>149.27600355127785</v>
      </c>
      <c r="L669" s="10">
        <f t="shared" si="53"/>
        <v>8.0106871252171974E-2</v>
      </c>
    </row>
    <row r="670" spans="1:12" x14ac:dyDescent="0.25">
      <c r="A670" s="3">
        <v>44499</v>
      </c>
      <c r="B670" s="41">
        <v>0.28788315919916518</v>
      </c>
      <c r="C670" s="41">
        <v>0.29237497764594927</v>
      </c>
      <c r="D670" s="41">
        <v>0.26034002353314639</v>
      </c>
      <c r="E670" s="41">
        <v>0.26800562422328322</v>
      </c>
      <c r="F670" s="4">
        <v>3916832834.666667</v>
      </c>
      <c r="G670" s="4">
        <v>36938734154.221947</v>
      </c>
      <c r="H670" s="11">
        <f t="shared" si="54"/>
        <v>-4.0227931529044421E-2</v>
      </c>
      <c r="I670" s="10">
        <f t="shared" si="50"/>
        <v>1.8107324354904877E-2</v>
      </c>
      <c r="J670" s="10">
        <f t="shared" si="51"/>
        <v>4.3715178735455273E-2</v>
      </c>
      <c r="K670" s="10">
        <f t="shared" si="52"/>
        <v>143.23071076995862</v>
      </c>
      <c r="L670" s="10">
        <f t="shared" si="53"/>
        <v>0.12305043872258925</v>
      </c>
    </row>
    <row r="671" spans="1:12" x14ac:dyDescent="0.25">
      <c r="A671" s="3">
        <v>44500</v>
      </c>
      <c r="B671" s="41">
        <v>0.26828254176263627</v>
      </c>
      <c r="C671" s="41">
        <v>0.28428989870540328</v>
      </c>
      <c r="D671" s="41">
        <v>0.25502182562782999</v>
      </c>
      <c r="E671" s="41">
        <v>0.27972153798831129</v>
      </c>
      <c r="F671" s="4">
        <v>3309087111.1111112</v>
      </c>
      <c r="G671" s="4">
        <v>35214515246.897781</v>
      </c>
      <c r="H671" s="11">
        <f t="shared" si="54"/>
        <v>-2.7653115207200131E-2</v>
      </c>
      <c r="I671" s="10">
        <f t="shared" si="50"/>
        <v>9.6352519748102751E-3</v>
      </c>
      <c r="J671" s="10">
        <f t="shared" si="51"/>
        <v>-2.5098683052772519E-2</v>
      </c>
      <c r="K671" s="10">
        <f t="shared" si="52"/>
        <v>139.24228230862059</v>
      </c>
      <c r="L671" s="10">
        <f t="shared" si="53"/>
        <v>0.11476693418502193</v>
      </c>
    </row>
    <row r="672" spans="1:12" x14ac:dyDescent="0.25">
      <c r="A672" s="3">
        <v>44501</v>
      </c>
      <c r="B672" s="41">
        <v>0.28045086295190891</v>
      </c>
      <c r="C672" s="41">
        <v>0.2837083861266157</v>
      </c>
      <c r="D672" s="41">
        <v>0.26521541630246259</v>
      </c>
      <c r="E672" s="41">
        <v>0.27270089576330858</v>
      </c>
      <c r="F672" s="4">
        <v>3803799439.1111112</v>
      </c>
      <c r="G672" s="4">
        <v>35876217721.493317</v>
      </c>
      <c r="H672" s="11">
        <f t="shared" si="54"/>
        <v>-2.045491526204998E-3</v>
      </c>
      <c r="I672" s="10">
        <f t="shared" si="50"/>
        <v>4.9494497937646476E-3</v>
      </c>
      <c r="J672" s="10">
        <f t="shared" si="51"/>
        <v>1.7028755849000099E-3</v>
      </c>
      <c r="K672" s="10">
        <f t="shared" si="52"/>
        <v>138.95541790854267</v>
      </c>
      <c r="L672" s="10">
        <f t="shared" si="53"/>
        <v>6.9728110386550579E-2</v>
      </c>
    </row>
    <row r="673" spans="1:12" x14ac:dyDescent="0.25">
      <c r="A673" s="3">
        <v>44502</v>
      </c>
      <c r="B673" s="41">
        <v>0.27183456272402878</v>
      </c>
      <c r="C673" s="41">
        <v>0.27926216630459239</v>
      </c>
      <c r="D673" s="41">
        <v>0.2680521590167394</v>
      </c>
      <c r="E673" s="41">
        <v>0.27316527146068431</v>
      </c>
      <c r="F673" s="4">
        <v>2057033009.95122</v>
      </c>
      <c r="G673" s="4">
        <v>36004914689.496391</v>
      </c>
      <c r="H673" s="11">
        <f t="shared" si="54"/>
        <v>-1.5671795545863832E-2</v>
      </c>
      <c r="I673" s="10">
        <f t="shared" si="50"/>
        <v>1.0696387194235669E-2</v>
      </c>
      <c r="J673" s="10">
        <f t="shared" si="51"/>
        <v>-1.5614691869106134E-2</v>
      </c>
      <c r="K673" s="10">
        <f t="shared" si="52"/>
        <v>136.76206521354405</v>
      </c>
      <c r="L673" s="10">
        <f t="shared" si="53"/>
        <v>4.1820246212428192E-2</v>
      </c>
    </row>
    <row r="674" spans="1:12" x14ac:dyDescent="0.25">
      <c r="A674" s="3">
        <v>44503</v>
      </c>
      <c r="B674" s="41">
        <v>0.27316658241382269</v>
      </c>
      <c r="C674" s="41">
        <v>0.27684034433220922</v>
      </c>
      <c r="D674" s="41">
        <v>0.26474213436626592</v>
      </c>
      <c r="E674" s="41">
        <v>0.26889987991748499</v>
      </c>
      <c r="F674" s="4">
        <v>2106024463.5555561</v>
      </c>
      <c r="G674" s="4">
        <v>35732832562.629898</v>
      </c>
      <c r="H674" s="11">
        <f t="shared" si="54"/>
        <v>-8.6722165212371576E-3</v>
      </c>
      <c r="I674" s="10">
        <f t="shared" si="50"/>
        <v>1.405119267545114E-2</v>
      </c>
      <c r="J674" s="10">
        <f t="shared" si="51"/>
        <v>-2.2898638275542837E-2</v>
      </c>
      <c r="K674" s="10">
        <f t="shared" si="52"/>
        <v>135.56736275559939</v>
      </c>
      <c r="L674" s="10">
        <f t="shared" si="53"/>
        <v>4.5698090313065265E-2</v>
      </c>
    </row>
    <row r="675" spans="1:12" x14ac:dyDescent="0.25">
      <c r="A675" s="3">
        <v>44504</v>
      </c>
      <c r="B675" s="41">
        <v>0.26930869400372431</v>
      </c>
      <c r="C675" s="41">
        <v>0.27025176772451609</v>
      </c>
      <c r="D675" s="41">
        <v>0.25545896998960438</v>
      </c>
      <c r="E675" s="41">
        <v>0.2627424388349176</v>
      </c>
      <c r="F675" s="4">
        <v>2084431407.7212541</v>
      </c>
      <c r="G675" s="4">
        <v>34836391185.905388</v>
      </c>
      <c r="H675" s="11">
        <f t="shared" si="54"/>
        <v>-2.3799192359719144E-2</v>
      </c>
      <c r="I675" s="10">
        <f t="shared" si="50"/>
        <v>4.0311812910620156E-3</v>
      </c>
      <c r="J675" s="10">
        <f t="shared" si="51"/>
        <v>-5.4174966014270964E-3</v>
      </c>
      <c r="K675" s="10">
        <f t="shared" si="52"/>
        <v>132.31716981931936</v>
      </c>
      <c r="L675" s="10">
        <f t="shared" si="53"/>
        <v>5.7906746181250579E-2</v>
      </c>
    </row>
    <row r="676" spans="1:12" x14ac:dyDescent="0.25">
      <c r="A676" s="3">
        <v>44505</v>
      </c>
      <c r="B676" s="41">
        <v>0.26381203138731091</v>
      </c>
      <c r="C676" s="41">
        <v>0.26919027145010482</v>
      </c>
      <c r="D676" s="41">
        <v>0.25801230119873497</v>
      </c>
      <c r="E676" s="41">
        <v>0.26131903256547878</v>
      </c>
      <c r="F676" s="4">
        <v>1923172385.7777779</v>
      </c>
      <c r="G676" s="4">
        <v>34536496805.707611</v>
      </c>
      <c r="H676" s="11">
        <f t="shared" si="54"/>
        <v>-3.927805110578643E-3</v>
      </c>
      <c r="I676" s="10">
        <f t="shared" si="50"/>
        <v>1.4287582515803384E-2</v>
      </c>
      <c r="J676" s="10">
        <f t="shared" si="51"/>
        <v>1.7969237651251913E-3</v>
      </c>
      <c r="K676" s="10">
        <f t="shared" si="52"/>
        <v>131.79352595837514</v>
      </c>
      <c r="L676" s="10">
        <f t="shared" si="53"/>
        <v>4.332340047135963E-2</v>
      </c>
    </row>
    <row r="677" spans="1:12" x14ac:dyDescent="0.25">
      <c r="A677" s="3">
        <v>44506</v>
      </c>
      <c r="B677" s="41">
        <v>0.2611887281686498</v>
      </c>
      <c r="C677" s="41">
        <v>0.2665983039105419</v>
      </c>
      <c r="D677" s="41">
        <v>0.25332685694733081</v>
      </c>
      <c r="E677" s="41">
        <v>0.2617886029453752</v>
      </c>
      <c r="F677" s="4">
        <v>1733183088</v>
      </c>
      <c r="G677" s="4">
        <v>34377815102.010529</v>
      </c>
      <c r="H677" s="11">
        <f t="shared" si="54"/>
        <v>-9.6287563647832319E-3</v>
      </c>
      <c r="I677" s="10">
        <f t="shared" si="50"/>
        <v>5.8608307770128772E-2</v>
      </c>
      <c r="J677" s="10">
        <f t="shared" si="51"/>
        <v>1.4969513880239704E-2</v>
      </c>
      <c r="K677" s="10">
        <f t="shared" si="52"/>
        <v>130.51488945010144</v>
      </c>
      <c r="L677" s="10">
        <f t="shared" si="53"/>
        <v>5.2388629942897724E-2</v>
      </c>
    </row>
    <row r="678" spans="1:12" x14ac:dyDescent="0.25">
      <c r="A678" s="3">
        <v>44507</v>
      </c>
      <c r="B678" s="41">
        <v>0.2618705595474044</v>
      </c>
      <c r="C678" s="41">
        <v>0.26941809726936189</v>
      </c>
      <c r="D678" s="41">
        <v>0.25913602741667391</v>
      </c>
      <c r="E678" s="41">
        <v>0.26570745107085458</v>
      </c>
      <c r="F678" s="4">
        <v>1496044711.1111109</v>
      </c>
      <c r="G678" s="4">
        <v>34778395069.360443</v>
      </c>
      <c r="H678" s="11">
        <f t="shared" si="54"/>
        <v>1.057693660259062E-2</v>
      </c>
      <c r="I678" s="10">
        <f t="shared" si="50"/>
        <v>7.8382228356273065E-2</v>
      </c>
      <c r="J678" s="10">
        <f t="shared" si="51"/>
        <v>6.3037212566013912E-2</v>
      </c>
      <c r="K678" s="10">
        <f t="shared" si="52"/>
        <v>131.90591409811188</v>
      </c>
      <c r="L678" s="10">
        <f t="shared" si="53"/>
        <v>3.9678272277266391E-2</v>
      </c>
    </row>
    <row r="679" spans="1:12" x14ac:dyDescent="0.25">
      <c r="A679" s="3">
        <v>44508</v>
      </c>
      <c r="B679" s="41">
        <v>0.26634621617926069</v>
      </c>
      <c r="C679" s="41">
        <v>0.29459834379501421</v>
      </c>
      <c r="D679" s="41">
        <v>0.26535287169463517</v>
      </c>
      <c r="E679" s="41">
        <v>0.28245690814438179</v>
      </c>
      <c r="F679" s="4">
        <v>3187590907.0769229</v>
      </c>
      <c r="G679" s="4">
        <v>36649753624.685806</v>
      </c>
      <c r="H679" s="11">
        <f t="shared" si="54"/>
        <v>9.346160031884318E-2</v>
      </c>
      <c r="I679" s="10">
        <f t="shared" si="50"/>
        <v>1.9297886012631146E-2</v>
      </c>
      <c r="J679" s="10">
        <f t="shared" si="51"/>
        <v>-3.1325840047534581E-2</v>
      </c>
      <c r="K679" s="10">
        <f t="shared" si="52"/>
        <v>144.32751352156009</v>
      </c>
      <c r="L679" s="10">
        <f t="shared" si="53"/>
        <v>0.11021351272216262</v>
      </c>
    </row>
    <row r="680" spans="1:12" x14ac:dyDescent="0.25">
      <c r="A680" s="3">
        <v>44509</v>
      </c>
      <c r="B680" s="41">
        <v>0.28228094789440589</v>
      </c>
      <c r="C680" s="41">
        <v>0.28947598266536051</v>
      </c>
      <c r="D680" s="41">
        <v>0.27314418824968628</v>
      </c>
      <c r="E680" s="41">
        <v>0.27360870821952971</v>
      </c>
      <c r="F680" s="4">
        <v>3497098524.5435538</v>
      </c>
      <c r="G680" s="4">
        <v>36829652506.10405</v>
      </c>
      <c r="H680" s="11">
        <f t="shared" si="54"/>
        <v>-1.7387610071623177E-2</v>
      </c>
      <c r="I680" s="10">
        <f t="shared" si="50"/>
        <v>1.258390381716545E-2</v>
      </c>
      <c r="J680" s="10">
        <f t="shared" si="51"/>
        <v>-6.723543801050369E-2</v>
      </c>
      <c r="K680" s="10">
        <f t="shared" si="52"/>
        <v>141.80061538376867</v>
      </c>
      <c r="L680" s="10">
        <f t="shared" si="53"/>
        <v>5.979184298347584E-2</v>
      </c>
    </row>
    <row r="681" spans="1:12" x14ac:dyDescent="0.25">
      <c r="A681" s="3">
        <v>44510</v>
      </c>
      <c r="B681" s="41">
        <v>0.27352177978789138</v>
      </c>
      <c r="C681" s="41">
        <v>0.27654250196877778</v>
      </c>
      <c r="D681" s="41">
        <v>0.2424829502274557</v>
      </c>
      <c r="E681" s="41">
        <v>0.25521250687890151</v>
      </c>
      <c r="F681" s="4">
        <v>2290365536.4444451</v>
      </c>
      <c r="G681" s="4">
        <v>35567284363.862343</v>
      </c>
      <c r="H681" s="11">
        <f t="shared" si="54"/>
        <v>-4.4678942195816196E-2</v>
      </c>
      <c r="I681" s="10">
        <f t="shared" si="50"/>
        <v>1.1525941324131315E-2</v>
      </c>
      <c r="J681" s="10">
        <f t="shared" si="51"/>
        <v>2.3522110601948532E-2</v>
      </c>
      <c r="K681" s="10">
        <f t="shared" si="52"/>
        <v>135.42043494351029</v>
      </c>
      <c r="L681" s="10">
        <f t="shared" si="53"/>
        <v>0.14046163538250123</v>
      </c>
    </row>
    <row r="682" spans="1:12" x14ac:dyDescent="0.25">
      <c r="A682" s="3">
        <v>44511</v>
      </c>
      <c r="B682" s="41">
        <v>0.25594784741484899</v>
      </c>
      <c r="C682" s="41">
        <v>0.26910831642635491</v>
      </c>
      <c r="D682" s="41">
        <v>0.25381926247224301</v>
      </c>
      <c r="E682" s="41">
        <v>0.26121564369270761</v>
      </c>
      <c r="F682" s="4">
        <v>3138403689.333333</v>
      </c>
      <c r="G682" s="4">
        <v>34482628512.366859</v>
      </c>
      <c r="H682" s="11">
        <f t="shared" si="54"/>
        <v>-2.688261474998227E-2</v>
      </c>
      <c r="I682" s="10">
        <f t="shared" si="50"/>
        <v>3.8629065179734932E-3</v>
      </c>
      <c r="J682" s="10">
        <f t="shared" si="51"/>
        <v>-6.8734138148354162E-3</v>
      </c>
      <c r="K682" s="10">
        <f t="shared" si="52"/>
        <v>131.75309694689889</v>
      </c>
      <c r="L682" s="10">
        <f t="shared" si="53"/>
        <v>6.0235987628338039E-2</v>
      </c>
    </row>
    <row r="683" spans="1:12" x14ac:dyDescent="0.25">
      <c r="A683" s="3">
        <v>44512</v>
      </c>
      <c r="B683" s="41">
        <v>0.26102217005850398</v>
      </c>
      <c r="C683" s="41">
        <v>0.26626048514621797</v>
      </c>
      <c r="D683" s="41">
        <v>0.25060884084313451</v>
      </c>
      <c r="E683" s="41">
        <v>0.25942020047869901</v>
      </c>
      <c r="F683" s="4">
        <v>1900481640</v>
      </c>
      <c r="G683" s="4">
        <v>34204184646.744919</v>
      </c>
      <c r="H683" s="11">
        <f t="shared" si="54"/>
        <v>-1.0582472210279253E-2</v>
      </c>
      <c r="I683" s="10">
        <f t="shared" si="50"/>
        <v>3.2213454942757638E-2</v>
      </c>
      <c r="J683" s="10">
        <f t="shared" si="51"/>
        <v>8.7530567637508216E-3</v>
      </c>
      <c r="K683" s="10">
        <f t="shared" si="52"/>
        <v>130.34824098762982</v>
      </c>
      <c r="L683" s="10">
        <f t="shared" si="53"/>
        <v>6.2454477864491764E-2</v>
      </c>
    </row>
    <row r="684" spans="1:12" x14ac:dyDescent="0.25">
      <c r="A684" s="3">
        <v>44513</v>
      </c>
      <c r="B684" s="41">
        <v>0.2598870261481192</v>
      </c>
      <c r="C684" s="41">
        <v>0.2619882166440955</v>
      </c>
      <c r="D684" s="41">
        <v>0.25492626541420038</v>
      </c>
      <c r="E684" s="41">
        <v>0.26169092021915269</v>
      </c>
      <c r="F684" s="4">
        <v>1421556390.801394</v>
      </c>
      <c r="G684" s="4">
        <v>34144403860.42347</v>
      </c>
      <c r="H684" s="11">
        <f t="shared" si="54"/>
        <v>-1.6045446998176786E-2</v>
      </c>
      <c r="I684" s="10">
        <f t="shared" si="50"/>
        <v>3.3609137216418228E-2</v>
      </c>
      <c r="J684" s="10">
        <f t="shared" si="51"/>
        <v>4.1093665465405937E-3</v>
      </c>
      <c r="K684" s="10">
        <f t="shared" si="52"/>
        <v>128.24069974855905</v>
      </c>
      <c r="L684" s="10">
        <f t="shared" si="53"/>
        <v>2.7701936551814077E-2</v>
      </c>
    </row>
    <row r="685" spans="1:12" x14ac:dyDescent="0.25">
      <c r="A685" s="3">
        <v>44514</v>
      </c>
      <c r="B685" s="41">
        <v>0.26165629060193768</v>
      </c>
      <c r="C685" s="41">
        <v>0.2697198184651054</v>
      </c>
      <c r="D685" s="41">
        <v>0.26076515587645271</v>
      </c>
      <c r="E685" s="41">
        <v>0.26276630413223467</v>
      </c>
      <c r="F685" s="4">
        <v>1763360422.355401</v>
      </c>
      <c r="G685" s="4">
        <v>34660354591.100281</v>
      </c>
      <c r="H685" s="11">
        <f t="shared" si="54"/>
        <v>2.9511257872765678E-2</v>
      </c>
      <c r="I685" s="10">
        <f t="shared" si="50"/>
        <v>8.3275238347265187E-3</v>
      </c>
      <c r="J685" s="10">
        <f t="shared" si="51"/>
        <v>-2.1041938270478511E-2</v>
      </c>
      <c r="K685" s="10">
        <f t="shared" si="52"/>
        <v>132.05475536649547</v>
      </c>
      <c r="L685" s="10">
        <f t="shared" si="53"/>
        <v>3.433995066770068E-2</v>
      </c>
    </row>
    <row r="686" spans="1:12" x14ac:dyDescent="0.25">
      <c r="A686" s="3">
        <v>44515</v>
      </c>
      <c r="B686" s="41">
        <v>0.26299827228262979</v>
      </c>
      <c r="C686" s="41">
        <v>0.26485967237781488</v>
      </c>
      <c r="D686" s="41">
        <v>0.25703335860816828</v>
      </c>
      <c r="E686" s="41">
        <v>0.25723719178112242</v>
      </c>
      <c r="F686" s="4">
        <v>1287245062.4895101</v>
      </c>
      <c r="G686" s="4">
        <v>34506009023.151222</v>
      </c>
      <c r="H686" s="11">
        <f t="shared" si="54"/>
        <v>-1.8019239798351312E-2</v>
      </c>
      <c r="I686" s="10">
        <f t="shared" si="50"/>
        <v>2.3830453857607636E-2</v>
      </c>
      <c r="J686" s="10">
        <f t="shared" si="51"/>
        <v>-7.5346168696896698E-2</v>
      </c>
      <c r="K686" s="10">
        <f t="shared" si="52"/>
        <v>129.6572098232356</v>
      </c>
      <c r="L686" s="10">
        <f t="shared" si="53"/>
        <v>3.0448630528060461E-2</v>
      </c>
    </row>
    <row r="687" spans="1:12" x14ac:dyDescent="0.25">
      <c r="A687" s="3">
        <v>44516</v>
      </c>
      <c r="B687" s="41">
        <v>0.25696787730806508</v>
      </c>
      <c r="C687" s="41">
        <v>0.25696787730806508</v>
      </c>
      <c r="D687" s="41">
        <v>0.22891023242071429</v>
      </c>
      <c r="E687" s="41">
        <v>0.23785535493406601</v>
      </c>
      <c r="F687" s="4">
        <v>1886248281.7777779</v>
      </c>
      <c r="G687" s="4">
        <v>32151461759.44545</v>
      </c>
      <c r="H687" s="11">
        <f t="shared" si="54"/>
        <v>-2.9796136946406745E-2</v>
      </c>
      <c r="I687" s="10">
        <f t="shared" si="50"/>
        <v>4.6538568055087465E-2</v>
      </c>
      <c r="J687" s="10">
        <f t="shared" si="51"/>
        <v>-1.6491185932043795E-4</v>
      </c>
      <c r="K687" s="10">
        <f t="shared" si="52"/>
        <v>125.76412970630709</v>
      </c>
      <c r="L687" s="10">
        <f t="shared" si="53"/>
        <v>0.12257051417336218</v>
      </c>
    </row>
    <row r="688" spans="1:12" x14ac:dyDescent="0.25">
      <c r="A688" s="3">
        <v>44517</v>
      </c>
      <c r="B688" s="41">
        <v>0.23738091620596069</v>
      </c>
      <c r="C688" s="41">
        <v>0.24065106260504959</v>
      </c>
      <c r="D688" s="41">
        <v>0.23162591525897561</v>
      </c>
      <c r="E688" s="41">
        <v>0.2378161297652345</v>
      </c>
      <c r="F688" s="4">
        <v>1810945186.666667</v>
      </c>
      <c r="G688" s="4">
        <v>31280819729.58009</v>
      </c>
      <c r="H688" s="11">
        <f t="shared" si="54"/>
        <v>-6.3497487989341697E-2</v>
      </c>
      <c r="I688" s="10">
        <f t="shared" si="50"/>
        <v>1.4328130809139238E-2</v>
      </c>
      <c r="J688" s="10">
        <f t="shared" si="51"/>
        <v>-7.1293153071330662E-2</v>
      </c>
      <c r="K688" s="10">
        <f t="shared" si="52"/>
        <v>117.7149259028015</v>
      </c>
      <c r="L688" s="10">
        <f t="shared" si="53"/>
        <v>3.8964324592017929E-2</v>
      </c>
    </row>
    <row r="689" spans="1:12" x14ac:dyDescent="0.25">
      <c r="A689" s="3">
        <v>44518</v>
      </c>
      <c r="B689" s="41">
        <v>0.2379342056678527</v>
      </c>
      <c r="C689" s="41">
        <v>0.24120888842975699</v>
      </c>
      <c r="D689" s="41">
        <v>0.21777841623195399</v>
      </c>
      <c r="E689" s="41">
        <v>0.22086146802305021</v>
      </c>
      <c r="F689" s="4">
        <v>1473742396.8888891</v>
      </c>
      <c r="G689" s="4">
        <v>30495542413.75642</v>
      </c>
      <c r="H689" s="11">
        <f t="shared" si="54"/>
        <v>2.3179861275862599E-3</v>
      </c>
      <c r="I689" s="10">
        <f t="shared" si="50"/>
        <v>9.6778629878651878E-3</v>
      </c>
      <c r="J689" s="10">
        <f t="shared" si="51"/>
        <v>5.6460641299898251E-2</v>
      </c>
      <c r="K689" s="10">
        <f t="shared" si="52"/>
        <v>117.99010545418162</v>
      </c>
      <c r="L689" s="10">
        <f t="shared" si="53"/>
        <v>0.10758858753407141</v>
      </c>
    </row>
    <row r="690" spans="1:12" x14ac:dyDescent="0.25">
      <c r="A690" s="3">
        <v>44519</v>
      </c>
      <c r="B690" s="41">
        <v>0.22190255697968739</v>
      </c>
      <c r="C690" s="41">
        <v>0.23688038267681319</v>
      </c>
      <c r="D690" s="41">
        <v>0.21707890265502841</v>
      </c>
      <c r="E690" s="41">
        <v>0.2333314481460686</v>
      </c>
      <c r="F690" s="4">
        <v>1783993845.7777779</v>
      </c>
      <c r="G690" s="4">
        <v>30129758027.835621</v>
      </c>
      <c r="H690" s="11">
        <f t="shared" si="54"/>
        <v>-1.794505078615424E-2</v>
      </c>
      <c r="I690" s="10">
        <f t="shared" si="50"/>
        <v>4.0028630756002012E-3</v>
      </c>
      <c r="J690" s="10">
        <f t="shared" si="51"/>
        <v>2.667210848729562E-3</v>
      </c>
      <c r="K690" s="10">
        <f t="shared" si="52"/>
        <v>115.85482196875648</v>
      </c>
      <c r="L690" s="10">
        <f t="shared" si="53"/>
        <v>9.1217892570851777E-2</v>
      </c>
    </row>
    <row r="691" spans="1:12" x14ac:dyDescent="0.25">
      <c r="A691" s="3">
        <v>44520</v>
      </c>
      <c r="B691" s="41">
        <v>0.23344583834298799</v>
      </c>
      <c r="C691" s="41">
        <v>0.2358716309560121</v>
      </c>
      <c r="D691" s="41">
        <v>0.2261302415202508</v>
      </c>
      <c r="E691" s="41">
        <v>0.23395379231591359</v>
      </c>
      <c r="F691" s="4">
        <v>1069182211.333333</v>
      </c>
      <c r="G691" s="4">
        <v>30710587550.854172</v>
      </c>
      <c r="H691" s="11">
        <f t="shared" si="54"/>
        <v>-4.2584856939266854E-3</v>
      </c>
      <c r="I691" s="10">
        <f t="shared" si="50"/>
        <v>1.3503159678645677E-2</v>
      </c>
      <c r="J691" s="10">
        <f t="shared" si="51"/>
        <v>-3.2447903667541578E-2</v>
      </c>
      <c r="K691" s="10">
        <f t="shared" si="52"/>
        <v>115.35719738113619</v>
      </c>
      <c r="L691" s="10">
        <f t="shared" si="53"/>
        <v>4.3078667277189231E-2</v>
      </c>
    </row>
    <row r="692" spans="1:12" x14ac:dyDescent="0.25">
      <c r="A692" s="3">
        <v>44521</v>
      </c>
      <c r="B692" s="41">
        <v>0.2335319285077597</v>
      </c>
      <c r="C692" s="41">
        <v>0.2335319285077597</v>
      </c>
      <c r="D692" s="41">
        <v>0.22636248220019081</v>
      </c>
      <c r="E692" s="41">
        <v>0.22636248220019081</v>
      </c>
      <c r="F692" s="4">
        <v>938912062.88888884</v>
      </c>
      <c r="G692" s="4">
        <v>30346705219.932079</v>
      </c>
      <c r="H692" s="11">
        <f t="shared" si="54"/>
        <v>-9.9193889437629718E-3</v>
      </c>
      <c r="I692" s="10">
        <f t="shared" si="50"/>
        <v>4.6751302713628387E-2</v>
      </c>
      <c r="J692" s="10">
        <f t="shared" si="51"/>
        <v>-2.7434350971903498E-2</v>
      </c>
      <c r="K692" s="10">
        <f t="shared" si="52"/>
        <v>114.20300508390649</v>
      </c>
      <c r="L692" s="10">
        <f t="shared" si="53"/>
        <v>3.1672414252942982E-2</v>
      </c>
    </row>
    <row r="693" spans="1:12" x14ac:dyDescent="0.25">
      <c r="A693" s="3">
        <v>44522</v>
      </c>
      <c r="B693" s="41">
        <v>0.22675582667260299</v>
      </c>
      <c r="C693" s="41">
        <v>0.22675582667260299</v>
      </c>
      <c r="D693" s="41">
        <v>0.2176843657459466</v>
      </c>
      <c r="E693" s="41">
        <v>0.22015237441663951</v>
      </c>
      <c r="F693" s="4">
        <v>1011997317.370629</v>
      </c>
      <c r="G693" s="4">
        <v>29418995697.97781</v>
      </c>
      <c r="H693" s="11">
        <f t="shared" si="54"/>
        <v>-2.901574049619321E-2</v>
      </c>
      <c r="I693" s="10">
        <f t="shared" si="50"/>
        <v>4.2062368086230151E-2</v>
      </c>
      <c r="J693" s="10">
        <f t="shared" si="51"/>
        <v>3.0704277607080277E-2</v>
      </c>
      <c r="K693" s="10">
        <f t="shared" si="52"/>
        <v>110.86030458401024</v>
      </c>
      <c r="L693" s="10">
        <f t="shared" si="53"/>
        <v>4.1672542240555055E-2</v>
      </c>
    </row>
    <row r="694" spans="1:12" x14ac:dyDescent="0.25">
      <c r="A694" s="3">
        <v>44523</v>
      </c>
      <c r="B694" s="41">
        <v>0.2198186022811264</v>
      </c>
      <c r="C694" s="41">
        <v>0.23516860068933201</v>
      </c>
      <c r="D694" s="41">
        <v>0.21590441874381899</v>
      </c>
      <c r="E694" s="41">
        <v>0.22691199403658591</v>
      </c>
      <c r="F694" s="4">
        <v>1598948734.2222221</v>
      </c>
      <c r="G694" s="4">
        <v>29697183522.061852</v>
      </c>
      <c r="H694" s="11">
        <f t="shared" si="54"/>
        <v>3.7100585860030136E-2</v>
      </c>
      <c r="I694" s="10">
        <f t="shared" si="50"/>
        <v>1.1764397351422946E-2</v>
      </c>
      <c r="J694" s="10">
        <f t="shared" si="51"/>
        <v>-4.3684144154068294E-2</v>
      </c>
      <c r="K694" s="10">
        <f t="shared" si="52"/>
        <v>115.01038741855844</v>
      </c>
      <c r="L694" s="10">
        <f t="shared" si="53"/>
        <v>8.9225510332750169E-2</v>
      </c>
    </row>
    <row r="695" spans="1:12" x14ac:dyDescent="0.25">
      <c r="A695" s="3">
        <v>44524</v>
      </c>
      <c r="B695" s="41">
        <v>0.2268298847713292</v>
      </c>
      <c r="C695" s="41">
        <v>0.2299044490278116</v>
      </c>
      <c r="D695" s="41">
        <v>0.21089687886219879</v>
      </c>
      <c r="E695" s="41">
        <v>0.2169995377788046</v>
      </c>
      <c r="F695" s="4">
        <v>1693033610.666667</v>
      </c>
      <c r="G695" s="4">
        <v>29036738772.64658</v>
      </c>
      <c r="H695" s="11">
        <f t="shared" si="54"/>
        <v>-2.2384585553045795E-2</v>
      </c>
      <c r="I695" s="10">
        <f t="shared" si="50"/>
        <v>1.6512746493968482E-2</v>
      </c>
      <c r="J695" s="10">
        <f t="shared" si="51"/>
        <v>2.116114738506969E-2</v>
      </c>
      <c r="K695" s="10">
        <f t="shared" si="52"/>
        <v>112.41354297634572</v>
      </c>
      <c r="L695" s="10">
        <f t="shared" si="53"/>
        <v>9.0127318470333728E-2</v>
      </c>
    </row>
    <row r="696" spans="1:12" x14ac:dyDescent="0.25">
      <c r="A696" s="3">
        <v>44525</v>
      </c>
      <c r="B696" s="41">
        <v>0.21737777005381501</v>
      </c>
      <c r="C696" s="41">
        <v>0.2285831386687486</v>
      </c>
      <c r="D696" s="41">
        <v>0.21481269400146821</v>
      </c>
      <c r="E696" s="41">
        <v>0.22159149698023389</v>
      </c>
      <c r="F696" s="4">
        <v>1352282379.1111109</v>
      </c>
      <c r="G696" s="4">
        <v>29155455552.04628</v>
      </c>
      <c r="H696" s="11">
        <f t="shared" si="54"/>
        <v>-5.7472152655173477E-3</v>
      </c>
      <c r="I696" s="10">
        <f t="shared" si="50"/>
        <v>1.987469568817497E-2</v>
      </c>
      <c r="J696" s="10">
        <f t="shared" si="51"/>
        <v>-8.8805512727039515E-2</v>
      </c>
      <c r="K696" s="10">
        <f t="shared" si="52"/>
        <v>111.76173093083565</v>
      </c>
      <c r="L696" s="10">
        <f t="shared" si="53"/>
        <v>6.4104427027884547E-2</v>
      </c>
    </row>
    <row r="697" spans="1:12" x14ac:dyDescent="0.25">
      <c r="A697" s="3">
        <v>44526</v>
      </c>
      <c r="B697" s="41">
        <v>0.22140490881283689</v>
      </c>
      <c r="C697" s="41">
        <v>0.2219314229798211</v>
      </c>
      <c r="D697" s="41">
        <v>0.1944380242489924</v>
      </c>
      <c r="E697" s="41">
        <v>0.201912950474952</v>
      </c>
      <c r="F697" s="4">
        <v>2068409472.8888891</v>
      </c>
      <c r="G697" s="4">
        <v>27568318754.197289</v>
      </c>
      <c r="H697" s="11">
        <f t="shared" si="54"/>
        <v>-2.9099765309316357E-2</v>
      </c>
      <c r="I697" s="10">
        <f t="shared" si="50"/>
        <v>3.4695390020621122E-2</v>
      </c>
      <c r="J697" s="10">
        <f t="shared" si="51"/>
        <v>1.0863820064201501E-2</v>
      </c>
      <c r="K697" s="10">
        <f t="shared" si="52"/>
        <v>108.48039102487607</v>
      </c>
      <c r="L697" s="10">
        <f t="shared" si="53"/>
        <v>0.14139929078697766</v>
      </c>
    </row>
    <row r="698" spans="1:12" x14ac:dyDescent="0.25">
      <c r="A698" s="3">
        <v>44527</v>
      </c>
      <c r="B698" s="41">
        <v>0.20160836858412429</v>
      </c>
      <c r="C698" s="41">
        <v>0.20923542990481719</v>
      </c>
      <c r="D698" s="41">
        <v>0.20160836858412429</v>
      </c>
      <c r="E698" s="41">
        <v>0.20410649643754389</v>
      </c>
      <c r="F698" s="4">
        <v>1989707653.7777779</v>
      </c>
      <c r="G698" s="4">
        <v>27305039629.351501</v>
      </c>
      <c r="H698" s="11">
        <f t="shared" si="54"/>
        <v>-5.7206829499571496E-2</v>
      </c>
      <c r="I698" s="10">
        <f t="shared" si="50"/>
        <v>6.0404365471701998E-2</v>
      </c>
      <c r="J698" s="10">
        <f t="shared" si="51"/>
        <v>1.6784022917051944E-2</v>
      </c>
      <c r="K698" s="10">
        <f t="shared" si="52"/>
        <v>102.21736496196957</v>
      </c>
      <c r="L698" s="10">
        <f t="shared" si="53"/>
        <v>3.7831075040470896E-2</v>
      </c>
    </row>
    <row r="699" spans="1:12" x14ac:dyDescent="0.25">
      <c r="A699" s="3">
        <v>44528</v>
      </c>
      <c r="B699" s="41">
        <v>0.20502880202194099</v>
      </c>
      <c r="C699" s="41">
        <v>0.20753222455127079</v>
      </c>
      <c r="D699" s="41">
        <v>0.19396904384079389</v>
      </c>
      <c r="E699" s="41">
        <v>0.20753222455127079</v>
      </c>
      <c r="F699" s="4">
        <v>1304645863.1111109</v>
      </c>
      <c r="G699" s="4">
        <v>26533615843.29121</v>
      </c>
      <c r="H699" s="11">
        <f t="shared" si="54"/>
        <v>-8.1401383805849749E-3</v>
      </c>
      <c r="I699" s="10">
        <f t="shared" si="50"/>
        <v>4.8657657073523153E-2</v>
      </c>
      <c r="J699" s="10">
        <f t="shared" si="51"/>
        <v>3.9271763321358399E-2</v>
      </c>
      <c r="K699" s="10">
        <f t="shared" si="52"/>
        <v>101.37716132789978</v>
      </c>
      <c r="L699" s="10">
        <f t="shared" si="53"/>
        <v>6.9924460325789362E-2</v>
      </c>
    </row>
    <row r="700" spans="1:12" x14ac:dyDescent="0.25">
      <c r="A700" s="3">
        <v>44529</v>
      </c>
      <c r="B700" s="41">
        <v>0.20764221351559109</v>
      </c>
      <c r="C700" s="41">
        <v>0.2235712559186428</v>
      </c>
      <c r="D700" s="41">
        <v>0.2035281286962162</v>
      </c>
      <c r="E700" s="41">
        <v>0.21568238095540329</v>
      </c>
      <c r="F700" s="4">
        <v>1706843016.4444439</v>
      </c>
      <c r="G700" s="4">
        <v>27850860551.066959</v>
      </c>
      <c r="H700" s="11">
        <f t="shared" si="54"/>
        <v>7.7284534496037088E-2</v>
      </c>
      <c r="I700" s="10">
        <f t="shared" si="50"/>
        <v>2.8224444084360513E-2</v>
      </c>
      <c r="J700" s="10">
        <f t="shared" si="51"/>
        <v>-2.624869131969354E-3</v>
      </c>
      <c r="K700" s="10">
        <f t="shared" si="52"/>
        <v>109.28933258415221</v>
      </c>
      <c r="L700" s="10">
        <f t="shared" si="53"/>
        <v>9.8478413528494402E-2</v>
      </c>
    </row>
    <row r="701" spans="1:12" x14ac:dyDescent="0.25">
      <c r="A701" s="3">
        <v>44530</v>
      </c>
      <c r="B701" s="41">
        <v>0.21533957653850319</v>
      </c>
      <c r="C701" s="41">
        <v>0.2254653998788555</v>
      </c>
      <c r="D701" s="41">
        <v>0.21328703879076069</v>
      </c>
      <c r="E701" s="41">
        <v>0.21511624293132381</v>
      </c>
      <c r="F701" s="4">
        <v>2229934096.8888888</v>
      </c>
      <c r="G701" s="4">
        <v>28898641381.84103</v>
      </c>
      <c r="H701" s="11">
        <f t="shared" si="54"/>
        <v>8.4722159493614765E-3</v>
      </c>
      <c r="I701" s="10">
        <f t="shared" si="50"/>
        <v>3.3330555181517507E-2</v>
      </c>
      <c r="J701" s="10">
        <f t="shared" si="51"/>
        <v>-2.6184086858685229E-2</v>
      </c>
      <c r="K701" s="10">
        <f t="shared" si="52"/>
        <v>110.2237276267161</v>
      </c>
      <c r="L701" s="10">
        <f t="shared" si="53"/>
        <v>5.7098458289545073E-2</v>
      </c>
    </row>
    <row r="702" spans="1:12" x14ac:dyDescent="0.25">
      <c r="A702" s="3">
        <v>44531</v>
      </c>
      <c r="B702" s="41">
        <v>0.2150857467721857</v>
      </c>
      <c r="C702" s="41">
        <v>0.21837605170404409</v>
      </c>
      <c r="D702" s="41">
        <v>0.2063480325530816</v>
      </c>
      <c r="E702" s="41">
        <v>0.209483620541696</v>
      </c>
      <c r="F702" s="4">
        <v>1288380380.4444439</v>
      </c>
      <c r="G702" s="4">
        <v>28281386467.723888</v>
      </c>
      <c r="H702" s="11">
        <f t="shared" si="54"/>
        <v>-3.1443175665182233E-2</v>
      </c>
      <c r="I702" s="10">
        <f t="shared" si="50"/>
        <v>3.3860667846652641E-2</v>
      </c>
      <c r="J702" s="10">
        <f t="shared" si="51"/>
        <v>-2.5462320054314702E-4</v>
      </c>
      <c r="K702" s="10">
        <f t="shared" si="52"/>
        <v>106.72650042081288</v>
      </c>
      <c r="L702" s="10">
        <f t="shared" si="53"/>
        <v>5.8289962846475696E-2</v>
      </c>
    </row>
    <row r="703" spans="1:12" x14ac:dyDescent="0.25">
      <c r="A703" s="3">
        <v>44532</v>
      </c>
      <c r="B703" s="41">
        <v>0.2095342874312586</v>
      </c>
      <c r="C703" s="41">
        <v>0.2218031029721588</v>
      </c>
      <c r="D703" s="41">
        <v>0.20257061997689421</v>
      </c>
      <c r="E703" s="41">
        <v>0.20943028115177231</v>
      </c>
      <c r="F703" s="4">
        <v>1597231982.4444439</v>
      </c>
      <c r="G703" s="4">
        <v>27799845921.013481</v>
      </c>
      <c r="H703" s="11">
        <f t="shared" si="54"/>
        <v>1.5693347513944661E-2</v>
      </c>
      <c r="I703" s="10">
        <f t="shared" si="50"/>
        <v>2.5425030956184379E-2</v>
      </c>
      <c r="J703" s="10">
        <f t="shared" si="51"/>
        <v>-4.1751196835110194E-2</v>
      </c>
      <c r="K703" s="10">
        <f t="shared" si="52"/>
        <v>108.41708982837781</v>
      </c>
      <c r="L703" s="10">
        <f t="shared" si="53"/>
        <v>9.4942114495469854E-2</v>
      </c>
    </row>
    <row r="704" spans="1:12" x14ac:dyDescent="0.25">
      <c r="A704" s="3">
        <v>44533</v>
      </c>
      <c r="B704" s="41">
        <v>0.20961351522200031</v>
      </c>
      <c r="C704" s="41">
        <v>0.2146626249149742</v>
      </c>
      <c r="D704" s="41">
        <v>0.19569069622412369</v>
      </c>
      <c r="E704" s="41">
        <v>0.20068631626017219</v>
      </c>
      <c r="F704" s="4">
        <v>1562010600.4444439</v>
      </c>
      <c r="G704" s="4">
        <v>27338066027.276169</v>
      </c>
      <c r="H704" s="11">
        <f t="shared" si="54"/>
        <v>-3.2192868185802088E-2</v>
      </c>
      <c r="I704" s="10">
        <f t="shared" si="50"/>
        <v>1.9008049195839427E-2</v>
      </c>
      <c r="J704" s="10">
        <f t="shared" si="51"/>
        <v>-0.10931239059398523</v>
      </c>
      <c r="K704" s="10">
        <f t="shared" si="52"/>
        <v>104.89463987825877</v>
      </c>
      <c r="L704" s="10">
        <f t="shared" si="53"/>
        <v>9.6948547155875309E-2</v>
      </c>
    </row>
    <row r="705" spans="1:12" x14ac:dyDescent="0.25">
      <c r="A705" s="3">
        <v>44534</v>
      </c>
      <c r="B705" s="41">
        <v>0.1999555029309516</v>
      </c>
      <c r="C705" s="41">
        <v>0.20003351905370989</v>
      </c>
      <c r="D705" s="41">
        <v>0.13469422861323599</v>
      </c>
      <c r="E705" s="41">
        <v>0.1787488152702722</v>
      </c>
      <c r="F705" s="4">
        <v>3437678005.333333</v>
      </c>
      <c r="G705" s="4">
        <v>23239680474.7911</v>
      </c>
      <c r="H705" s="11">
        <f t="shared" si="54"/>
        <v>-6.8149291787793803E-2</v>
      </c>
      <c r="I705" s="10">
        <f t="shared" si="50"/>
        <v>6.4807746688525555E-2</v>
      </c>
      <c r="J705" s="10">
        <f t="shared" si="51"/>
        <v>-4.4255736442117999E-2</v>
      </c>
      <c r="K705" s="10">
        <f t="shared" si="52"/>
        <v>97.67799516643197</v>
      </c>
      <c r="L705" s="10">
        <f t="shared" si="53"/>
        <v>0.48509346772452</v>
      </c>
    </row>
    <row r="706" spans="1:12" x14ac:dyDescent="0.25">
      <c r="A706" s="3">
        <v>44535</v>
      </c>
      <c r="B706" s="41">
        <v>0.17935553542279789</v>
      </c>
      <c r="C706" s="41">
        <v>0.18102418716251359</v>
      </c>
      <c r="D706" s="41">
        <v>0.16379840758465181</v>
      </c>
      <c r="E706" s="41">
        <v>0.1708381548123302</v>
      </c>
      <c r="F706" s="4">
        <v>2423710395.1111112</v>
      </c>
      <c r="G706" s="4">
        <v>22954376991.810841</v>
      </c>
      <c r="H706" s="11">
        <f t="shared" si="54"/>
        <v>-9.5030732754805017E-2</v>
      </c>
      <c r="I706" s="10">
        <f t="shared" si="50"/>
        <v>1.1309655576244545E-2</v>
      </c>
      <c r="J706" s="10">
        <f t="shared" si="51"/>
        <v>4.2237114805853793E-2</v>
      </c>
      <c r="K706" s="10">
        <f t="shared" si="52"/>
        <v>88.300552978990837</v>
      </c>
      <c r="L706" s="10">
        <f t="shared" si="53"/>
        <v>0.10516451186474085</v>
      </c>
    </row>
    <row r="707" spans="1:12" x14ac:dyDescent="0.25">
      <c r="A707" s="3">
        <v>44536</v>
      </c>
      <c r="B707" s="41">
        <v>0.17144366368194031</v>
      </c>
      <c r="C707" s="41">
        <v>0.18041255378258739</v>
      </c>
      <c r="D707" s="41">
        <v>0.15992687657209029</v>
      </c>
      <c r="E707" s="41">
        <v>0.17805386557035879</v>
      </c>
      <c r="F707" s="4">
        <v>1539247416.8888891</v>
      </c>
      <c r="G707" s="4">
        <v>22490540825.224319</v>
      </c>
      <c r="H707" s="11">
        <f t="shared" si="54"/>
        <v>-3.3787384410521397E-3</v>
      </c>
      <c r="I707" s="10">
        <f t="shared" ref="I707:I770" si="55">_xlfn.STDEV.S(H708:H709)</f>
        <v>1.1263079948954632E-2</v>
      </c>
      <c r="J707" s="10">
        <f t="shared" ref="J707:J770" si="56">E708/E707-1</f>
        <v>-6.4523171114720945E-3</v>
      </c>
      <c r="K707" s="10">
        <f t="shared" ref="K707:K770" si="57">C707/$C$2-1</f>
        <v>87.998829767833499</v>
      </c>
      <c r="L707" s="10">
        <f t="shared" ref="L707:L770" si="58">C707/D707-1</f>
        <v>0.12809402427904448</v>
      </c>
    </row>
    <row r="708" spans="1:12" x14ac:dyDescent="0.25">
      <c r="A708" s="3">
        <v>44537</v>
      </c>
      <c r="B708" s="41">
        <v>0.17858710623975341</v>
      </c>
      <c r="C708" s="41">
        <v>0.18268855374206619</v>
      </c>
      <c r="D708" s="41">
        <v>0.17568861951961101</v>
      </c>
      <c r="E708" s="41">
        <v>0.17690500556677541</v>
      </c>
      <c r="F708" s="4">
        <v>1694983892</v>
      </c>
      <c r="G708" s="4">
        <v>23768953367.659908</v>
      </c>
      <c r="H708" s="11">
        <f t="shared" ref="H708:H771" si="59">(C708-C707)/C707</f>
        <v>1.2615529860641395E-2</v>
      </c>
      <c r="I708" s="10">
        <f t="shared" si="55"/>
        <v>9.9664089435093622E-4</v>
      </c>
      <c r="J708" s="10">
        <f t="shared" si="56"/>
        <v>1.339656232615094E-2</v>
      </c>
      <c r="K708" s="10">
        <f t="shared" si="57"/>
        <v>89.121597162331739</v>
      </c>
      <c r="L708" s="10">
        <f t="shared" si="58"/>
        <v>3.9842843785757198E-2</v>
      </c>
    </row>
    <row r="709" spans="1:12" x14ac:dyDescent="0.25">
      <c r="A709" s="3">
        <v>44538</v>
      </c>
      <c r="B709" s="41">
        <v>0.1765962646689144</v>
      </c>
      <c r="C709" s="41">
        <v>0.18208333021122519</v>
      </c>
      <c r="D709" s="41">
        <v>0.1730412188349508</v>
      </c>
      <c r="E709" s="41">
        <v>0.17927492449965879</v>
      </c>
      <c r="F709" s="4">
        <v>1182645292</v>
      </c>
      <c r="G709" s="4">
        <v>23630400001.60004</v>
      </c>
      <c r="H709" s="11">
        <f t="shared" si="59"/>
        <v>-3.3128705572627141E-3</v>
      </c>
      <c r="I709" s="10">
        <f t="shared" si="55"/>
        <v>2.7122836178573202E-2</v>
      </c>
      <c r="J709" s="10">
        <f t="shared" si="56"/>
        <v>-4.7785257954122251E-2</v>
      </c>
      <c r="K709" s="10">
        <f t="shared" si="57"/>
        <v>88.823035976519165</v>
      </c>
      <c r="L709" s="10">
        <f t="shared" si="58"/>
        <v>5.2254089731643028E-2</v>
      </c>
    </row>
    <row r="710" spans="1:12" x14ac:dyDescent="0.25">
      <c r="A710" s="3">
        <v>44539</v>
      </c>
      <c r="B710" s="41">
        <v>0.17913787161215591</v>
      </c>
      <c r="C710" s="41">
        <v>0.18173675143712381</v>
      </c>
      <c r="D710" s="41">
        <v>0.17001215158248681</v>
      </c>
      <c r="E710" s="41">
        <v>0.1707082259877368</v>
      </c>
      <c r="F710" s="4">
        <v>981950415.55555558</v>
      </c>
      <c r="G710" s="4">
        <v>23298203114.17934</v>
      </c>
      <c r="H710" s="11">
        <f t="shared" si="59"/>
        <v>-1.9034074876559692E-3</v>
      </c>
      <c r="I710" s="10">
        <f t="shared" si="55"/>
        <v>9.6472987689478536E-3</v>
      </c>
      <c r="J710" s="10">
        <f t="shared" si="56"/>
        <v>-3.5233610348669231E-2</v>
      </c>
      <c r="K710" s="10">
        <f t="shared" si="57"/>
        <v>88.652066137277473</v>
      </c>
      <c r="L710" s="10">
        <f t="shared" si="58"/>
        <v>6.8963304949107851E-2</v>
      </c>
    </row>
    <row r="711" spans="1:12" x14ac:dyDescent="0.25">
      <c r="A711" s="3">
        <v>44540</v>
      </c>
      <c r="B711" s="41">
        <v>0.1695911080458202</v>
      </c>
      <c r="C711" s="41">
        <v>0.1744198680310472</v>
      </c>
      <c r="D711" s="41">
        <v>0.16469355886997231</v>
      </c>
      <c r="E711" s="41">
        <v>0.16469355886997231</v>
      </c>
      <c r="F711" s="4">
        <v>959760797.43553996</v>
      </c>
      <c r="G711" s="4">
        <v>22455027075.641682</v>
      </c>
      <c r="H711" s="11">
        <f t="shared" si="59"/>
        <v>-4.0260890261417839E-2</v>
      </c>
      <c r="I711" s="10">
        <f t="shared" si="55"/>
        <v>2.9965599691801313E-2</v>
      </c>
      <c r="J711" s="10">
        <f t="shared" si="56"/>
        <v>2.5725543007767193E-2</v>
      </c>
      <c r="K711" s="10">
        <f t="shared" si="57"/>
        <v>85.042594140815169</v>
      </c>
      <c r="L711" s="10">
        <f t="shared" si="58"/>
        <v>5.9057010048303882E-2</v>
      </c>
    </row>
    <row r="712" spans="1:12" x14ac:dyDescent="0.25">
      <c r="A712" s="3">
        <v>44541</v>
      </c>
      <c r="B712" s="41">
        <v>0.16414526341814351</v>
      </c>
      <c r="C712" s="41">
        <v>0.16977723855957991</v>
      </c>
      <c r="D712" s="41">
        <v>0.162004574326998</v>
      </c>
      <c r="E712" s="41">
        <v>0.16893039010178401</v>
      </c>
      <c r="F712" s="4">
        <v>911054031.33333337</v>
      </c>
      <c r="G712" s="4">
        <v>22157571359.17046</v>
      </c>
      <c r="H712" s="11">
        <f t="shared" si="59"/>
        <v>-2.6617549502106555E-2</v>
      </c>
      <c r="I712" s="10">
        <f t="shared" si="55"/>
        <v>1.964964791998406E-2</v>
      </c>
      <c r="J712" s="10">
        <f t="shared" si="56"/>
        <v>6.2017416717752294E-3</v>
      </c>
      <c r="K712" s="10">
        <f t="shared" si="57"/>
        <v>82.752351131982351</v>
      </c>
      <c r="L712" s="10">
        <f t="shared" si="58"/>
        <v>4.7978054106627699E-2</v>
      </c>
    </row>
    <row r="713" spans="1:12" x14ac:dyDescent="0.25">
      <c r="A713" s="3">
        <v>44542</v>
      </c>
      <c r="B713" s="41">
        <v>0.16887813439961641</v>
      </c>
      <c r="C713" s="41">
        <v>0.1724529631506834</v>
      </c>
      <c r="D713" s="41">
        <v>0.16618466161620701</v>
      </c>
      <c r="E713" s="41">
        <v>0.16997805274170749</v>
      </c>
      <c r="F713" s="4">
        <v>635475947.77777779</v>
      </c>
      <c r="G713" s="4">
        <v>22368902058.93679</v>
      </c>
      <c r="H713" s="11">
        <f t="shared" si="59"/>
        <v>1.5760207986681901E-2</v>
      </c>
      <c r="I713" s="10">
        <f t="shared" si="55"/>
        <v>0.20499263803238438</v>
      </c>
      <c r="J713" s="10">
        <f t="shared" si="56"/>
        <v>-7.1239368408686166E-2</v>
      </c>
      <c r="K713" s="10">
        <f t="shared" si="57"/>
        <v>84.072305605196007</v>
      </c>
      <c r="L713" s="10">
        <f t="shared" si="58"/>
        <v>3.7718893389527386E-2</v>
      </c>
    </row>
    <row r="714" spans="1:12" x14ac:dyDescent="0.25">
      <c r="A714" s="3">
        <v>44543</v>
      </c>
      <c r="B714" s="41">
        <v>0.1698419761844541</v>
      </c>
      <c r="C714" s="41">
        <v>0.1703785970595981</v>
      </c>
      <c r="D714" s="41">
        <v>0.15256658710858051</v>
      </c>
      <c r="E714" s="41">
        <v>0.1578689236210499</v>
      </c>
      <c r="F714" s="4">
        <v>792364619.53356886</v>
      </c>
      <c r="G714" s="4">
        <v>21530477078.758411</v>
      </c>
      <c r="H714" s="11">
        <f t="shared" si="59"/>
        <v>-1.2028590597615834E-2</v>
      </c>
      <c r="I714" s="10">
        <f t="shared" si="55"/>
        <v>0.28266101491873424</v>
      </c>
      <c r="J714" s="10">
        <f t="shared" si="56"/>
        <v>0.20722989619475651</v>
      </c>
      <c r="K714" s="10">
        <f t="shared" si="57"/>
        <v>83.049005669875854</v>
      </c>
      <c r="L714" s="10">
        <f t="shared" si="58"/>
        <v>0.11674908830687092</v>
      </c>
    </row>
    <row r="715" spans="1:12" x14ac:dyDescent="0.25">
      <c r="A715" s="3">
        <v>44544</v>
      </c>
      <c r="B715" s="41">
        <v>0.15762549331071021</v>
      </c>
      <c r="C715" s="41">
        <v>0.21772251194364839</v>
      </c>
      <c r="D715" s="41">
        <v>0.15577692787730149</v>
      </c>
      <c r="E715" s="41">
        <v>0.19058408427541801</v>
      </c>
      <c r="F715" s="4">
        <v>3591384153.198606</v>
      </c>
      <c r="G715" s="4">
        <v>23354511307.450588</v>
      </c>
      <c r="H715" s="11">
        <f t="shared" si="59"/>
        <v>0.27787477829442087</v>
      </c>
      <c r="I715" s="10">
        <f t="shared" si="55"/>
        <v>6.0982435137379741E-2</v>
      </c>
      <c r="J715" s="10">
        <f t="shared" si="56"/>
        <v>-4.8388425225519671E-2</v>
      </c>
      <c r="K715" s="10">
        <f t="shared" si="57"/>
        <v>106.40410448625913</v>
      </c>
      <c r="L715" s="10">
        <f t="shared" si="58"/>
        <v>0.39765570492659008</v>
      </c>
    </row>
    <row r="716" spans="1:12" x14ac:dyDescent="0.25">
      <c r="A716" s="3">
        <v>44545</v>
      </c>
      <c r="B716" s="41">
        <v>0.19118904769335679</v>
      </c>
      <c r="C716" s="41">
        <v>0.19118904769335679</v>
      </c>
      <c r="D716" s="41">
        <v>0.1718086287633403</v>
      </c>
      <c r="E716" s="41">
        <v>0.1813620205642828</v>
      </c>
      <c r="F716" s="4">
        <v>4863910932.4444447</v>
      </c>
      <c r="G716" s="4">
        <v>23834961627.921001</v>
      </c>
      <c r="H716" s="11">
        <f t="shared" si="59"/>
        <v>-0.12186826255779684</v>
      </c>
      <c r="I716" s="10">
        <f t="shared" si="55"/>
        <v>5.2704863492140748E-3</v>
      </c>
      <c r="J716" s="10">
        <f t="shared" si="56"/>
        <v>-4.0545659131472456E-2</v>
      </c>
      <c r="K716" s="10">
        <f t="shared" si="57"/>
        <v>93.314952880942656</v>
      </c>
      <c r="L716" s="10">
        <f t="shared" si="58"/>
        <v>0.11280236079825934</v>
      </c>
    </row>
    <row r="717" spans="1:12" x14ac:dyDescent="0.25">
      <c r="A717" s="3">
        <v>44546</v>
      </c>
      <c r="B717" s="41">
        <v>0.18114412060702539</v>
      </c>
      <c r="C717" s="41">
        <v>0.18437773220340301</v>
      </c>
      <c r="D717" s="41">
        <v>0.17360698585371301</v>
      </c>
      <c r="E717" s="41">
        <v>0.1740085778990883</v>
      </c>
      <c r="F717" s="4">
        <v>1834957856</v>
      </c>
      <c r="G717" s="4">
        <v>23775228218.54213</v>
      </c>
      <c r="H717" s="11">
        <f t="shared" si="59"/>
        <v>-3.5626075719976801E-2</v>
      </c>
      <c r="I717" s="10">
        <f t="shared" si="55"/>
        <v>2.2862874815706685E-2</v>
      </c>
      <c r="J717" s="10">
        <f t="shared" si="56"/>
        <v>-2.4852444618680858E-2</v>
      </c>
      <c r="K717" s="10">
        <f t="shared" si="57"/>
        <v>89.95488122808014</v>
      </c>
      <c r="L717" s="10">
        <f t="shared" si="58"/>
        <v>6.2040973159719348E-2</v>
      </c>
    </row>
    <row r="718" spans="1:12" x14ac:dyDescent="0.25">
      <c r="A718" s="3">
        <v>44547</v>
      </c>
      <c r="B718" s="41">
        <v>0.17334695385113669</v>
      </c>
      <c r="C718" s="41">
        <v>0.1764348005299694</v>
      </c>
      <c r="D718" s="41">
        <v>0.1633041570860494</v>
      </c>
      <c r="E718" s="41">
        <v>0.16968403935367579</v>
      </c>
      <c r="F718" s="4">
        <v>1429708422.2222221</v>
      </c>
      <c r="G718" s="4">
        <v>22733898424.407532</v>
      </c>
      <c r="H718" s="11">
        <f t="shared" si="59"/>
        <v>-4.3079668995337606E-2</v>
      </c>
      <c r="I718" s="10">
        <f t="shared" si="55"/>
        <v>6.0578265261802379E-3</v>
      </c>
      <c r="J718" s="10">
        <f t="shared" si="56"/>
        <v>1.4888812307275456E-2</v>
      </c>
      <c r="K718" s="10">
        <f t="shared" si="57"/>
        <v>86.036575051264208</v>
      </c>
      <c r="L718" s="10">
        <f t="shared" si="58"/>
        <v>8.0406057495530314E-2</v>
      </c>
    </row>
    <row r="719" spans="1:12" x14ac:dyDescent="0.25">
      <c r="A719" s="3">
        <v>44548</v>
      </c>
      <c r="B719" s="41">
        <v>0.16897461821862109</v>
      </c>
      <c r="C719" s="41">
        <v>0.17453871194854201</v>
      </c>
      <c r="D719" s="41">
        <v>0.16647521654288949</v>
      </c>
      <c r="E719" s="41">
        <v>0.17221043316715301</v>
      </c>
      <c r="F719" s="4">
        <v>1578932338.253521</v>
      </c>
      <c r="G719" s="4">
        <v>22740722284.33284</v>
      </c>
      <c r="H719" s="11">
        <f t="shared" si="59"/>
        <v>-1.0746681356126933E-2</v>
      </c>
      <c r="I719" s="10">
        <f t="shared" si="55"/>
        <v>1.2034637878912926E-2</v>
      </c>
      <c r="J719" s="10">
        <f t="shared" si="56"/>
        <v>-1.4709117175240705E-2</v>
      </c>
      <c r="K719" s="10">
        <f t="shared" si="57"/>
        <v>85.101220712859643</v>
      </c>
      <c r="L719" s="10">
        <f t="shared" si="58"/>
        <v>4.8436611605638502E-2</v>
      </c>
    </row>
    <row r="720" spans="1:12" x14ac:dyDescent="0.25">
      <c r="A720" s="3">
        <v>44549</v>
      </c>
      <c r="B720" s="41">
        <v>0.17221134404754021</v>
      </c>
      <c r="C720" s="41">
        <v>0.17415828371987871</v>
      </c>
      <c r="D720" s="41">
        <v>0.1696773697268984</v>
      </c>
      <c r="E720" s="41">
        <v>0.1696773697268984</v>
      </c>
      <c r="F720" s="4">
        <v>576649431.1608392</v>
      </c>
      <c r="G720" s="4">
        <v>22781533971.740379</v>
      </c>
      <c r="H720" s="11">
        <f t="shared" si="59"/>
        <v>-2.1796209242993477E-3</v>
      </c>
      <c r="I720" s="10">
        <f t="shared" si="55"/>
        <v>1.7621975952797565E-2</v>
      </c>
      <c r="J720" s="10">
        <f t="shared" si="56"/>
        <v>-1.5107496712510216E-2</v>
      </c>
      <c r="K720" s="10">
        <f t="shared" si="57"/>
        <v>84.913552690586172</v>
      </c>
      <c r="L720" s="10">
        <f t="shared" si="58"/>
        <v>2.6408436199786056E-2</v>
      </c>
    </row>
    <row r="721" spans="1:12" x14ac:dyDescent="0.25">
      <c r="A721" s="3">
        <v>44550</v>
      </c>
      <c r="B721" s="41">
        <v>0.16967588189220509</v>
      </c>
      <c r="C721" s="41">
        <v>0.1708145893926081</v>
      </c>
      <c r="D721" s="41">
        <v>0.16176355741123619</v>
      </c>
      <c r="E721" s="41">
        <v>0.1671139694215619</v>
      </c>
      <c r="F721" s="4">
        <v>792797567.55555558</v>
      </c>
      <c r="G721" s="4">
        <v>22046032368.557041</v>
      </c>
      <c r="H721" s="11">
        <f t="shared" si="59"/>
        <v>-1.9199169030906987E-2</v>
      </c>
      <c r="I721" s="10">
        <f t="shared" si="55"/>
        <v>2.4041544459907482E-2</v>
      </c>
      <c r="J721" s="10">
        <f t="shared" si="56"/>
        <v>2.3322452037092933E-2</v>
      </c>
      <c r="K721" s="10">
        <f t="shared" si="57"/>
        <v>83.264083870433879</v>
      </c>
      <c r="L721" s="10">
        <f t="shared" si="58"/>
        <v>5.5952231307341505E-2</v>
      </c>
    </row>
    <row r="722" spans="1:12" x14ac:dyDescent="0.25">
      <c r="A722" s="3">
        <v>44551</v>
      </c>
      <c r="B722" s="41">
        <v>0.16719387360085231</v>
      </c>
      <c r="C722" s="41">
        <v>0.1717920021495456</v>
      </c>
      <c r="D722" s="41">
        <v>0.16612506345071709</v>
      </c>
      <c r="E722" s="41">
        <v>0.17101147695812449</v>
      </c>
      <c r="F722" s="4">
        <v>1132089783.7777779</v>
      </c>
      <c r="G722" s="4">
        <v>22525211244.491749</v>
      </c>
      <c r="H722" s="11">
        <f t="shared" si="59"/>
        <v>5.7220683573518732E-3</v>
      </c>
      <c r="I722" s="10">
        <f t="shared" si="55"/>
        <v>5.2302133273020128E-3</v>
      </c>
      <c r="J722" s="10">
        <f t="shared" si="56"/>
        <v>1.3551310288054452E-2</v>
      </c>
      <c r="K722" s="10">
        <f t="shared" si="57"/>
        <v>83.746248718410129</v>
      </c>
      <c r="L722" s="10">
        <f t="shared" si="58"/>
        <v>3.4112484781742003E-2</v>
      </c>
    </row>
    <row r="723" spans="1:12" x14ac:dyDescent="0.25">
      <c r="A723" s="3">
        <v>44552</v>
      </c>
      <c r="B723" s="41">
        <v>0.17104802230678851</v>
      </c>
      <c r="C723" s="41">
        <v>0.17861591488402559</v>
      </c>
      <c r="D723" s="41">
        <v>0.17009760100694959</v>
      </c>
      <c r="E723" s="41">
        <v>0.1733289065452025</v>
      </c>
      <c r="F723" s="4">
        <v>860783840.22222221</v>
      </c>
      <c r="G723" s="4">
        <v>23026566641.35257</v>
      </c>
      <c r="H723" s="11">
        <f t="shared" si="59"/>
        <v>3.9721946592948781E-2</v>
      </c>
      <c r="I723" s="10">
        <f t="shared" si="55"/>
        <v>1.7030563384633667E-2</v>
      </c>
      <c r="J723" s="10">
        <f t="shared" si="56"/>
        <v>6.2095865077355761E-2</v>
      </c>
      <c r="K723" s="10">
        <f t="shared" si="57"/>
        <v>87.112534683955573</v>
      </c>
      <c r="L723" s="10">
        <f t="shared" si="58"/>
        <v>5.0078977167514305E-2</v>
      </c>
    </row>
    <row r="724" spans="1:12" x14ac:dyDescent="0.25">
      <c r="A724" s="3">
        <v>44553</v>
      </c>
      <c r="B724" s="41">
        <v>0.17311648411470659</v>
      </c>
      <c r="C724" s="41">
        <v>0.1843897293412404</v>
      </c>
      <c r="D724" s="41">
        <v>0.17179623459673379</v>
      </c>
      <c r="E724" s="41">
        <v>0.18409191494003899</v>
      </c>
      <c r="F724" s="4">
        <v>1201056215.1111109</v>
      </c>
      <c r="G724" s="4">
        <v>23540180008.82597</v>
      </c>
      <c r="H724" s="11">
        <f t="shared" si="59"/>
        <v>3.2325307971373764E-2</v>
      </c>
      <c r="I724" s="10">
        <f t="shared" si="55"/>
        <v>4.4094511228828313E-2</v>
      </c>
      <c r="J724" s="10">
        <f t="shared" si="56"/>
        <v>1.3626509202421255E-2</v>
      </c>
      <c r="K724" s="10">
        <f t="shared" si="57"/>
        <v>89.960799503752796</v>
      </c>
      <c r="L724" s="10">
        <f t="shared" si="58"/>
        <v>7.3304835662248102E-2</v>
      </c>
    </row>
    <row r="725" spans="1:12" x14ac:dyDescent="0.25">
      <c r="A725" s="3">
        <v>44554</v>
      </c>
      <c r="B725" s="41">
        <v>0.18456837149104291</v>
      </c>
      <c r="C725" s="41">
        <v>0.1947911837863921</v>
      </c>
      <c r="D725" s="41">
        <v>0.18003220622230171</v>
      </c>
      <c r="E725" s="41">
        <v>0.18660044511306079</v>
      </c>
      <c r="F725" s="4">
        <v>1442719483.1111109</v>
      </c>
      <c r="G725" s="4">
        <v>24674370597.51569</v>
      </c>
      <c r="H725" s="11">
        <f t="shared" si="59"/>
        <v>5.6410161684777312E-2</v>
      </c>
      <c r="I725" s="10">
        <f t="shared" si="55"/>
        <v>4.5837416337076612E-5</v>
      </c>
      <c r="J725" s="10">
        <f t="shared" si="56"/>
        <v>2.6215023613606059E-2</v>
      </c>
      <c r="K725" s="10">
        <f t="shared" si="57"/>
        <v>95.091912910736099</v>
      </c>
      <c r="L725" s="10">
        <f t="shared" si="58"/>
        <v>8.19796517177942E-2</v>
      </c>
    </row>
    <row r="726" spans="1:12" x14ac:dyDescent="0.25">
      <c r="A726" s="3">
        <v>44555</v>
      </c>
      <c r="B726" s="41">
        <v>0.18638152234401881</v>
      </c>
      <c r="C726" s="41">
        <v>0.19363239165829499</v>
      </c>
      <c r="D726" s="41">
        <v>0.18573806579065011</v>
      </c>
      <c r="E726" s="41">
        <v>0.19149218018800909</v>
      </c>
      <c r="F726" s="4">
        <v>1542950247.5555561</v>
      </c>
      <c r="G726" s="4">
        <v>25187251224.204479</v>
      </c>
      <c r="H726" s="11">
        <f t="shared" si="59"/>
        <v>-5.9488941212444135E-3</v>
      </c>
      <c r="I726" s="10">
        <f t="shared" si="55"/>
        <v>7.583361101486494E-3</v>
      </c>
      <c r="J726" s="10">
        <f t="shared" si="56"/>
        <v>-6.3934085908858851E-3</v>
      </c>
      <c r="K726" s="10">
        <f t="shared" si="57"/>
        <v>94.520272294922293</v>
      </c>
      <c r="L726" s="10">
        <f t="shared" si="58"/>
        <v>4.2502466223282243E-2</v>
      </c>
    </row>
    <row r="727" spans="1:12" x14ac:dyDescent="0.25">
      <c r="A727" s="3">
        <v>44556</v>
      </c>
      <c r="B727" s="41">
        <v>0.19069179951973</v>
      </c>
      <c r="C727" s="41">
        <v>0.1924679410558868</v>
      </c>
      <c r="D727" s="41">
        <v>0.186028393107356</v>
      </c>
      <c r="E727" s="41">
        <v>0.1902678924381076</v>
      </c>
      <c r="F727" s="4">
        <v>1151380574.2222221</v>
      </c>
      <c r="G727" s="4">
        <v>25093979891.201988</v>
      </c>
      <c r="H727" s="11">
        <f t="shared" si="59"/>
        <v>-6.0137180170924493E-3</v>
      </c>
      <c r="I727" s="10">
        <f t="shared" si="55"/>
        <v>2.3102870143751654E-2</v>
      </c>
      <c r="J727" s="10">
        <f t="shared" si="56"/>
        <v>-1.2524415956253199E-2</v>
      </c>
      <c r="K727" s="10">
        <f t="shared" si="57"/>
        <v>93.945840312424735</v>
      </c>
      <c r="L727" s="10">
        <f t="shared" si="58"/>
        <v>3.4615941367695191E-2</v>
      </c>
    </row>
    <row r="728" spans="1:12" x14ac:dyDescent="0.25">
      <c r="A728" s="3">
        <v>44557</v>
      </c>
      <c r="B728" s="41">
        <v>0.18986165819457121</v>
      </c>
      <c r="C728" s="41">
        <v>0.19337461404788611</v>
      </c>
      <c r="D728" s="41">
        <v>0.1878848982100931</v>
      </c>
      <c r="E728" s="41">
        <v>0.1878848982100931</v>
      </c>
      <c r="F728" s="4">
        <v>972572679.77777779</v>
      </c>
      <c r="G728" s="4">
        <v>25278339605.195129</v>
      </c>
      <c r="H728" s="11">
        <f t="shared" si="59"/>
        <v>4.7107741010023229E-3</v>
      </c>
      <c r="I728" s="10">
        <f t="shared" si="55"/>
        <v>2.0106489580741658E-2</v>
      </c>
      <c r="J728" s="10">
        <f t="shared" si="56"/>
        <v>-7.1566893358829153E-2</v>
      </c>
      <c r="K728" s="10">
        <f t="shared" si="57"/>
        <v>94.393108717966413</v>
      </c>
      <c r="L728" s="10">
        <f t="shared" si="58"/>
        <v>2.9218505000089934E-2</v>
      </c>
    </row>
    <row r="729" spans="1:12" x14ac:dyDescent="0.25">
      <c r="A729" s="3">
        <v>44558</v>
      </c>
      <c r="B729" s="41">
        <v>0.1879675469230071</v>
      </c>
      <c r="C729" s="41">
        <v>0.1879675469230071</v>
      </c>
      <c r="D729" s="41">
        <v>0.1731773693940514</v>
      </c>
      <c r="E729" s="41">
        <v>0.17443855973615691</v>
      </c>
      <c r="F729" s="4">
        <v>1242723669.1111109</v>
      </c>
      <c r="G729" s="4">
        <v>23807917301.173679</v>
      </c>
      <c r="H729" s="11">
        <f t="shared" si="59"/>
        <v>-2.7961618186035722E-2</v>
      </c>
      <c r="I729" s="10">
        <f t="shared" si="55"/>
        <v>3.3293117600745228E-2</v>
      </c>
      <c r="J729" s="10">
        <f t="shared" si="56"/>
        <v>-3.6958050634261386E-2</v>
      </c>
      <c r="K729" s="10">
        <f t="shared" si="57"/>
        <v>91.725763034415635</v>
      </c>
      <c r="L729" s="10">
        <f t="shared" si="58"/>
        <v>8.5404793829047199E-2</v>
      </c>
    </row>
    <row r="730" spans="1:12" x14ac:dyDescent="0.25">
      <c r="A730" s="3">
        <v>44559</v>
      </c>
      <c r="B730" s="41">
        <v>0.1741482710209219</v>
      </c>
      <c r="C730" s="41">
        <v>0.1773668373353359</v>
      </c>
      <c r="D730" s="41">
        <v>0.16737329315004101</v>
      </c>
      <c r="E730" s="41">
        <v>0.16799165061286039</v>
      </c>
      <c r="F730" s="4">
        <v>1172521036.4444439</v>
      </c>
      <c r="G730" s="4">
        <v>23037619203.191841</v>
      </c>
      <c r="H730" s="11">
        <f t="shared" si="59"/>
        <v>-5.6396488442833868E-2</v>
      </c>
      <c r="I730" s="10">
        <f t="shared" si="55"/>
        <v>5.828497454389717E-3</v>
      </c>
      <c r="J730" s="10">
        <f t="shared" si="56"/>
        <v>2.1474922964749732E-2</v>
      </c>
      <c r="K730" s="10">
        <f t="shared" si="57"/>
        <v>86.49635561109227</v>
      </c>
      <c r="L730" s="10">
        <f t="shared" si="58"/>
        <v>5.9708117090916168E-2</v>
      </c>
    </row>
    <row r="731" spans="1:12" x14ac:dyDescent="0.25">
      <c r="A731" s="3">
        <v>44560</v>
      </c>
      <c r="B731" s="41">
        <v>0.1680225169740657</v>
      </c>
      <c r="C731" s="41">
        <v>0.17571503594257051</v>
      </c>
      <c r="D731" s="41">
        <v>0.1664026760914355</v>
      </c>
      <c r="E731" s="41">
        <v>0.17159925836849271</v>
      </c>
      <c r="F731" s="4">
        <v>1175384333.1111109</v>
      </c>
      <c r="G731" s="4">
        <v>22800860764.198349</v>
      </c>
      <c r="H731" s="11">
        <f t="shared" si="59"/>
        <v>-9.3129099981775678E-3</v>
      </c>
      <c r="I731" s="10">
        <f t="shared" si="55"/>
        <v>6.3712386677730491E-3</v>
      </c>
      <c r="J731" s="10">
        <f t="shared" si="56"/>
        <v>-5.6718994544798784E-3</v>
      </c>
      <c r="K731" s="10">
        <f t="shared" si="57"/>
        <v>85.681509926117627</v>
      </c>
      <c r="L731" s="10">
        <f t="shared" si="58"/>
        <v>5.5962801019005415E-2</v>
      </c>
    </row>
    <row r="732" spans="1:12" x14ac:dyDescent="0.25">
      <c r="A732" s="3">
        <v>44561</v>
      </c>
      <c r="B732" s="41">
        <v>0.17137673004963619</v>
      </c>
      <c r="C732" s="41">
        <v>0.17552699100892671</v>
      </c>
      <c r="D732" s="41">
        <v>0.16676920145897289</v>
      </c>
      <c r="E732" s="41">
        <v>0.1706259646285633</v>
      </c>
      <c r="F732" s="4">
        <v>886803482.44444442</v>
      </c>
      <c r="G732" s="4">
        <v>22819979482.345692</v>
      </c>
      <c r="H732" s="11">
        <f t="shared" si="59"/>
        <v>-1.0701698499225689E-3</v>
      </c>
      <c r="I732" s="10">
        <f t="shared" si="55"/>
        <v>1.6785880193066701E-2</v>
      </c>
      <c r="J732" s="10">
        <f t="shared" si="56"/>
        <v>1.4306108158794517E-2</v>
      </c>
      <c r="K732" s="10">
        <f t="shared" si="57"/>
        <v>85.588745987648934</v>
      </c>
      <c r="L732" s="10">
        <f t="shared" si="58"/>
        <v>5.2514429962707165E-2</v>
      </c>
    </row>
    <row r="733" spans="1:12" x14ac:dyDescent="0.25">
      <c r="A733" s="3">
        <v>44562</v>
      </c>
      <c r="B733" s="41">
        <v>0.1703943685864332</v>
      </c>
      <c r="C733" s="41">
        <v>0.1737575978490703</v>
      </c>
      <c r="D733" s="41">
        <v>0.1701372374773395</v>
      </c>
      <c r="E733" s="41">
        <v>0.17306695813323819</v>
      </c>
      <c r="F733" s="4">
        <v>894331820.22222221</v>
      </c>
      <c r="G733" s="4">
        <v>22817697916.432072</v>
      </c>
      <c r="H733" s="11">
        <f t="shared" si="59"/>
        <v>-1.0080461983003107E-2</v>
      </c>
      <c r="I733" s="10">
        <f t="shared" si="55"/>
        <v>1.6305777195631331E-2</v>
      </c>
      <c r="J733" s="10">
        <f t="shared" si="56"/>
        <v>7.7747024216789917E-3</v>
      </c>
      <c r="K733" s="10">
        <f t="shared" si="57"/>
        <v>84.715891425564521</v>
      </c>
      <c r="L733" s="10">
        <f t="shared" si="58"/>
        <v>2.127905933710128E-2</v>
      </c>
    </row>
    <row r="734" spans="1:12" x14ac:dyDescent="0.25">
      <c r="A734" s="3">
        <v>44563</v>
      </c>
      <c r="B734" s="41">
        <v>0.1733071444347655</v>
      </c>
      <c r="C734" s="41">
        <v>0.176130841228826</v>
      </c>
      <c r="D734" s="41">
        <v>0.171226854333793</v>
      </c>
      <c r="E734" s="41">
        <v>0.17441250223174931</v>
      </c>
      <c r="F734" s="4">
        <v>720198671.11111116</v>
      </c>
      <c r="G734" s="4">
        <v>22992289735.49202</v>
      </c>
      <c r="H734" s="11">
        <f t="shared" si="59"/>
        <v>1.3658357442401731E-2</v>
      </c>
      <c r="I734" s="10">
        <f t="shared" si="55"/>
        <v>1.0435928726223128E-3</v>
      </c>
      <c r="J734" s="10">
        <f t="shared" si="56"/>
        <v>-2.4235334737886527E-2</v>
      </c>
      <c r="K734" s="10">
        <f t="shared" si="57"/>
        <v>85.886629709148977</v>
      </c>
      <c r="L734" s="10">
        <f t="shared" si="58"/>
        <v>2.8640290765799215E-2</v>
      </c>
    </row>
    <row r="735" spans="1:12" x14ac:dyDescent="0.25">
      <c r="A735" s="3">
        <v>44564</v>
      </c>
      <c r="B735" s="41">
        <v>0.17447494821478859</v>
      </c>
      <c r="C735" s="41">
        <v>0.17447494821478859</v>
      </c>
      <c r="D735" s="41">
        <v>0.1678031658005236</v>
      </c>
      <c r="E735" s="41">
        <v>0.17018555685769049</v>
      </c>
      <c r="F735" s="4">
        <v>796937495.11111116</v>
      </c>
      <c r="G735" s="4">
        <v>22771341175.112251</v>
      </c>
      <c r="H735" s="11">
        <f t="shared" si="59"/>
        <v>-9.401493812694027E-3</v>
      </c>
      <c r="I735" s="10">
        <f t="shared" si="55"/>
        <v>1.2990808006523671E-3</v>
      </c>
      <c r="J735" s="10">
        <f t="shared" si="56"/>
        <v>-9.0768772136710085E-3</v>
      </c>
      <c r="K735" s="10">
        <f t="shared" si="57"/>
        <v>85.06976559753258</v>
      </c>
      <c r="L735" s="10">
        <f t="shared" si="58"/>
        <v>3.9759574156044808E-2</v>
      </c>
    </row>
    <row r="736" spans="1:12" x14ac:dyDescent="0.25">
      <c r="A736" s="3">
        <v>44565</v>
      </c>
      <c r="B736" s="41">
        <v>0.17031495890653461</v>
      </c>
      <c r="C736" s="41">
        <v>0.1725771219143217</v>
      </c>
      <c r="D736" s="41">
        <v>0.16770189609255109</v>
      </c>
      <c r="E736" s="41">
        <v>0.16864080345455301</v>
      </c>
      <c r="F736" s="4">
        <v>764212441.55555558</v>
      </c>
      <c r="G736" s="4">
        <v>22599701588.035419</v>
      </c>
      <c r="H736" s="11">
        <f t="shared" si="59"/>
        <v>-1.08773570067524E-2</v>
      </c>
      <c r="I736" s="10">
        <f t="shared" si="55"/>
        <v>3.0985040614700352E-2</v>
      </c>
      <c r="J736" s="10">
        <f t="shared" si="56"/>
        <v>-5.4104693635357415E-2</v>
      </c>
      <c r="K736" s="10">
        <f t="shared" si="57"/>
        <v>84.13355402964072</v>
      </c>
      <c r="L736" s="10">
        <f t="shared" si="58"/>
        <v>2.9070785336142269E-2</v>
      </c>
    </row>
    <row r="737" spans="1:12" x14ac:dyDescent="0.25">
      <c r="A737" s="3">
        <v>44566</v>
      </c>
      <c r="B737" s="41">
        <v>0.1686559943288819</v>
      </c>
      <c r="C737" s="41">
        <v>0.17101699378571239</v>
      </c>
      <c r="D737" s="41">
        <v>0.14960420794450929</v>
      </c>
      <c r="E737" s="41">
        <v>0.15951654444922389</v>
      </c>
      <c r="F737" s="4">
        <v>832527652.44444442</v>
      </c>
      <c r="G737" s="4">
        <v>22248528413.57803</v>
      </c>
      <c r="H737" s="11">
        <f t="shared" si="59"/>
        <v>-9.0401793198513231E-3</v>
      </c>
      <c r="I737" s="10">
        <f t="shared" si="55"/>
        <v>2.99059645707376E-2</v>
      </c>
      <c r="J737" s="10">
        <f t="shared" si="56"/>
        <v>3.4171289797362281E-3</v>
      </c>
      <c r="K737" s="10">
        <f t="shared" si="57"/>
        <v>83.363931435076523</v>
      </c>
      <c r="L737" s="10">
        <f t="shared" si="58"/>
        <v>0.14312956925078901</v>
      </c>
    </row>
    <row r="738" spans="1:12" x14ac:dyDescent="0.25">
      <c r="A738" s="3">
        <v>44567</v>
      </c>
      <c r="B738" s="41">
        <v>0.15906201495392441</v>
      </c>
      <c r="C738" s="41">
        <v>0.16197709637832869</v>
      </c>
      <c r="D738" s="41">
        <v>0.1545824125137174</v>
      </c>
      <c r="E738" s="41">
        <v>0.16006163305600871</v>
      </c>
      <c r="F738" s="4">
        <v>1548299218.2222221</v>
      </c>
      <c r="G738" s="4">
        <v>20980036295.845051</v>
      </c>
      <c r="H738" s="11">
        <f t="shared" si="59"/>
        <v>-5.2859643987841744E-2</v>
      </c>
      <c r="I738" s="10">
        <f t="shared" si="55"/>
        <v>3.4191184845912136E-3</v>
      </c>
      <c r="J738" s="10">
        <f t="shared" si="56"/>
        <v>-3.3536320631799232E-2</v>
      </c>
      <c r="K738" s="10">
        <f t="shared" si="57"/>
        <v>78.904484054003674</v>
      </c>
      <c r="L738" s="10">
        <f t="shared" si="58"/>
        <v>4.783651480374651E-2</v>
      </c>
    </row>
    <row r="739" spans="1:12" x14ac:dyDescent="0.25">
      <c r="A739" s="3">
        <v>44568</v>
      </c>
      <c r="B739" s="41">
        <v>0.1602421906352528</v>
      </c>
      <c r="C739" s="41">
        <v>0.16026561020914859</v>
      </c>
      <c r="D739" s="41">
        <v>0.15041854701730711</v>
      </c>
      <c r="E739" s="41">
        <v>0.154693754808993</v>
      </c>
      <c r="F739" s="4">
        <v>1173542852.8888891</v>
      </c>
      <c r="G739" s="4">
        <v>20561077356.22628</v>
      </c>
      <c r="H739" s="11">
        <f t="shared" si="59"/>
        <v>-1.0566223296055346E-2</v>
      </c>
      <c r="I739" s="10">
        <f t="shared" si="55"/>
        <v>6.8625472226765153E-3</v>
      </c>
      <c r="J739" s="10">
        <f t="shared" si="56"/>
        <v>-2.3134551380740276E-2</v>
      </c>
      <c r="K739" s="10">
        <f t="shared" si="57"/>
        <v>78.060195433132989</v>
      </c>
      <c r="L739" s="10">
        <f t="shared" si="58"/>
        <v>6.5464421689357843E-2</v>
      </c>
    </row>
    <row r="740" spans="1:12" x14ac:dyDescent="0.25">
      <c r="A740" s="3">
        <v>44569</v>
      </c>
      <c r="B740" s="41">
        <v>0.15492601837070169</v>
      </c>
      <c r="C740" s="41">
        <v>0.15779726546586481</v>
      </c>
      <c r="D740" s="41">
        <v>0.14690167232470319</v>
      </c>
      <c r="E740" s="41">
        <v>0.15111498419008471</v>
      </c>
      <c r="F740" s="4">
        <v>953600753.11111116</v>
      </c>
      <c r="G740" s="4">
        <v>20485209109.250439</v>
      </c>
      <c r="H740" s="11">
        <f t="shared" si="59"/>
        <v>-1.5401587028324785E-2</v>
      </c>
      <c r="I740" s="10">
        <f t="shared" si="55"/>
        <v>1.0151936407276014E-2</v>
      </c>
      <c r="J740" s="10">
        <f t="shared" si="56"/>
        <v>-2.7269851143215673E-3</v>
      </c>
      <c r="K740" s="10">
        <f t="shared" si="57"/>
        <v>76.842542952693222</v>
      </c>
      <c r="L740" s="10">
        <f t="shared" si="58"/>
        <v>7.4169292757121363E-2</v>
      </c>
    </row>
    <row r="741" spans="1:12" x14ac:dyDescent="0.25">
      <c r="A741" s="3">
        <v>44570</v>
      </c>
      <c r="B741" s="41">
        <v>0.1510558904184644</v>
      </c>
      <c r="C741" s="41">
        <v>0.1538354977473308</v>
      </c>
      <c r="D741" s="41">
        <v>0.14924369227782749</v>
      </c>
      <c r="E741" s="41">
        <v>0.1507028958776474</v>
      </c>
      <c r="F741" s="4">
        <v>806794019.55555558</v>
      </c>
      <c r="G741" s="4">
        <v>20111623965.816921</v>
      </c>
      <c r="H741" s="11">
        <f t="shared" si="59"/>
        <v>-2.5106694383059742E-2</v>
      </c>
      <c r="I741" s="10">
        <f t="shared" si="55"/>
        <v>6.0365592509501853E-2</v>
      </c>
      <c r="J741" s="10">
        <f t="shared" si="56"/>
        <v>-4.9788576345395352E-2</v>
      </c>
      <c r="K741" s="10">
        <f t="shared" si="57"/>
        <v>74.888174016779757</v>
      </c>
      <c r="L741" s="10">
        <f t="shared" si="58"/>
        <v>3.0767166098754295E-2</v>
      </c>
    </row>
    <row r="742" spans="1:12" x14ac:dyDescent="0.25">
      <c r="A742" s="3">
        <v>44571</v>
      </c>
      <c r="B742" s="41">
        <v>0.1506267201735377</v>
      </c>
      <c r="C742" s="41">
        <v>0.15218181410760309</v>
      </c>
      <c r="D742" s="41">
        <v>0.13897892609378429</v>
      </c>
      <c r="E742" s="41">
        <v>0.14319961324077099</v>
      </c>
      <c r="F742" s="4">
        <v>707345551.77777779</v>
      </c>
      <c r="G742" s="4">
        <v>19564699785.001068</v>
      </c>
      <c r="H742" s="11">
        <f t="shared" si="59"/>
        <v>-1.0749688231540808E-2</v>
      </c>
      <c r="I742" s="10">
        <f t="shared" si="55"/>
        <v>6.1191870107939424E-2</v>
      </c>
      <c r="J742" s="10">
        <f t="shared" si="56"/>
        <v>7.203339182049362E-2</v>
      </c>
      <c r="K742" s="10">
        <f t="shared" si="57"/>
        <v>74.072399805638454</v>
      </c>
      <c r="L742" s="10">
        <f t="shared" si="58"/>
        <v>9.4999208764279697E-2</v>
      </c>
    </row>
    <row r="743" spans="1:12" x14ac:dyDescent="0.25">
      <c r="A743" s="3">
        <v>44572</v>
      </c>
      <c r="B743" s="41">
        <v>0.14322318527878991</v>
      </c>
      <c r="C743" s="41">
        <v>0.16353764411604321</v>
      </c>
      <c r="D743" s="41">
        <v>0.14232041240460569</v>
      </c>
      <c r="E743" s="41">
        <v>0.15351476708988659</v>
      </c>
      <c r="F743" s="4">
        <v>1295476949.853658</v>
      </c>
      <c r="G743" s="4">
        <v>19714816192.09296</v>
      </c>
      <c r="H743" s="11">
        <f t="shared" si="59"/>
        <v>7.4620151396084439E-2</v>
      </c>
      <c r="I743" s="10">
        <f t="shared" si="55"/>
        <v>6.9861240172729447E-2</v>
      </c>
      <c r="J743" s="10">
        <f t="shared" si="56"/>
        <v>4.9599294806094374E-2</v>
      </c>
      <c r="K743" s="10">
        <f t="shared" si="57"/>
        <v>79.674313644802581</v>
      </c>
      <c r="L743" s="10">
        <f t="shared" si="58"/>
        <v>0.1490807351732415</v>
      </c>
    </row>
    <row r="744" spans="1:12" x14ac:dyDescent="0.25">
      <c r="A744" s="3">
        <v>44573</v>
      </c>
      <c r="B744" s="41">
        <v>0.15378023203089849</v>
      </c>
      <c r="C744" s="41">
        <v>0.16158856629607349</v>
      </c>
      <c r="D744" s="41">
        <v>0.15183414131537601</v>
      </c>
      <c r="E744" s="41">
        <v>0.1611289912798668</v>
      </c>
      <c r="F744" s="4">
        <v>1354333280</v>
      </c>
      <c r="G744" s="4">
        <v>20763546440.50174</v>
      </c>
      <c r="H744" s="11">
        <f t="shared" si="59"/>
        <v>-1.1918221217536287E-2</v>
      </c>
      <c r="I744" s="10">
        <f t="shared" si="55"/>
        <v>5.7372762027485376E-2</v>
      </c>
      <c r="J744" s="10">
        <f t="shared" si="56"/>
        <v>7.5872419003607749E-2</v>
      </c>
      <c r="K744" s="10">
        <f t="shared" si="57"/>
        <v>78.712819328210912</v>
      </c>
      <c r="L744" s="10">
        <f t="shared" si="58"/>
        <v>6.4243949985112181E-2</v>
      </c>
    </row>
    <row r="745" spans="1:12" x14ac:dyDescent="0.25">
      <c r="A745" s="3">
        <v>44574</v>
      </c>
      <c r="B745" s="41">
        <v>0.16283141891072259</v>
      </c>
      <c r="C745" s="41">
        <v>0.1756274604566706</v>
      </c>
      <c r="D745" s="41">
        <v>0.1615801540363338</v>
      </c>
      <c r="E745" s="41">
        <v>0.1733542376198815</v>
      </c>
      <c r="F745" s="4">
        <v>1651536976</v>
      </c>
      <c r="G745" s="4">
        <v>22337581538.937729</v>
      </c>
      <c r="H745" s="11">
        <f t="shared" si="59"/>
        <v>8.6880492118941791E-2</v>
      </c>
      <c r="I745" s="10">
        <f t="shared" si="55"/>
        <v>0.15747459941286318</v>
      </c>
      <c r="J745" s="10">
        <f t="shared" si="56"/>
        <v>5.9493038565973766E-2</v>
      </c>
      <c r="K745" s="10">
        <f t="shared" si="57"/>
        <v>85.638308299634176</v>
      </c>
      <c r="L745" s="10">
        <f t="shared" si="58"/>
        <v>8.6937077787275996E-2</v>
      </c>
    </row>
    <row r="746" spans="1:12" x14ac:dyDescent="0.25">
      <c r="A746" s="3">
        <v>44575</v>
      </c>
      <c r="B746" s="41">
        <v>0.17192454362962001</v>
      </c>
      <c r="C746" s="41">
        <v>0.20513600530177031</v>
      </c>
      <c r="D746" s="41">
        <v>0.1711394786301029</v>
      </c>
      <c r="E746" s="41">
        <v>0.18366760796417611</v>
      </c>
      <c r="F746" s="4">
        <v>4958143464</v>
      </c>
      <c r="G746" s="4">
        <v>25041564358.496891</v>
      </c>
      <c r="H746" s="11">
        <f t="shared" si="59"/>
        <v>0.16801783028901576</v>
      </c>
      <c r="I746" s="10">
        <f t="shared" si="55"/>
        <v>5.6792588257515587E-3</v>
      </c>
      <c r="J746" s="10">
        <f t="shared" si="56"/>
        <v>6.6912369127842819E-3</v>
      </c>
      <c r="K746" s="10">
        <f t="shared" si="57"/>
        <v>100.19508888004952</v>
      </c>
      <c r="L746" s="10">
        <f t="shared" si="58"/>
        <v>0.19864806731792584</v>
      </c>
    </row>
    <row r="747" spans="1:12" x14ac:dyDescent="0.25">
      <c r="A747" s="3">
        <v>44576</v>
      </c>
      <c r="B747" s="41">
        <v>0.1830698528701305</v>
      </c>
      <c r="C747" s="41">
        <v>0.19391816666199441</v>
      </c>
      <c r="D747" s="41">
        <v>0.1823872380219218</v>
      </c>
      <c r="E747" s="41">
        <v>0.18489657144226879</v>
      </c>
      <c r="F747" s="4">
        <v>3561417220.8888888</v>
      </c>
      <c r="G747" s="4">
        <v>24982396292.02544</v>
      </c>
      <c r="H747" s="11">
        <f t="shared" si="59"/>
        <v>-5.4684883929925571E-2</v>
      </c>
      <c r="I747" s="10">
        <f t="shared" si="55"/>
        <v>5.4884273124993464E-3</v>
      </c>
      <c r="J747" s="10">
        <f t="shared" si="56"/>
        <v>-4.1582094944212056E-2</v>
      </c>
      <c r="K747" s="10">
        <f t="shared" si="57"/>
        <v>94.661247190365515</v>
      </c>
      <c r="L747" s="10">
        <f t="shared" si="58"/>
        <v>6.322223399581639E-2</v>
      </c>
    </row>
    <row r="748" spans="1:12" x14ac:dyDescent="0.25">
      <c r="A748" s="3">
        <v>44577</v>
      </c>
      <c r="B748" s="41">
        <v>0.1848712638285851</v>
      </c>
      <c r="C748" s="41">
        <v>0.1848712638285851</v>
      </c>
      <c r="D748" s="41">
        <v>0.17496455930307381</v>
      </c>
      <c r="E748" s="41">
        <v>0.17720818465369709</v>
      </c>
      <c r="F748" s="4">
        <v>1394858847.5555561</v>
      </c>
      <c r="G748" s="4">
        <v>23835471772.141251</v>
      </c>
      <c r="H748" s="11">
        <f t="shared" si="59"/>
        <v>-4.6653199074320618E-2</v>
      </c>
      <c r="I748" s="10">
        <f t="shared" si="55"/>
        <v>1.0381623591542662E-2</v>
      </c>
      <c r="J748" s="10">
        <f t="shared" si="56"/>
        <v>-3.3241479188974354E-2</v>
      </c>
      <c r="K748" s="10">
        <f t="shared" si="57"/>
        <v>90.198343981495597</v>
      </c>
      <c r="L748" s="10">
        <f t="shared" si="58"/>
        <v>5.6621206974555749E-2</v>
      </c>
    </row>
    <row r="749" spans="1:12" x14ac:dyDescent="0.25">
      <c r="A749" s="3">
        <v>44578</v>
      </c>
      <c r="B749" s="41">
        <v>0.17695194923574351</v>
      </c>
      <c r="C749" s="41">
        <v>0.1776813632717453</v>
      </c>
      <c r="D749" s="41">
        <v>0.16638062504035159</v>
      </c>
      <c r="E749" s="41">
        <v>0.1713175224714153</v>
      </c>
      <c r="F749" s="4">
        <v>1151351865.7777779</v>
      </c>
      <c r="G749" s="4">
        <v>22634617493.48354</v>
      </c>
      <c r="H749" s="11">
        <f t="shared" si="59"/>
        <v>-3.8891390732885125E-2</v>
      </c>
      <c r="I749" s="10">
        <f t="shared" si="55"/>
        <v>1.7705691224555265E-3</v>
      </c>
      <c r="J749" s="10">
        <f t="shared" si="56"/>
        <v>-3.5882029922862491E-2</v>
      </c>
      <c r="K749" s="10">
        <f t="shared" si="57"/>
        <v>86.651513551519201</v>
      </c>
      <c r="L749" s="10">
        <f t="shared" si="58"/>
        <v>6.7920998786084485E-2</v>
      </c>
    </row>
    <row r="750" spans="1:12" x14ac:dyDescent="0.25">
      <c r="A750" s="3">
        <v>44579</v>
      </c>
      <c r="B750" s="41">
        <v>0.17099437647276439</v>
      </c>
      <c r="C750" s="41">
        <v>0.17337977602870261</v>
      </c>
      <c r="D750" s="41">
        <v>0.1621882494562164</v>
      </c>
      <c r="E750" s="41">
        <v>0.1651703020037853</v>
      </c>
      <c r="F750" s="4">
        <v>1231697663.5555561</v>
      </c>
      <c r="G750" s="4">
        <v>22081432702.625889</v>
      </c>
      <c r="H750" s="11">
        <f t="shared" si="59"/>
        <v>-2.4209557850273015E-2</v>
      </c>
      <c r="I750" s="10">
        <f t="shared" si="55"/>
        <v>1.9683760760015791E-2</v>
      </c>
      <c r="J750" s="10">
        <f t="shared" si="56"/>
        <v>-2.0197739872878873E-2</v>
      </c>
      <c r="K750" s="10">
        <f t="shared" si="57"/>
        <v>84.529509163529696</v>
      </c>
      <c r="L750" s="10">
        <f t="shared" si="58"/>
        <v>6.9003313187046889E-2</v>
      </c>
    </row>
    <row r="751" spans="1:12" x14ac:dyDescent="0.25">
      <c r="A751" s="3">
        <v>44580</v>
      </c>
      <c r="B751" s="41">
        <v>0.16526213153337199</v>
      </c>
      <c r="C751" s="41">
        <v>0.16874819178996051</v>
      </c>
      <c r="D751" s="41">
        <v>0.159617744155088</v>
      </c>
      <c r="E751" s="41">
        <v>0.16183423520918799</v>
      </c>
      <c r="F751" s="4">
        <v>1045161750.076655</v>
      </c>
      <c r="G751" s="4">
        <v>21760830624.4561</v>
      </c>
      <c r="H751" s="11">
        <f t="shared" si="59"/>
        <v>-2.6713520716368649E-2</v>
      </c>
      <c r="I751" s="10">
        <f t="shared" si="55"/>
        <v>4.9187943003848496E-2</v>
      </c>
      <c r="J751" s="10">
        <f t="shared" si="56"/>
        <v>-4.3079092219416193E-2</v>
      </c>
      <c r="K751" s="10">
        <f t="shared" si="57"/>
        <v>82.244714848628902</v>
      </c>
      <c r="L751" s="10">
        <f t="shared" si="58"/>
        <v>5.7201958862425517E-2</v>
      </c>
    </row>
    <row r="752" spans="1:12" x14ac:dyDescent="0.25">
      <c r="A752" s="3">
        <v>44581</v>
      </c>
      <c r="B752" s="41">
        <v>0.161895218729703</v>
      </c>
      <c r="C752" s="41">
        <v>0.1689377838780349</v>
      </c>
      <c r="D752" s="41">
        <v>0.1548625632663527</v>
      </c>
      <c r="E752" s="41">
        <v>0.1548625632663527</v>
      </c>
      <c r="F752" s="4">
        <v>784524056.22222221</v>
      </c>
      <c r="G752" s="4">
        <v>21771017660.35471</v>
      </c>
      <c r="H752" s="11">
        <f t="shared" si="59"/>
        <v>1.1235207089530241E-3</v>
      </c>
      <c r="I752" s="10">
        <f t="shared" si="55"/>
        <v>7.104938425645406E-3</v>
      </c>
      <c r="J752" s="10">
        <f t="shared" si="56"/>
        <v>-8.5804688189208722E-2</v>
      </c>
      <c r="K752" s="10">
        <f t="shared" si="57"/>
        <v>82.338242009672229</v>
      </c>
      <c r="L752" s="10">
        <f t="shared" si="58"/>
        <v>9.0888464679961478E-2</v>
      </c>
    </row>
    <row r="753" spans="1:12" x14ac:dyDescent="0.25">
      <c r="A753" s="3">
        <v>44582</v>
      </c>
      <c r="B753" s="41">
        <v>0.15534758762777459</v>
      </c>
      <c r="C753" s="41">
        <v>0.1573758955894404</v>
      </c>
      <c r="D753" s="41">
        <v>0.1409095161320941</v>
      </c>
      <c r="E753" s="41">
        <v>0.14157462931310169</v>
      </c>
      <c r="F753" s="4">
        <v>1255034350</v>
      </c>
      <c r="G753" s="4">
        <v>20081674202.17918</v>
      </c>
      <c r="H753" s="11">
        <f t="shared" si="59"/>
        <v>-6.8438735392324312E-2</v>
      </c>
      <c r="I753" s="10">
        <f t="shared" si="55"/>
        <v>4.6614547203577383E-2</v>
      </c>
      <c r="J753" s="10">
        <f t="shared" si="56"/>
        <v>-6.2281726667858583E-2</v>
      </c>
      <c r="K753" s="10">
        <f t="shared" si="57"/>
        <v>76.634678116710788</v>
      </c>
      <c r="L753" s="10">
        <f t="shared" si="58"/>
        <v>0.11685782415085488</v>
      </c>
    </row>
    <row r="754" spans="1:12" x14ac:dyDescent="0.25">
      <c r="A754" s="3">
        <v>44583</v>
      </c>
      <c r="B754" s="41">
        <v>0.14226715551822949</v>
      </c>
      <c r="C754" s="41">
        <v>0.14502399100849009</v>
      </c>
      <c r="D754" s="41">
        <v>0.1221754985059423</v>
      </c>
      <c r="E754" s="41">
        <v>0.1327571169471197</v>
      </c>
      <c r="F754" s="4">
        <v>1923934613.9300699</v>
      </c>
      <c r="G754" s="4">
        <v>17737130305.59425</v>
      </c>
      <c r="H754" s="11">
        <f t="shared" si="59"/>
        <v>-7.8486635673697791E-2</v>
      </c>
      <c r="I754" s="10">
        <f t="shared" si="55"/>
        <v>2.3580299232298959E-3</v>
      </c>
      <c r="J754" s="10">
        <f t="shared" si="56"/>
        <v>6.7190167850114779E-2</v>
      </c>
      <c r="K754" s="10">
        <f t="shared" si="57"/>
        <v>70.541393419719711</v>
      </c>
      <c r="L754" s="10">
        <f t="shared" si="58"/>
        <v>0.18701370390918859</v>
      </c>
    </row>
    <row r="755" spans="1:12" x14ac:dyDescent="0.25">
      <c r="A755" s="3">
        <v>44584</v>
      </c>
      <c r="B755" s="41">
        <v>0.1330575130571662</v>
      </c>
      <c r="C755" s="41">
        <v>0.14320195152429219</v>
      </c>
      <c r="D755" s="41">
        <v>0.1330280843764681</v>
      </c>
      <c r="E755" s="41">
        <v>0.141677089918094</v>
      </c>
      <c r="F755" s="4">
        <v>1811890648</v>
      </c>
      <c r="G755" s="4">
        <v>18350820870.17392</v>
      </c>
      <c r="H755" s="11">
        <f t="shared" si="59"/>
        <v>-1.2563710814517817E-2</v>
      </c>
      <c r="I755" s="10">
        <f t="shared" si="55"/>
        <v>3.2809885580282777E-2</v>
      </c>
      <c r="J755" s="10">
        <f t="shared" si="56"/>
        <v>-2.9198775539448496E-2</v>
      </c>
      <c r="K755" s="10">
        <f t="shared" si="57"/>
        <v>69.642568041526701</v>
      </c>
      <c r="L755" s="10">
        <f t="shared" si="58"/>
        <v>7.6479092332353948E-2</v>
      </c>
    </row>
    <row r="756" spans="1:12" x14ac:dyDescent="0.25">
      <c r="A756" s="3">
        <v>44585</v>
      </c>
      <c r="B756" s="41">
        <v>0.14188034745610861</v>
      </c>
      <c r="C756" s="41">
        <v>0.14188034745610861</v>
      </c>
      <c r="D756" s="41">
        <v>0.1267283441613383</v>
      </c>
      <c r="E756" s="41">
        <v>0.13754029237049331</v>
      </c>
      <c r="F756" s="4">
        <v>1440512367.5555561</v>
      </c>
      <c r="G756" s="4">
        <v>17854549594.064419</v>
      </c>
      <c r="H756" s="11">
        <f t="shared" si="59"/>
        <v>-9.2289529166045096E-3</v>
      </c>
      <c r="I756" s="10">
        <f t="shared" si="55"/>
        <v>1.9257154776245596E-3</v>
      </c>
      <c r="J756" s="10">
        <f t="shared" si="56"/>
        <v>4.699348790399771E-2</v>
      </c>
      <c r="K756" s="10">
        <f t="shared" si="57"/>
        <v>68.990611107163431</v>
      </c>
      <c r="L756" s="10">
        <f t="shared" si="58"/>
        <v>0.11956286018761708</v>
      </c>
    </row>
    <row r="757" spans="1:12" x14ac:dyDescent="0.25">
      <c r="A757" s="3">
        <v>44586</v>
      </c>
      <c r="B757" s="41">
        <v>0.1375141872194961</v>
      </c>
      <c r="C757" s="41">
        <v>0.14715421480324381</v>
      </c>
      <c r="D757" s="41">
        <v>0.1328271008683046</v>
      </c>
      <c r="E757" s="41">
        <v>0.14400379043631839</v>
      </c>
      <c r="F757" s="4">
        <v>1657265991.358885</v>
      </c>
      <c r="G757" s="4">
        <v>18379896048.577942</v>
      </c>
      <c r="H757" s="11">
        <f t="shared" si="59"/>
        <v>3.7171232250940843E-2</v>
      </c>
      <c r="I757" s="10">
        <f t="shared" si="55"/>
        <v>6.3372822380771909E-2</v>
      </c>
      <c r="J757" s="10">
        <f t="shared" si="56"/>
        <v>-4.5218398300379548E-3</v>
      </c>
      <c r="K757" s="10">
        <f t="shared" si="57"/>
        <v>71.592248368013074</v>
      </c>
      <c r="L757" s="10">
        <f t="shared" si="58"/>
        <v>0.10786288220763218</v>
      </c>
    </row>
    <row r="758" spans="1:12" x14ac:dyDescent="0.25">
      <c r="A758" s="3">
        <v>44587</v>
      </c>
      <c r="B758" s="41">
        <v>0.14290392333400551</v>
      </c>
      <c r="C758" s="41">
        <v>0.15302487410584509</v>
      </c>
      <c r="D758" s="41">
        <v>0.1415662749984388</v>
      </c>
      <c r="E758" s="41">
        <v>0.14335262836104701</v>
      </c>
      <c r="F758" s="4">
        <v>1520807636.8888891</v>
      </c>
      <c r="G758" s="4">
        <v>19442616276.86084</v>
      </c>
      <c r="H758" s="11">
        <f t="shared" si="59"/>
        <v>3.9894605196669278E-2</v>
      </c>
      <c r="I758" s="10">
        <f t="shared" si="55"/>
        <v>2.1223274143845269E-2</v>
      </c>
      <c r="J758" s="10">
        <f t="shared" si="56"/>
        <v>-1.2865497408832804E-2</v>
      </c>
      <c r="K758" s="10">
        <f t="shared" si="57"/>
        <v>74.488287456993518</v>
      </c>
      <c r="L758" s="10">
        <f t="shared" si="58"/>
        <v>8.094158801262985E-2</v>
      </c>
    </row>
    <row r="759" spans="1:12" x14ac:dyDescent="0.25">
      <c r="A759" s="3">
        <v>44588</v>
      </c>
      <c r="B759" s="41">
        <v>0.14322730099520389</v>
      </c>
      <c r="C759" s="41">
        <v>0.1454152379097175</v>
      </c>
      <c r="D759" s="41">
        <v>0.13672272290713269</v>
      </c>
      <c r="E759" s="41">
        <v>0.14150832549231859</v>
      </c>
      <c r="F759" s="4">
        <v>1174680006.2222221</v>
      </c>
      <c r="G759" s="4">
        <v>18762781031.838531</v>
      </c>
      <c r="H759" s="11">
        <f t="shared" si="59"/>
        <v>-4.9728099700079569E-2</v>
      </c>
      <c r="I759" s="10">
        <f t="shared" si="55"/>
        <v>2.1373406284070598E-2</v>
      </c>
      <c r="J759" s="10">
        <f t="shared" si="56"/>
        <v>2.399215531720289E-3</v>
      </c>
      <c r="K759" s="10">
        <f t="shared" si="57"/>
        <v>70.734398372143872</v>
      </c>
      <c r="L759" s="10">
        <f t="shared" si="58"/>
        <v>6.3577690801909226E-2</v>
      </c>
    </row>
    <row r="760" spans="1:12" x14ac:dyDescent="0.25">
      <c r="A760" s="3">
        <v>44589</v>
      </c>
      <c r="B760" s="41">
        <v>0.1412610362338603</v>
      </c>
      <c r="C760" s="41">
        <v>0.14254854262136429</v>
      </c>
      <c r="D760" s="41">
        <v>0.13835177991858899</v>
      </c>
      <c r="E760" s="41">
        <v>0.1418478344647075</v>
      </c>
      <c r="F760" s="4">
        <v>669073469.33333337</v>
      </c>
      <c r="G760" s="4">
        <v>18634415075.19939</v>
      </c>
      <c r="H760" s="11">
        <f t="shared" si="59"/>
        <v>-1.9713857567891346E-2</v>
      </c>
      <c r="I760" s="10">
        <f t="shared" si="55"/>
        <v>9.2723334530698115E-3</v>
      </c>
      <c r="J760" s="10">
        <f t="shared" si="56"/>
        <v>8.9923814231611665E-3</v>
      </c>
      <c r="K760" s="10">
        <f t="shared" si="57"/>
        <v>69.320236659917057</v>
      </c>
      <c r="L760" s="10">
        <f t="shared" si="58"/>
        <v>3.0333998631928205E-2</v>
      </c>
    </row>
    <row r="761" spans="1:12" x14ac:dyDescent="0.25">
      <c r="A761" s="3">
        <v>44590</v>
      </c>
      <c r="B761" s="41">
        <v>0.14169483990491069</v>
      </c>
      <c r="C761" s="41">
        <v>0.14404711318047261</v>
      </c>
      <c r="D761" s="41">
        <v>0.14139593889296501</v>
      </c>
      <c r="E761" s="41">
        <v>0.14312338429626359</v>
      </c>
      <c r="F761" s="4">
        <v>497420177.55555558</v>
      </c>
      <c r="G761" s="4">
        <v>18920184626.255329</v>
      </c>
      <c r="H761" s="11">
        <f t="shared" si="59"/>
        <v>1.0512703473151632E-2</v>
      </c>
      <c r="I761" s="10">
        <f t="shared" si="55"/>
        <v>4.9791302382266294E-3</v>
      </c>
      <c r="J761" s="10">
        <f t="shared" si="56"/>
        <v>-2.5562914958452532E-2</v>
      </c>
      <c r="K761" s="10">
        <f t="shared" si="57"/>
        <v>70.059492456084612</v>
      </c>
      <c r="L761" s="10">
        <f t="shared" si="58"/>
        <v>1.8750003064193388E-2</v>
      </c>
    </row>
    <row r="762" spans="1:12" x14ac:dyDescent="0.25">
      <c r="A762" s="3">
        <v>44591</v>
      </c>
      <c r="B762" s="41">
        <v>0.14324793624525109</v>
      </c>
      <c r="C762" s="41">
        <v>0.1436725393692716</v>
      </c>
      <c r="D762" s="41">
        <v>0.13853402304578791</v>
      </c>
      <c r="E762" s="41">
        <v>0.13946473339493229</v>
      </c>
      <c r="F762" s="4">
        <v>411761746.22222221</v>
      </c>
      <c r="G762" s="4">
        <v>18806364638.998711</v>
      </c>
      <c r="H762" s="11">
        <f t="shared" si="59"/>
        <v>-2.6003562510254481E-3</v>
      </c>
      <c r="I762" s="10">
        <f t="shared" si="55"/>
        <v>1.5357379049366156E-2</v>
      </c>
      <c r="J762" s="10">
        <f t="shared" si="56"/>
        <v>1.6822196431167225E-2</v>
      </c>
      <c r="K762" s="10">
        <f t="shared" si="57"/>
        <v>69.874712460681735</v>
      </c>
      <c r="L762" s="10">
        <f t="shared" si="58"/>
        <v>3.7092089080422719E-2</v>
      </c>
    </row>
    <row r="763" spans="1:12" x14ac:dyDescent="0.25">
      <c r="A763" s="3">
        <v>44592</v>
      </c>
      <c r="B763" s="41">
        <v>0.13943566748367989</v>
      </c>
      <c r="C763" s="41">
        <v>0.14228726170928829</v>
      </c>
      <c r="D763" s="41">
        <v>0.13679195802701849</v>
      </c>
      <c r="E763" s="41">
        <v>0.1418108365353222</v>
      </c>
      <c r="F763" s="4">
        <v>568992312.44444442</v>
      </c>
      <c r="G763" s="4">
        <v>18457879554.05262</v>
      </c>
      <c r="H763" s="11">
        <f t="shared" si="59"/>
        <v>-9.6419097627475272E-3</v>
      </c>
      <c r="I763" s="10">
        <f t="shared" si="55"/>
        <v>1.4500927537350271E-3</v>
      </c>
      <c r="J763" s="10">
        <f t="shared" si="56"/>
        <v>7.427722891475419E-3</v>
      </c>
      <c r="K763" s="10">
        <f t="shared" si="57"/>
        <v>69.191344878675167</v>
      </c>
      <c r="L763" s="10">
        <f t="shared" si="58"/>
        <v>4.0172710161692438E-2</v>
      </c>
    </row>
    <row r="764" spans="1:12" x14ac:dyDescent="0.25">
      <c r="A764" s="3">
        <v>44593</v>
      </c>
      <c r="B764" s="41">
        <v>0.1417160571907366</v>
      </c>
      <c r="C764" s="41">
        <v>0.14400562284784829</v>
      </c>
      <c r="D764" s="41">
        <v>0.14113834814824081</v>
      </c>
      <c r="E764" s="41">
        <v>0.14286416813211489</v>
      </c>
      <c r="F764" s="4">
        <v>590527620.22222221</v>
      </c>
      <c r="G764" s="4">
        <v>18911850900.496571</v>
      </c>
      <c r="H764" s="11">
        <f t="shared" si="59"/>
        <v>1.207670397137052E-2</v>
      </c>
      <c r="I764" s="10">
        <f t="shared" si="55"/>
        <v>3.7190585931863675E-2</v>
      </c>
      <c r="J764" s="10">
        <f t="shared" si="56"/>
        <v>-4.1052100718710571E-2</v>
      </c>
      <c r="K764" s="10">
        <f t="shared" si="57"/>
        <v>70.039024972127294</v>
      </c>
      <c r="L764" s="10">
        <f t="shared" si="58"/>
        <v>2.0315348289296375E-2</v>
      </c>
    </row>
    <row r="765" spans="1:12" x14ac:dyDescent="0.25">
      <c r="A765" s="3">
        <v>44594</v>
      </c>
      <c r="B765" s="41">
        <v>0.14248910664052369</v>
      </c>
      <c r="C765" s="41">
        <v>0.1454494179133704</v>
      </c>
      <c r="D765" s="41">
        <v>0.13679950541875849</v>
      </c>
      <c r="E765" s="41">
        <v>0.1369992939128605</v>
      </c>
      <c r="F765" s="4">
        <v>515565797.77777779</v>
      </c>
      <c r="G765" s="4">
        <v>18815541634.58326</v>
      </c>
      <c r="H765" s="11">
        <f t="shared" si="59"/>
        <v>1.0025963132339496E-2</v>
      </c>
      <c r="I765" s="10">
        <f t="shared" si="55"/>
        <v>7.4443996595265863E-2</v>
      </c>
      <c r="J765" s="10">
        <f t="shared" si="56"/>
        <v>2.7387074683207224E-3</v>
      </c>
      <c r="K765" s="10">
        <f t="shared" si="57"/>
        <v>70.75125961745519</v>
      </c>
      <c r="L765" s="10">
        <f t="shared" si="58"/>
        <v>6.3230583094095127E-2</v>
      </c>
    </row>
    <row r="766" spans="1:12" x14ac:dyDescent="0.25">
      <c r="A766" s="3">
        <v>44595</v>
      </c>
      <c r="B766" s="41">
        <v>0.137231306087154</v>
      </c>
      <c r="C766" s="41">
        <v>0.13925771358860009</v>
      </c>
      <c r="D766" s="41">
        <v>0.13529097916525029</v>
      </c>
      <c r="E766" s="41">
        <v>0.13737449490225431</v>
      </c>
      <c r="F766" s="4">
        <v>654249762.22222221</v>
      </c>
      <c r="G766" s="4">
        <v>18208311757.15752</v>
      </c>
      <c r="H766" s="11">
        <f t="shared" si="59"/>
        <v>-4.2569467885104149E-2</v>
      </c>
      <c r="I766" s="10">
        <f t="shared" si="55"/>
        <v>3.2877506104989976E-2</v>
      </c>
      <c r="J766" s="10">
        <f t="shared" si="56"/>
        <v>7.7278563075388496E-2</v>
      </c>
      <c r="K766" s="10">
        <f t="shared" si="57"/>
        <v>67.696846675454168</v>
      </c>
      <c r="L766" s="10">
        <f t="shared" si="58"/>
        <v>2.9320021540421015E-2</v>
      </c>
    </row>
    <row r="767" spans="1:12" x14ac:dyDescent="0.25">
      <c r="A767" s="3">
        <v>44596</v>
      </c>
      <c r="B767" s="41">
        <v>0.13795444779719479</v>
      </c>
      <c r="C767" s="41">
        <v>0.14799059847150781</v>
      </c>
      <c r="D767" s="41">
        <v>0.1372501962233664</v>
      </c>
      <c r="E767" s="41">
        <v>0.14799059847150781</v>
      </c>
      <c r="F767" s="4">
        <v>553611269.77777779</v>
      </c>
      <c r="G767" s="4">
        <v>18698916785.92905</v>
      </c>
      <c r="H767" s="11">
        <f t="shared" si="59"/>
        <v>6.2710241737177333E-2</v>
      </c>
      <c r="I767" s="10">
        <f t="shared" si="55"/>
        <v>9.8320491033737061E-3</v>
      </c>
      <c r="J767" s="10">
        <f t="shared" si="56"/>
        <v>-5.5186557730323438E-3</v>
      </c>
      <c r="K767" s="10">
        <f t="shared" si="57"/>
        <v>72.004842537053705</v>
      </c>
      <c r="L767" s="10">
        <f t="shared" si="58"/>
        <v>7.8254185011597643E-2</v>
      </c>
    </row>
    <row r="768" spans="1:12" x14ac:dyDescent="0.25">
      <c r="A768" s="3">
        <v>44597</v>
      </c>
      <c r="B768" s="41">
        <v>0.1478027409757009</v>
      </c>
      <c r="C768" s="41">
        <v>0.15039018118367459</v>
      </c>
      <c r="D768" s="41">
        <v>0.14559304360480321</v>
      </c>
      <c r="E768" s="41">
        <v>0.1471738893008985</v>
      </c>
      <c r="F768" s="4">
        <v>782844009.11111116</v>
      </c>
      <c r="G768" s="4">
        <v>19689657383.210442</v>
      </c>
      <c r="H768" s="11">
        <f t="shared" si="59"/>
        <v>1.6214426706496261E-2</v>
      </c>
      <c r="I768" s="10">
        <f t="shared" si="55"/>
        <v>5.3890906543216544E-2</v>
      </c>
      <c r="J768" s="10">
        <f t="shared" si="56"/>
        <v>4.5812268178341498E-2</v>
      </c>
      <c r="K768" s="10">
        <f t="shared" si="57"/>
        <v>73.188574205590058</v>
      </c>
      <c r="L768" s="10">
        <f t="shared" si="58"/>
        <v>3.2948947697615916E-2</v>
      </c>
    </row>
    <row r="769" spans="1:12" x14ac:dyDescent="0.25">
      <c r="A769" s="3">
        <v>44598</v>
      </c>
      <c r="B769" s="41">
        <v>0.1472719274479771</v>
      </c>
      <c r="C769" s="41">
        <v>0.15491978965203329</v>
      </c>
      <c r="D769" s="41">
        <v>0.1453996275335141</v>
      </c>
      <c r="E769" s="41">
        <v>0.15391625898640079</v>
      </c>
      <c r="F769" s="4">
        <v>595247251.66666663</v>
      </c>
      <c r="G769" s="4">
        <v>19694224372.304939</v>
      </c>
      <c r="H769" s="11">
        <f t="shared" si="59"/>
        <v>3.0119043894405582E-2</v>
      </c>
      <c r="I769" s="10">
        <f t="shared" si="55"/>
        <v>8.204461477747374E-2</v>
      </c>
      <c r="J769" s="10">
        <f t="shared" si="56"/>
        <v>7.8014031542110285E-2</v>
      </c>
      <c r="K769" s="10">
        <f t="shared" si="57"/>
        <v>75.42306312855159</v>
      </c>
      <c r="L769" s="10">
        <f t="shared" si="58"/>
        <v>6.5475835667631488E-2</v>
      </c>
    </row>
    <row r="770" spans="1:12" x14ac:dyDescent="0.25">
      <c r="A770" s="3">
        <v>44599</v>
      </c>
      <c r="B770" s="41">
        <v>0.1541837470623704</v>
      </c>
      <c r="C770" s="41">
        <v>0.1713927663982085</v>
      </c>
      <c r="D770" s="41">
        <v>0.15206165052027479</v>
      </c>
      <c r="E770" s="41">
        <v>0.16592388686980949</v>
      </c>
      <c r="F770" s="4">
        <v>1325745884.8888891</v>
      </c>
      <c r="G770" s="4">
        <v>21286257193.16486</v>
      </c>
      <c r="H770" s="11">
        <f t="shared" si="59"/>
        <v>0.10633229481640341</v>
      </c>
      <c r="I770" s="10">
        <f t="shared" si="55"/>
        <v>2.9883475700340303E-2</v>
      </c>
      <c r="J770" s="10">
        <f t="shared" si="56"/>
        <v>-4.4821794129305093E-2</v>
      </c>
      <c r="K770" s="10">
        <f t="shared" si="57"/>
        <v>83.549302807909342</v>
      </c>
      <c r="L770" s="10">
        <f t="shared" si="58"/>
        <v>0.12712683185926776</v>
      </c>
    </row>
    <row r="771" spans="1:12" x14ac:dyDescent="0.25">
      <c r="A771" s="3">
        <v>44600</v>
      </c>
      <c r="B771" s="41">
        <v>0.1654872102223266</v>
      </c>
      <c r="C771" s="41">
        <v>0.1697308886398311</v>
      </c>
      <c r="D771" s="41">
        <v>0.1535542795099446</v>
      </c>
      <c r="E771" s="41">
        <v>0.15848688057139679</v>
      </c>
      <c r="F771" s="4">
        <v>1690545636.8888891</v>
      </c>
      <c r="G771" s="4">
        <v>21250525616.565571</v>
      </c>
      <c r="H771" s="11">
        <f t="shared" si="59"/>
        <v>-9.6963121215760117E-3</v>
      </c>
      <c r="I771" s="10">
        <f t="shared" ref="I771:I834" si="60">_xlfn.STDEV.S(H772:H773)</f>
        <v>3.5691112417004005E-2</v>
      </c>
      <c r="J771" s="10">
        <f t="shared" ref="J771:J834" si="61">E772/E771-1</f>
        <v>5.7640424301723669E-3</v>
      </c>
      <c r="K771" s="10">
        <f t="shared" ref="K771:K834" si="62">C771/$C$2-1</f>
        <v>82.729486378222219</v>
      </c>
      <c r="L771" s="10">
        <f t="shared" ref="L771:L834" si="63">C771/D771-1</f>
        <v>0.10534782346355165</v>
      </c>
    </row>
    <row r="772" spans="1:12" x14ac:dyDescent="0.25">
      <c r="A772" s="3">
        <v>44601</v>
      </c>
      <c r="B772" s="41">
        <v>0.1583171048379412</v>
      </c>
      <c r="C772" s="41">
        <v>0.1609120232215745</v>
      </c>
      <c r="D772" s="41">
        <v>0.1549292913069579</v>
      </c>
      <c r="E772" s="41">
        <v>0.15940040567563599</v>
      </c>
      <c r="F772" s="4">
        <v>968115748.44444442</v>
      </c>
      <c r="G772" s="4">
        <v>20993176668.353088</v>
      </c>
      <c r="H772" s="11">
        <f t="shared" ref="H772:H835" si="64">(C772-C771)/C771</f>
        <v>-5.1957928747844093E-2</v>
      </c>
      <c r="I772" s="10">
        <f t="shared" si="60"/>
        <v>2.6897039815965286E-2</v>
      </c>
      <c r="J772" s="10">
        <f t="shared" si="61"/>
        <v>-4.6225675637155739E-2</v>
      </c>
      <c r="K772" s="10">
        <f t="shared" si="62"/>
        <v>78.379075690888968</v>
      </c>
      <c r="L772" s="10">
        <f t="shared" si="63"/>
        <v>3.8615886409517852E-2</v>
      </c>
    </row>
    <row r="773" spans="1:12" x14ac:dyDescent="0.25">
      <c r="A773" s="3">
        <v>44602</v>
      </c>
      <c r="B773" s="41">
        <v>0.1595542473371224</v>
      </c>
      <c r="C773" s="41">
        <v>0.1606733788622472</v>
      </c>
      <c r="D773" s="41">
        <v>0.1513116782445636</v>
      </c>
      <c r="E773" s="41">
        <v>0.152032014226443</v>
      </c>
      <c r="F773" s="4">
        <v>905695319.55555558</v>
      </c>
      <c r="G773" s="4">
        <v>20817562312.54034</v>
      </c>
      <c r="H773" s="11">
        <f t="shared" si="64"/>
        <v>-1.4830735115342435E-3</v>
      </c>
      <c r="I773" s="10">
        <f t="shared" si="60"/>
        <v>5.086772921620724E-3</v>
      </c>
      <c r="J773" s="10">
        <f t="shared" si="61"/>
        <v>-4.6482786589876479E-2</v>
      </c>
      <c r="K773" s="10">
        <f t="shared" si="62"/>
        <v>78.261350686361737</v>
      </c>
      <c r="L773" s="10">
        <f t="shared" si="63"/>
        <v>6.1870311176856818E-2</v>
      </c>
    </row>
    <row r="774" spans="1:12" x14ac:dyDescent="0.25">
      <c r="A774" s="3">
        <v>44603</v>
      </c>
      <c r="B774" s="41">
        <v>0.15181254230971611</v>
      </c>
      <c r="C774" s="41">
        <v>0.1543233689788899</v>
      </c>
      <c r="D774" s="41">
        <v>0.14335232465923309</v>
      </c>
      <c r="E774" s="41">
        <v>0.14496514255432619</v>
      </c>
      <c r="F774" s="4">
        <v>875351036.88888884</v>
      </c>
      <c r="G774" s="4">
        <v>20042725651.81398</v>
      </c>
      <c r="H774" s="11">
        <f t="shared" si="64"/>
        <v>-3.952123200696149E-2</v>
      </c>
      <c r="I774" s="10">
        <f t="shared" si="60"/>
        <v>8.30577197826219E-2</v>
      </c>
      <c r="J774" s="10">
        <f t="shared" si="61"/>
        <v>-5.5271647959039827E-3</v>
      </c>
      <c r="K774" s="10">
        <f t="shared" si="62"/>
        <v>75.12884445670089</v>
      </c>
      <c r="L774" s="10">
        <f t="shared" si="63"/>
        <v>7.653202936008463E-2</v>
      </c>
    </row>
    <row r="775" spans="1:12" x14ac:dyDescent="0.25">
      <c r="A775" s="3">
        <v>44604</v>
      </c>
      <c r="B775" s="41">
        <v>0.14503462111169721</v>
      </c>
      <c r="C775" s="41">
        <v>0.14711415044184581</v>
      </c>
      <c r="D775" s="41">
        <v>0.14164254093629569</v>
      </c>
      <c r="E775" s="41">
        <v>0.14416389632176671</v>
      </c>
      <c r="F775" s="4">
        <v>770058664.44444442</v>
      </c>
      <c r="G775" s="4">
        <v>19124528437.948219</v>
      </c>
      <c r="H775" s="11">
        <f t="shared" si="64"/>
        <v>-4.6715015261429731E-2</v>
      </c>
      <c r="I775" s="10">
        <f t="shared" si="60"/>
        <v>8.2732071605353008E-2</v>
      </c>
      <c r="J775" s="10">
        <f t="shared" si="61"/>
        <v>3.5620574467185584E-2</v>
      </c>
      <c r="K775" s="10">
        <f t="shared" si="62"/>
        <v>71.572484326071105</v>
      </c>
      <c r="L775" s="10">
        <f t="shared" si="63"/>
        <v>3.8629704532136211E-2</v>
      </c>
    </row>
    <row r="776" spans="1:12" x14ac:dyDescent="0.25">
      <c r="A776" s="3">
        <v>44605</v>
      </c>
      <c r="B776" s="41">
        <v>0.1444105373915831</v>
      </c>
      <c r="C776" s="41">
        <v>0.15752193792934219</v>
      </c>
      <c r="D776" s="41">
        <v>0.14402048416768831</v>
      </c>
      <c r="E776" s="41">
        <v>0.14929909712617581</v>
      </c>
      <c r="F776" s="4">
        <v>879743687.77777779</v>
      </c>
      <c r="G776" s="4">
        <v>19868632459.852219</v>
      </c>
      <c r="H776" s="11">
        <f t="shared" si="64"/>
        <v>7.0746338514938265E-2</v>
      </c>
      <c r="I776" s="10">
        <f t="shared" si="60"/>
        <v>4.2746736228197066E-2</v>
      </c>
      <c r="J776" s="10">
        <f t="shared" si="61"/>
        <v>-2.168062897361489E-2</v>
      </c>
      <c r="K776" s="10">
        <f t="shared" si="62"/>
        <v>76.706721869073377</v>
      </c>
      <c r="L776" s="10">
        <f t="shared" si="63"/>
        <v>9.3746759981265138E-2</v>
      </c>
    </row>
    <row r="777" spans="1:12" x14ac:dyDescent="0.25">
      <c r="A777" s="3">
        <v>44606</v>
      </c>
      <c r="B777" s="41">
        <v>0.14841358928784579</v>
      </c>
      <c r="C777" s="41">
        <v>0.1502358427290155</v>
      </c>
      <c r="D777" s="41">
        <v>0.14364193762351701</v>
      </c>
      <c r="E777" s="41">
        <v>0.14606219879528751</v>
      </c>
      <c r="F777" s="4">
        <v>1411680935.5228069</v>
      </c>
      <c r="G777" s="4">
        <v>19337755057.14846</v>
      </c>
      <c r="H777" s="11">
        <f t="shared" si="64"/>
        <v>-4.6254479192574006E-2</v>
      </c>
      <c r="I777" s="10">
        <f t="shared" si="60"/>
        <v>1.2669757957357218E-2</v>
      </c>
      <c r="J777" s="10">
        <f t="shared" si="61"/>
        <v>3.9852701523745537E-2</v>
      </c>
      <c r="K777" s="10">
        <f t="shared" si="62"/>
        <v>73.112437919257189</v>
      </c>
      <c r="L777" s="10">
        <f t="shared" si="63"/>
        <v>4.5905152872422139E-2</v>
      </c>
    </row>
    <row r="778" spans="1:12" x14ac:dyDescent="0.25">
      <c r="A778" s="3">
        <v>44607</v>
      </c>
      <c r="B778" s="41">
        <v>0.1460612866596972</v>
      </c>
      <c r="C778" s="41">
        <v>0.1523689715895202</v>
      </c>
      <c r="D778" s="41">
        <v>0.1451991105228696</v>
      </c>
      <c r="E778" s="41">
        <v>0.15188317200777809</v>
      </c>
      <c r="F778" s="4">
        <v>711875212.22222221</v>
      </c>
      <c r="G778" s="4">
        <v>19820154953.734001</v>
      </c>
      <c r="H778" s="11">
        <f t="shared" si="64"/>
        <v>1.4198534928527609E-2</v>
      </c>
      <c r="I778" s="10">
        <f t="shared" si="60"/>
        <v>6.0766196123164104E-3</v>
      </c>
      <c r="J778" s="10">
        <f t="shared" si="61"/>
        <v>-1.77238306530485E-2</v>
      </c>
      <c r="K778" s="10">
        <f t="shared" si="62"/>
        <v>74.164725957692099</v>
      </c>
      <c r="L778" s="10">
        <f t="shared" si="63"/>
        <v>4.9379510940745774E-2</v>
      </c>
    </row>
    <row r="779" spans="1:12" x14ac:dyDescent="0.25">
      <c r="A779" s="3">
        <v>44608</v>
      </c>
      <c r="B779" s="41">
        <v>0.1518022795989826</v>
      </c>
      <c r="C779" s="41">
        <v>0.1518022795989826</v>
      </c>
      <c r="D779" s="41">
        <v>0.14666492224781469</v>
      </c>
      <c r="E779" s="41">
        <v>0.1491912203880644</v>
      </c>
      <c r="F779" s="4">
        <v>608718662.02090597</v>
      </c>
      <c r="G779" s="4">
        <v>19804701357.257172</v>
      </c>
      <c r="H779" s="11">
        <f t="shared" si="64"/>
        <v>-3.719208606751409E-3</v>
      </c>
      <c r="I779" s="10">
        <f t="shared" si="60"/>
        <v>2.731165587733899E-2</v>
      </c>
      <c r="J779" s="10">
        <f t="shared" si="61"/>
        <v>-7.0589883891084781E-2</v>
      </c>
      <c r="K779" s="10">
        <f t="shared" si="62"/>
        <v>73.885172661986132</v>
      </c>
      <c r="L779" s="10">
        <f t="shared" si="63"/>
        <v>3.5027853098285489E-2</v>
      </c>
    </row>
    <row r="780" spans="1:12" x14ac:dyDescent="0.25">
      <c r="A780" s="3">
        <v>44609</v>
      </c>
      <c r="B780" s="41">
        <v>0.14896689359564241</v>
      </c>
      <c r="C780" s="41">
        <v>0.14993316143559299</v>
      </c>
      <c r="D780" s="41">
        <v>0.13800330293420679</v>
      </c>
      <c r="E780" s="41">
        <v>0.13865982946330169</v>
      </c>
      <c r="F780" s="4">
        <v>616119362.77777779</v>
      </c>
      <c r="G780" s="4">
        <v>19314444589.413521</v>
      </c>
      <c r="H780" s="11">
        <f t="shared" si="64"/>
        <v>-1.2312846475871615E-2</v>
      </c>
      <c r="I780" s="10">
        <f t="shared" si="60"/>
        <v>5.4998054268473234E-2</v>
      </c>
      <c r="J780" s="10">
        <f t="shared" si="61"/>
        <v>1.745115051638324E-3</v>
      </c>
      <c r="K780" s="10">
        <f t="shared" si="62"/>
        <v>72.96312302767997</v>
      </c>
      <c r="L780" s="10">
        <f t="shared" si="63"/>
        <v>8.6446180980709997E-2</v>
      </c>
    </row>
    <row r="781" spans="1:12" x14ac:dyDescent="0.25">
      <c r="A781" s="3">
        <v>44610</v>
      </c>
      <c r="B781" s="41">
        <v>0.13866394559593581</v>
      </c>
      <c r="C781" s="41">
        <v>0.14229596192138139</v>
      </c>
      <c r="D781" s="41">
        <v>0.1371968746064782</v>
      </c>
      <c r="E781" s="41">
        <v>0.13890180681875569</v>
      </c>
      <c r="F781" s="4">
        <v>704162800.61324036</v>
      </c>
      <c r="G781" s="4">
        <v>18593773961.19339</v>
      </c>
      <c r="H781" s="11">
        <f t="shared" si="64"/>
        <v>-5.0937360628471269E-2</v>
      </c>
      <c r="I781" s="10">
        <f t="shared" si="60"/>
        <v>4.2712356044098704E-2</v>
      </c>
      <c r="J781" s="10">
        <f t="shared" si="61"/>
        <v>1.6813006372422334E-2</v>
      </c>
      <c r="K781" s="10">
        <f t="shared" si="62"/>
        <v>69.195636756811041</v>
      </c>
      <c r="L781" s="10">
        <f t="shared" si="63"/>
        <v>3.7166206078155239E-2</v>
      </c>
    </row>
    <row r="782" spans="1:12" x14ac:dyDescent="0.25">
      <c r="A782" s="3">
        <v>44611</v>
      </c>
      <c r="B782" s="41">
        <v>0.1388319699511926</v>
      </c>
      <c r="C782" s="41">
        <v>0.14611541799718439</v>
      </c>
      <c r="D782" s="41">
        <v>0.13881008912857831</v>
      </c>
      <c r="E782" s="41">
        <v>0.1412371637819404</v>
      </c>
      <c r="F782" s="4">
        <v>562173393.11111116</v>
      </c>
      <c r="G782" s="4">
        <v>18794217935.568001</v>
      </c>
      <c r="H782" s="11">
        <f t="shared" si="64"/>
        <v>2.6841633622135066E-2</v>
      </c>
      <c r="I782" s="10">
        <f t="shared" si="60"/>
        <v>2.4510375255563932E-2</v>
      </c>
      <c r="J782" s="10">
        <f t="shared" si="61"/>
        <v>-2.895709526049306E-2</v>
      </c>
      <c r="K782" s="10">
        <f t="shared" si="62"/>
        <v>71.079802320509842</v>
      </c>
      <c r="L782" s="10">
        <f t="shared" si="63"/>
        <v>5.262822691396174E-2</v>
      </c>
    </row>
    <row r="783" spans="1:12" x14ac:dyDescent="0.25">
      <c r="A783" s="3">
        <v>44612</v>
      </c>
      <c r="B783" s="41">
        <v>0.14121138135254879</v>
      </c>
      <c r="C783" s="41">
        <v>0.14121138135254879</v>
      </c>
      <c r="D783" s="41">
        <v>0.1358486630523105</v>
      </c>
      <c r="E783" s="41">
        <v>0.13714734577598489</v>
      </c>
      <c r="F783" s="4">
        <v>498747500.1111111</v>
      </c>
      <c r="G783" s="4">
        <v>18270283429.883389</v>
      </c>
      <c r="H783" s="11">
        <f t="shared" si="64"/>
        <v>-3.356275957633776E-2</v>
      </c>
      <c r="I783" s="10">
        <f t="shared" si="60"/>
        <v>4.8335660355863265E-2</v>
      </c>
      <c r="J783" s="10">
        <f t="shared" si="61"/>
        <v>-6.864868024210502E-2</v>
      </c>
      <c r="K783" s="10">
        <f t="shared" si="62"/>
        <v>68.66060524491661</v>
      </c>
      <c r="L783" s="10">
        <f t="shared" si="63"/>
        <v>3.9475679625741389E-2</v>
      </c>
    </row>
    <row r="784" spans="1:12" x14ac:dyDescent="0.25">
      <c r="A784" s="3">
        <v>44613</v>
      </c>
      <c r="B784" s="41">
        <v>0.13689286343762089</v>
      </c>
      <c r="C784" s="41">
        <v>0.14136673442237849</v>
      </c>
      <c r="D784" s="41">
        <v>0.12773236148975589</v>
      </c>
      <c r="E784" s="41">
        <v>0.12773236148975589</v>
      </c>
      <c r="F784" s="4">
        <v>556410463.11111116</v>
      </c>
      <c r="G784" s="4">
        <v>18218034079.734379</v>
      </c>
      <c r="H784" s="11">
        <f t="shared" si="64"/>
        <v>1.1001455289346655E-3</v>
      </c>
      <c r="I784" s="10">
        <f t="shared" si="60"/>
        <v>6.7366044863205493E-2</v>
      </c>
      <c r="J784" s="10">
        <f t="shared" si="61"/>
        <v>3.2305819563763771E-2</v>
      </c>
      <c r="K784" s="10">
        <f t="shared" si="62"/>
        <v>68.7372420483197</v>
      </c>
      <c r="L784" s="10">
        <f t="shared" si="63"/>
        <v>0.10674172757477796</v>
      </c>
    </row>
    <row r="785" spans="1:12" x14ac:dyDescent="0.25">
      <c r="A785" s="3">
        <v>44614</v>
      </c>
      <c r="B785" s="41">
        <v>0.1283552909284974</v>
      </c>
      <c r="C785" s="41">
        <v>0.13185886011249739</v>
      </c>
      <c r="D785" s="41">
        <v>0.125253366762267</v>
      </c>
      <c r="E785" s="41">
        <v>0.13185886011249739</v>
      </c>
      <c r="F785" s="4">
        <v>805825112.88888884</v>
      </c>
      <c r="G785" s="4">
        <v>17116128837.857901</v>
      </c>
      <c r="H785" s="11">
        <f t="shared" si="64"/>
        <v>-6.7256800892586704E-2</v>
      </c>
      <c r="I785" s="10">
        <f t="shared" si="60"/>
        <v>6.0646574983166869E-2</v>
      </c>
      <c r="J785" s="10">
        <f t="shared" si="61"/>
        <v>-3.0189870933495122E-2</v>
      </c>
      <c r="K785" s="10">
        <f t="shared" si="62"/>
        <v>64.046938245077726</v>
      </c>
      <c r="L785" s="10">
        <f t="shared" si="63"/>
        <v>5.2737052272357143E-2</v>
      </c>
    </row>
    <row r="786" spans="1:12" x14ac:dyDescent="0.25">
      <c r="A786" s="3">
        <v>44615</v>
      </c>
      <c r="B786" s="41">
        <v>0.1316693946000555</v>
      </c>
      <c r="C786" s="41">
        <v>0.1355526452246795</v>
      </c>
      <c r="D786" s="41">
        <v>0.12770958840830071</v>
      </c>
      <c r="E786" s="41">
        <v>0.12787805814426331</v>
      </c>
      <c r="F786" s="4">
        <v>549999795.88888884</v>
      </c>
      <c r="G786" s="4">
        <v>17523442412.611431</v>
      </c>
      <c r="H786" s="11">
        <f t="shared" si="64"/>
        <v>2.8013173396392876E-2</v>
      </c>
      <c r="I786" s="10">
        <f t="shared" si="60"/>
        <v>4.4692516013952695E-2</v>
      </c>
      <c r="J786" s="10">
        <f t="shared" si="61"/>
        <v>-3.4310908639660465E-2</v>
      </c>
      <c r="K786" s="10">
        <f t="shared" si="62"/>
        <v>65.869109405041556</v>
      </c>
      <c r="L786" s="10">
        <f t="shared" si="63"/>
        <v>6.1413218178291595E-2</v>
      </c>
    </row>
    <row r="787" spans="1:12" x14ac:dyDescent="0.25">
      <c r="A787" s="3">
        <v>44616</v>
      </c>
      <c r="B787" s="41">
        <v>0.12755157853650689</v>
      </c>
      <c r="C787" s="41">
        <v>0.12772393294618101</v>
      </c>
      <c r="D787" s="41">
        <v>0.1088664801297366</v>
      </c>
      <c r="E787" s="41">
        <v>0.1234904457742583</v>
      </c>
      <c r="F787" s="4">
        <v>1076458058.2222221</v>
      </c>
      <c r="G787" s="4">
        <v>15623948493.768431</v>
      </c>
      <c r="H787" s="11">
        <f t="shared" si="64"/>
        <v>-5.7754035456278573E-2</v>
      </c>
      <c r="I787" s="10">
        <f t="shared" si="60"/>
        <v>6.838141681238287E-3</v>
      </c>
      <c r="J787" s="10">
        <f t="shared" si="61"/>
        <v>3.5832517869398561E-2</v>
      </c>
      <c r="K787" s="10">
        <f t="shared" si="62"/>
        <v>62.007148489533016</v>
      </c>
      <c r="L787" s="10">
        <f t="shared" si="63"/>
        <v>0.17321633613920384</v>
      </c>
    </row>
    <row r="788" spans="1:12" x14ac:dyDescent="0.25">
      <c r="A788" s="3">
        <v>44617</v>
      </c>
      <c r="B788" s="41">
        <v>0.12413523704790851</v>
      </c>
      <c r="C788" s="41">
        <v>0.12842012121397009</v>
      </c>
      <c r="D788" s="41">
        <v>0.12085017001693089</v>
      </c>
      <c r="E788" s="41">
        <v>0.1279154193791644</v>
      </c>
      <c r="F788" s="4">
        <v>995918192.44444442</v>
      </c>
      <c r="G788" s="4">
        <v>16485838813.07357</v>
      </c>
      <c r="H788" s="11">
        <f t="shared" si="64"/>
        <v>5.4507268272300661E-3</v>
      </c>
      <c r="I788" s="10">
        <f t="shared" si="60"/>
        <v>2.0526664658503516E-2</v>
      </c>
      <c r="J788" s="10">
        <f t="shared" si="61"/>
        <v>-1.8286203187088956E-3</v>
      </c>
      <c r="K788" s="10">
        <f t="shared" si="62"/>
        <v>62.35058324411218</v>
      </c>
      <c r="L788" s="10">
        <f t="shared" si="63"/>
        <v>6.2639143957998966E-2</v>
      </c>
    </row>
    <row r="789" spans="1:12" x14ac:dyDescent="0.25">
      <c r="A789" s="3">
        <v>44618</v>
      </c>
      <c r="B789" s="41">
        <v>0.12790748703986921</v>
      </c>
      <c r="C789" s="41">
        <v>0.1303620029014757</v>
      </c>
      <c r="D789" s="41">
        <v>0.12631208789999099</v>
      </c>
      <c r="E789" s="41">
        <v>0.12768151064421149</v>
      </c>
      <c r="F789" s="4">
        <v>563214062.88888884</v>
      </c>
      <c r="G789" s="4">
        <v>16969923602.644369</v>
      </c>
      <c r="H789" s="11">
        <f t="shared" si="64"/>
        <v>1.5121319534266008E-2</v>
      </c>
      <c r="I789" s="10">
        <f t="shared" si="60"/>
        <v>4.2651549570596456E-2</v>
      </c>
      <c r="J789" s="10">
        <f t="shared" si="61"/>
        <v>-3.4477785118857796E-2</v>
      </c>
      <c r="K789" s="10">
        <f t="shared" si="62"/>
        <v>63.308527656028517</v>
      </c>
      <c r="L789" s="10">
        <f t="shared" si="63"/>
        <v>3.2062766666411946E-2</v>
      </c>
    </row>
    <row r="790" spans="1:12" x14ac:dyDescent="0.25">
      <c r="A790" s="3">
        <v>44619</v>
      </c>
      <c r="B790" s="41">
        <v>0.12791989464344089</v>
      </c>
      <c r="C790" s="41">
        <v>0.12854895840701119</v>
      </c>
      <c r="D790" s="41">
        <v>0.1219425174608834</v>
      </c>
      <c r="E790" s="41">
        <v>0.1232793349565692</v>
      </c>
      <c r="F790" s="4">
        <v>513697725.55555558</v>
      </c>
      <c r="G790" s="4">
        <v>16686823919.05798</v>
      </c>
      <c r="H790" s="11">
        <f t="shared" si="64"/>
        <v>-1.390776801607416E-2</v>
      </c>
      <c r="I790" s="10">
        <f t="shared" si="60"/>
        <v>1.6611567221132596E-2</v>
      </c>
      <c r="J790" s="10">
        <f t="shared" si="61"/>
        <v>8.0698262697396661E-2</v>
      </c>
      <c r="K790" s="10">
        <f t="shared" si="62"/>
        <v>62.414139571933184</v>
      </c>
      <c r="L790" s="10">
        <f t="shared" si="63"/>
        <v>5.417668163400835E-2</v>
      </c>
    </row>
    <row r="791" spans="1:12" x14ac:dyDescent="0.25">
      <c r="A791" s="3">
        <v>44620</v>
      </c>
      <c r="B791" s="41">
        <v>0.12350454471976149</v>
      </c>
      <c r="C791" s="41">
        <v>0.13451499678942619</v>
      </c>
      <c r="D791" s="41">
        <v>0.1220911317388759</v>
      </c>
      <c r="E791" s="41">
        <v>0.13322776311405479</v>
      </c>
      <c r="F791" s="4">
        <v>776584946</v>
      </c>
      <c r="G791" s="4">
        <v>16719103959.60397</v>
      </c>
      <c r="H791" s="11">
        <f t="shared" si="64"/>
        <v>4.6410631842891709E-2</v>
      </c>
      <c r="I791" s="10">
        <f t="shared" si="60"/>
        <v>2.33486938827514E-2</v>
      </c>
      <c r="J791" s="10">
        <f t="shared" si="61"/>
        <v>6.2958645061264029E-3</v>
      </c>
      <c r="K791" s="10">
        <f t="shared" si="62"/>
        <v>65.357229857239929</v>
      </c>
      <c r="L791" s="10">
        <f t="shared" si="63"/>
        <v>0.10175894738302538</v>
      </c>
    </row>
    <row r="792" spans="1:12" x14ac:dyDescent="0.25">
      <c r="A792" s="3">
        <v>44621</v>
      </c>
      <c r="B792" s="41">
        <v>0.13354432859287829</v>
      </c>
      <c r="C792" s="41">
        <v>0.1375978556318514</v>
      </c>
      <c r="D792" s="41">
        <v>0.13089887976547071</v>
      </c>
      <c r="E792" s="41">
        <v>0.1340665470590752</v>
      </c>
      <c r="F792" s="4">
        <v>673578948.88888884</v>
      </c>
      <c r="G792" s="4">
        <v>17667727754.36684</v>
      </c>
      <c r="H792" s="11">
        <f t="shared" si="64"/>
        <v>2.2918328186493635E-2</v>
      </c>
      <c r="I792" s="10">
        <f t="shared" si="60"/>
        <v>4.9847169446056248E-3</v>
      </c>
      <c r="J792" s="10">
        <f t="shared" si="61"/>
        <v>-7.5404438322450584E-3</v>
      </c>
      <c r="K792" s="10">
        <f t="shared" si="62"/>
        <v>66.878026628654737</v>
      </c>
      <c r="L792" s="10">
        <f t="shared" si="63"/>
        <v>5.1176724188802369E-2</v>
      </c>
    </row>
    <row r="793" spans="1:12" x14ac:dyDescent="0.25">
      <c r="A793" s="3">
        <v>44622</v>
      </c>
      <c r="B793" s="41">
        <v>0.1341496552440978</v>
      </c>
      <c r="C793" s="41">
        <v>0.1362078818096516</v>
      </c>
      <c r="D793" s="41">
        <v>0.1310355081308742</v>
      </c>
      <c r="E793" s="41">
        <v>0.1330556257911932</v>
      </c>
      <c r="F793" s="4">
        <v>590428045.88888884</v>
      </c>
      <c r="G793" s="4">
        <v>17733246922.048222</v>
      </c>
      <c r="H793" s="11">
        <f t="shared" si="64"/>
        <v>-1.0101711366191113E-2</v>
      </c>
      <c r="I793" s="10">
        <f t="shared" si="60"/>
        <v>7.7279456670281185E-3</v>
      </c>
      <c r="J793" s="10">
        <f t="shared" si="61"/>
        <v>-2.4359200796319258E-2</v>
      </c>
      <c r="K793" s="10">
        <f t="shared" si="62"/>
        <v>66.192342395545438</v>
      </c>
      <c r="L793" s="10">
        <f t="shared" si="63"/>
        <v>3.9473069189851939E-2</v>
      </c>
    </row>
    <row r="794" spans="1:12" x14ac:dyDescent="0.25">
      <c r="A794" s="3">
        <v>44623</v>
      </c>
      <c r="B794" s="41">
        <v>0.13322343794650429</v>
      </c>
      <c r="C794" s="41">
        <v>0.13387175786265099</v>
      </c>
      <c r="D794" s="41">
        <v>0.1283367487374425</v>
      </c>
      <c r="E794" s="41">
        <v>0.12981449708546561</v>
      </c>
      <c r="F794" s="4">
        <v>484528638.8850174</v>
      </c>
      <c r="G794" s="4">
        <v>17435576695.049309</v>
      </c>
      <c r="H794" s="11">
        <f t="shared" si="64"/>
        <v>-1.7151165673843376E-2</v>
      </c>
      <c r="I794" s="10">
        <f t="shared" si="60"/>
        <v>4.4756270549991747E-3</v>
      </c>
      <c r="J794" s="10">
        <f t="shared" si="61"/>
        <v>-5.7267197569871087E-2</v>
      </c>
      <c r="K794" s="10">
        <f t="shared" si="62"/>
        <v>65.039915399105823</v>
      </c>
      <c r="L794" s="10">
        <f t="shared" si="63"/>
        <v>4.3128793425585954E-2</v>
      </c>
    </row>
    <row r="795" spans="1:12" x14ac:dyDescent="0.25">
      <c r="A795" s="3">
        <v>44624</v>
      </c>
      <c r="B795" s="41">
        <v>0.12987122540005</v>
      </c>
      <c r="C795" s="41">
        <v>0.1301126213318104</v>
      </c>
      <c r="D795" s="41">
        <v>0.1214960587028508</v>
      </c>
      <c r="E795" s="41">
        <v>0.1223803846334388</v>
      </c>
      <c r="F795" s="4">
        <v>536604526.48421061</v>
      </c>
      <c r="G795" s="4">
        <v>16736981094.13838</v>
      </c>
      <c r="H795" s="11">
        <f t="shared" si="64"/>
        <v>-2.8080131245436908E-2</v>
      </c>
      <c r="I795" s="10">
        <f t="shared" si="60"/>
        <v>2.4720364369610351E-2</v>
      </c>
      <c r="J795" s="10">
        <f t="shared" si="61"/>
        <v>2.3380296749481611E-2</v>
      </c>
      <c r="K795" s="10">
        <f t="shared" si="62"/>
        <v>63.185505907261387</v>
      </c>
      <c r="L795" s="10">
        <f t="shared" si="63"/>
        <v>7.092051150427503E-2</v>
      </c>
    </row>
    <row r="796" spans="1:12" x14ac:dyDescent="0.25">
      <c r="A796" s="3">
        <v>44625</v>
      </c>
      <c r="B796" s="41">
        <v>0.1225249120740063</v>
      </c>
      <c r="C796" s="41">
        <v>0.12563549498968291</v>
      </c>
      <c r="D796" s="41">
        <v>0.12161440746977981</v>
      </c>
      <c r="E796" s="41">
        <v>0.12524167434248429</v>
      </c>
      <c r="F796" s="4">
        <v>495268703.31182802</v>
      </c>
      <c r="G796" s="4">
        <v>16410511962.959949</v>
      </c>
      <c r="H796" s="11">
        <f t="shared" si="64"/>
        <v>-3.4409623726740696E-2</v>
      </c>
      <c r="I796" s="10">
        <f t="shared" si="60"/>
        <v>1.8098904145723613E-2</v>
      </c>
      <c r="J796" s="10">
        <f t="shared" si="61"/>
        <v>-3.6328996429697114E-2</v>
      </c>
      <c r="K796" s="10">
        <f t="shared" si="62"/>
        <v>60.97690680028203</v>
      </c>
      <c r="L796" s="10">
        <f t="shared" si="63"/>
        <v>3.3064236413784309E-2</v>
      </c>
    </row>
    <row r="797" spans="1:12" x14ac:dyDescent="0.25">
      <c r="A797" s="3">
        <v>44626</v>
      </c>
      <c r="B797" s="41">
        <v>0.12524131921822959</v>
      </c>
      <c r="C797" s="41">
        <v>0.1257046260252753</v>
      </c>
      <c r="D797" s="41">
        <v>0.1202242195964168</v>
      </c>
      <c r="E797" s="41">
        <v>0.12069177000244689</v>
      </c>
      <c r="F797" s="4">
        <v>400800331.22222221</v>
      </c>
      <c r="G797" s="4">
        <v>16365522767.22381</v>
      </c>
      <c r="H797" s="11">
        <f t="shared" si="64"/>
        <v>5.5025083156688475E-4</v>
      </c>
      <c r="I797" s="10">
        <f t="shared" si="60"/>
        <v>2.3650081968778574E-3</v>
      </c>
      <c r="J797" s="10">
        <f t="shared" si="61"/>
        <v>-3.0136257918614962E-2</v>
      </c>
      <c r="K797" s="10">
        <f t="shared" si="62"/>
        <v>61.011009644786832</v>
      </c>
      <c r="L797" s="10">
        <f t="shared" si="63"/>
        <v>4.5584878381875082E-2</v>
      </c>
    </row>
    <row r="798" spans="1:12" x14ac:dyDescent="0.25">
      <c r="A798" s="3">
        <v>44627</v>
      </c>
      <c r="B798" s="41">
        <v>0.12084887019750599</v>
      </c>
      <c r="C798" s="41">
        <v>0.12255629522948321</v>
      </c>
      <c r="D798" s="41">
        <v>0.1145624389435048</v>
      </c>
      <c r="E798" s="41">
        <v>0.117054571692999</v>
      </c>
      <c r="F798" s="4">
        <v>524090275.44444442</v>
      </c>
      <c r="G798" s="4">
        <v>15853593899.858419</v>
      </c>
      <c r="H798" s="11">
        <f t="shared" si="64"/>
        <v>-2.5045464875406084E-2</v>
      </c>
      <c r="I798" s="10">
        <f t="shared" si="60"/>
        <v>3.8430043006519428E-2</v>
      </c>
      <c r="J798" s="10">
        <f t="shared" si="61"/>
        <v>-5.4112175793630257E-4</v>
      </c>
      <c r="K798" s="10">
        <f t="shared" si="62"/>
        <v>59.457915080839854</v>
      </c>
      <c r="L798" s="10">
        <f t="shared" si="63"/>
        <v>6.9777287911271468E-2</v>
      </c>
    </row>
    <row r="799" spans="1:12" x14ac:dyDescent="0.25">
      <c r="A799" s="3">
        <v>44628</v>
      </c>
      <c r="B799" s="41">
        <v>0.1171248966487356</v>
      </c>
      <c r="C799" s="41">
        <v>0.1198967208953047</v>
      </c>
      <c r="D799" s="41">
        <v>0.115590380499658</v>
      </c>
      <c r="E799" s="41">
        <v>0.11699123091739</v>
      </c>
      <c r="F799" s="4">
        <v>588941350.66666663</v>
      </c>
      <c r="G799" s="4">
        <v>15659646347.82225</v>
      </c>
      <c r="H799" s="11">
        <f t="shared" si="64"/>
        <v>-2.170083820825788E-2</v>
      </c>
      <c r="I799" s="10">
        <f t="shared" si="60"/>
        <v>3.5424065039122335E-2</v>
      </c>
      <c r="J799" s="10">
        <f t="shared" si="61"/>
        <v>3.8972817507494595E-2</v>
      </c>
      <c r="K799" s="10">
        <f t="shared" si="62"/>
        <v>58.145927647261949</v>
      </c>
      <c r="L799" s="10">
        <f t="shared" si="63"/>
        <v>3.7255179687374129E-2</v>
      </c>
    </row>
    <row r="800" spans="1:12" x14ac:dyDescent="0.25">
      <c r="A800" s="3">
        <v>44629</v>
      </c>
      <c r="B800" s="41">
        <v>0.1171357930591357</v>
      </c>
      <c r="C800" s="41">
        <v>0.1238110430736145</v>
      </c>
      <c r="D800" s="41">
        <v>0.11687668508833569</v>
      </c>
      <c r="E800" s="41">
        <v>0.1215507088099106</v>
      </c>
      <c r="F800" s="4">
        <v>583130132.22222221</v>
      </c>
      <c r="G800" s="4">
        <v>16116125261.578159</v>
      </c>
      <c r="H800" s="11">
        <f t="shared" si="64"/>
        <v>3.2647449814143206E-2</v>
      </c>
      <c r="I800" s="10">
        <f t="shared" si="60"/>
        <v>6.1988617405791492E-3</v>
      </c>
      <c r="J800" s="10">
        <f t="shared" si="61"/>
        <v>-3.8197382428909687E-2</v>
      </c>
      <c r="K800" s="10">
        <f t="shared" si="62"/>
        <v>60.076891351836885</v>
      </c>
      <c r="L800" s="10">
        <f t="shared" si="63"/>
        <v>5.9330549801594801E-2</v>
      </c>
    </row>
    <row r="801" spans="1:12" x14ac:dyDescent="0.25">
      <c r="A801" s="3">
        <v>44630</v>
      </c>
      <c r="B801" s="41">
        <v>0.1215206093465822</v>
      </c>
      <c r="C801" s="41">
        <v>0.1216505721420706</v>
      </c>
      <c r="D801" s="41">
        <v>0.11550409588100401</v>
      </c>
      <c r="E801" s="41">
        <v>0.1169077899009934</v>
      </c>
      <c r="F801" s="4">
        <v>579271020.22222221</v>
      </c>
      <c r="G801" s="4">
        <v>15562176595.67868</v>
      </c>
      <c r="H801" s="11">
        <f t="shared" si="64"/>
        <v>-1.7449743398570201E-2</v>
      </c>
      <c r="I801" s="10">
        <f t="shared" si="60"/>
        <v>1.1985702200884763E-2</v>
      </c>
      <c r="J801" s="10">
        <f t="shared" si="61"/>
        <v>-1.0967776428105314E-2</v>
      </c>
      <c r="K801" s="10">
        <f t="shared" si="62"/>
        <v>59.011115270164979</v>
      </c>
      <c r="L801" s="10">
        <f t="shared" si="63"/>
        <v>5.3214357587794137E-2</v>
      </c>
    </row>
    <row r="802" spans="1:12" x14ac:dyDescent="0.25">
      <c r="A802" s="3">
        <v>44631</v>
      </c>
      <c r="B802" s="41">
        <v>0.1169954010918957</v>
      </c>
      <c r="C802" s="41">
        <v>0.1184613493881653</v>
      </c>
      <c r="D802" s="41">
        <v>0.1146474688045112</v>
      </c>
      <c r="E802" s="41">
        <v>0.1156255713986554</v>
      </c>
      <c r="F802" s="4">
        <v>495775864.22222221</v>
      </c>
      <c r="G802" s="4">
        <v>15421269747.10869</v>
      </c>
      <c r="H802" s="11">
        <f t="shared" si="64"/>
        <v>-2.6216257743372922E-2</v>
      </c>
      <c r="I802" s="10">
        <f t="shared" si="60"/>
        <v>1.2123163718744489E-3</v>
      </c>
      <c r="J802" s="10">
        <f t="shared" si="61"/>
        <v>-2.7826310122591735E-3</v>
      </c>
      <c r="K802" s="10">
        <f t="shared" si="62"/>
        <v>57.437848404775067</v>
      </c>
      <c r="L802" s="10">
        <f t="shared" si="63"/>
        <v>3.3266156012194736E-2</v>
      </c>
    </row>
    <row r="803" spans="1:12" x14ac:dyDescent="0.25">
      <c r="A803" s="3">
        <v>44632</v>
      </c>
      <c r="B803" s="41">
        <v>0.1155754463114945</v>
      </c>
      <c r="C803" s="41">
        <v>0.117363696577801</v>
      </c>
      <c r="D803" s="41">
        <v>0.11525857991482059</v>
      </c>
      <c r="E803" s="41">
        <v>0.11530382809787131</v>
      </c>
      <c r="F803" s="4">
        <v>352460981.33333331</v>
      </c>
      <c r="G803" s="4">
        <v>15437790825.03846</v>
      </c>
      <c r="H803" s="11">
        <f t="shared" si="64"/>
        <v>-9.2659151363166346E-3</v>
      </c>
      <c r="I803" s="10">
        <f t="shared" si="60"/>
        <v>2.0685493043133156E-2</v>
      </c>
      <c r="J803" s="10">
        <f t="shared" si="61"/>
        <v>-3.2061474797188128E-2</v>
      </c>
      <c r="K803" s="10">
        <f t="shared" si="62"/>
        <v>56.89636826070749</v>
      </c>
      <c r="L803" s="10">
        <f t="shared" si="63"/>
        <v>1.8264294636773704E-2</v>
      </c>
    </row>
    <row r="804" spans="1:12" x14ac:dyDescent="0.25">
      <c r="A804" s="3">
        <v>44633</v>
      </c>
      <c r="B804" s="41">
        <v>0.1151102461279243</v>
      </c>
      <c r="C804" s="41">
        <v>0.11647743156147999</v>
      </c>
      <c r="D804" s="41">
        <v>0.1105058086029066</v>
      </c>
      <c r="E804" s="41">
        <v>0.1116070173192921</v>
      </c>
      <c r="F804" s="4">
        <v>305957649.05555558</v>
      </c>
      <c r="G804" s="4">
        <v>15228244944.38028</v>
      </c>
      <c r="H804" s="11">
        <f t="shared" si="64"/>
        <v>-7.5514408813248442E-3</v>
      </c>
      <c r="I804" s="10">
        <f t="shared" si="60"/>
        <v>4.4268197717870286E-2</v>
      </c>
      <c r="J804" s="10">
        <f t="shared" si="61"/>
        <v>2.1171919692999142E-2</v>
      </c>
      <c r="K804" s="10">
        <f t="shared" si="62"/>
        <v>56.459167258543346</v>
      </c>
      <c r="L804" s="10">
        <f t="shared" si="63"/>
        <v>5.403899608600593E-2</v>
      </c>
    </row>
    <row r="805" spans="1:12" x14ac:dyDescent="0.25">
      <c r="A805" s="3">
        <v>44634</v>
      </c>
      <c r="B805" s="41">
        <v>0.1115790540248066</v>
      </c>
      <c r="C805" s="41">
        <v>0.1190052555224924</v>
      </c>
      <c r="D805" s="41">
        <v>0.1106206541659637</v>
      </c>
      <c r="E805" s="41">
        <v>0.1139699521271513</v>
      </c>
      <c r="F805" s="4">
        <v>662052897.55555558</v>
      </c>
      <c r="G805" s="4">
        <v>15060190827.132971</v>
      </c>
      <c r="H805" s="11">
        <f t="shared" si="64"/>
        <v>2.1702263924648371E-2</v>
      </c>
      <c r="I805" s="10">
        <f t="shared" si="60"/>
        <v>4.6857922241622482E-2</v>
      </c>
      <c r="J805" s="10">
        <f t="shared" si="61"/>
        <v>-1.1425374012571821E-2</v>
      </c>
      <c r="K805" s="10">
        <f t="shared" si="62"/>
        <v>57.706161271278766</v>
      </c>
      <c r="L805" s="10">
        <f t="shared" si="63"/>
        <v>7.5795984210591527E-2</v>
      </c>
    </row>
    <row r="806" spans="1:12" x14ac:dyDescent="0.25">
      <c r="A806" s="3">
        <v>44635</v>
      </c>
      <c r="B806" s="41">
        <v>0.1140154775669462</v>
      </c>
      <c r="C806" s="41">
        <v>0.1141376523801918</v>
      </c>
      <c r="D806" s="41">
        <v>0.11102967570109259</v>
      </c>
      <c r="E806" s="41">
        <v>0.1126678027979037</v>
      </c>
      <c r="F806" s="4">
        <v>486915640.8888889</v>
      </c>
      <c r="G806" s="4">
        <v>14928517207.79664</v>
      </c>
      <c r="H806" s="11">
        <f t="shared" si="64"/>
        <v>-4.0902421669777485E-2</v>
      </c>
      <c r="I806" s="10">
        <f t="shared" si="60"/>
        <v>7.7180260143608929E-3</v>
      </c>
      <c r="J806" s="10">
        <f t="shared" si="61"/>
        <v>3.8741462555906159E-2</v>
      </c>
      <c r="K806" s="10">
        <f t="shared" si="62"/>
        <v>55.304937108346962</v>
      </c>
      <c r="L806" s="10">
        <f t="shared" si="63"/>
        <v>2.7992306196285011E-2</v>
      </c>
    </row>
    <row r="807" spans="1:12" x14ac:dyDescent="0.25">
      <c r="A807" s="3">
        <v>44636</v>
      </c>
      <c r="B807" s="41">
        <v>0.1126370085474903</v>
      </c>
      <c r="C807" s="41">
        <v>0.1170327182612549</v>
      </c>
      <c r="D807" s="41">
        <v>0.11226175098726129</v>
      </c>
      <c r="E807" s="41">
        <v>0.1170327182612549</v>
      </c>
      <c r="F807" s="4">
        <v>398721963.1111111</v>
      </c>
      <c r="G807" s="4">
        <v>15164249084.258841</v>
      </c>
      <c r="H807" s="11">
        <f t="shared" si="64"/>
        <v>2.5364687468948929E-2</v>
      </c>
      <c r="I807" s="10">
        <f t="shared" si="60"/>
        <v>5.6880843424244485E-3</v>
      </c>
      <c r="J807" s="10">
        <f t="shared" si="61"/>
        <v>-5.0327878458779063E-3</v>
      </c>
      <c r="K807" s="10">
        <f t="shared" si="62"/>
        <v>56.733094241059007</v>
      </c>
      <c r="L807" s="10">
        <f t="shared" si="63"/>
        <v>4.2498600209210924E-2</v>
      </c>
    </row>
    <row r="808" spans="1:12" x14ac:dyDescent="0.25">
      <c r="A808" s="3">
        <v>44637</v>
      </c>
      <c r="B808" s="41">
        <v>0.1169381333788546</v>
      </c>
      <c r="C808" s="41">
        <v>0.1187238118293126</v>
      </c>
      <c r="D808" s="41">
        <v>0.1162838723061585</v>
      </c>
      <c r="E808" s="41">
        <v>0.11644371741921961</v>
      </c>
      <c r="F808" s="4">
        <v>371279879.33333331</v>
      </c>
      <c r="G808" s="4">
        <v>15536285016.41832</v>
      </c>
      <c r="H808" s="11">
        <f t="shared" si="64"/>
        <v>1.4449750404691401E-2</v>
      </c>
      <c r="I808" s="10">
        <f t="shared" si="60"/>
        <v>2.446405093049166E-2</v>
      </c>
      <c r="J808" s="10">
        <f t="shared" si="61"/>
        <v>2.4773566135358305E-2</v>
      </c>
      <c r="K808" s="10">
        <f t="shared" si="62"/>
        <v>57.567323042932834</v>
      </c>
      <c r="L808" s="10">
        <f t="shared" si="63"/>
        <v>2.0982613278736517E-2</v>
      </c>
    </row>
    <row r="809" spans="1:12" x14ac:dyDescent="0.25">
      <c r="A809" s="3">
        <v>44638</v>
      </c>
      <c r="B809" s="41">
        <v>0.116505301086924</v>
      </c>
      <c r="C809" s="41">
        <v>0.11948430722434129</v>
      </c>
      <c r="D809" s="41">
        <v>0.1145177721816739</v>
      </c>
      <c r="E809" s="41">
        <v>0.11932844355375161</v>
      </c>
      <c r="F809" s="4">
        <v>298995914.22222221</v>
      </c>
      <c r="G809" s="4">
        <v>15429712884.35438</v>
      </c>
      <c r="H809" s="11">
        <f t="shared" si="64"/>
        <v>6.4055843837127029E-3</v>
      </c>
      <c r="I809" s="10">
        <f t="shared" si="60"/>
        <v>3.089038876711829E-2</v>
      </c>
      <c r="J809" s="10">
        <f t="shared" si="61"/>
        <v>3.4987775509046637E-2</v>
      </c>
      <c r="K809" s="10">
        <f t="shared" si="62"/>
        <v>57.942480972812504</v>
      </c>
      <c r="L809" s="10">
        <f t="shared" si="63"/>
        <v>4.336912033870477E-2</v>
      </c>
    </row>
    <row r="810" spans="1:12" x14ac:dyDescent="0.25">
      <c r="A810" s="3">
        <v>44639</v>
      </c>
      <c r="B810" s="41">
        <v>0.11923099619130741</v>
      </c>
      <c r="C810" s="41">
        <v>0.12438351952534581</v>
      </c>
      <c r="D810" s="41">
        <v>0.118457420011906</v>
      </c>
      <c r="E810" s="41">
        <v>0.1235034803486542</v>
      </c>
      <c r="F810" s="4">
        <v>416029209.66666669</v>
      </c>
      <c r="G810" s="4">
        <v>16118924167.86768</v>
      </c>
      <c r="H810" s="11">
        <f t="shared" si="64"/>
        <v>4.1002977000200135E-2</v>
      </c>
      <c r="I810" s="10">
        <f t="shared" si="60"/>
        <v>1.2379612093778955E-2</v>
      </c>
      <c r="J810" s="10">
        <f t="shared" si="61"/>
        <v>-3.4420596031354056E-2</v>
      </c>
      <c r="K810" s="10">
        <f t="shared" si="62"/>
        <v>60.359298164475469</v>
      </c>
      <c r="L810" s="10">
        <f t="shared" si="63"/>
        <v>5.0027254627394324E-2</v>
      </c>
    </row>
    <row r="811" spans="1:12" x14ac:dyDescent="0.25">
      <c r="A811" s="3">
        <v>44640</v>
      </c>
      <c r="B811" s="41">
        <v>0.1235756458528168</v>
      </c>
      <c r="C811" s="41">
        <v>0.1240498445965475</v>
      </c>
      <c r="D811" s="41">
        <v>0.1177542841697642</v>
      </c>
      <c r="E811" s="41">
        <v>0.1192524169431069</v>
      </c>
      <c r="F811" s="4">
        <v>437910395</v>
      </c>
      <c r="G811" s="4">
        <v>16022948534.312799</v>
      </c>
      <c r="H811" s="11">
        <f t="shared" si="64"/>
        <v>-2.6826297412360549E-3</v>
      </c>
      <c r="I811" s="10">
        <f t="shared" si="60"/>
        <v>3.6861238617032846E-2</v>
      </c>
      <c r="J811" s="10">
        <f t="shared" si="61"/>
        <v>-3.6780176823436594E-4</v>
      </c>
      <c r="K811" s="10">
        <f t="shared" si="62"/>
        <v>60.194693886318078</v>
      </c>
      <c r="L811" s="10">
        <f t="shared" si="63"/>
        <v>5.3463536135187173E-2</v>
      </c>
    </row>
    <row r="812" spans="1:12" x14ac:dyDescent="0.25">
      <c r="A812" s="3">
        <v>44641</v>
      </c>
      <c r="B812" s="41">
        <v>0.1191861029258079</v>
      </c>
      <c r="C812" s="41">
        <v>0.12154527264431129</v>
      </c>
      <c r="D812" s="41">
        <v>0.11797269853275399</v>
      </c>
      <c r="E812" s="41">
        <v>0.119208555693289</v>
      </c>
      <c r="F812" s="4">
        <v>400424928.33333331</v>
      </c>
      <c r="G812" s="4">
        <v>15888217226.385599</v>
      </c>
      <c r="H812" s="11">
        <f t="shared" si="64"/>
        <v>-2.0190045061176238E-2</v>
      </c>
      <c r="I812" s="10">
        <f t="shared" si="60"/>
        <v>7.5183133864261372E-3</v>
      </c>
      <c r="J812" s="10">
        <f t="shared" si="61"/>
        <v>2.686128887581396E-2</v>
      </c>
      <c r="K812" s="10">
        <f t="shared" si="62"/>
        <v>58.959170259248431</v>
      </c>
      <c r="L812" s="10">
        <f t="shared" si="63"/>
        <v>3.0283058334597657E-2</v>
      </c>
    </row>
    <row r="813" spans="1:12" x14ac:dyDescent="0.25">
      <c r="A813" s="3">
        <v>44642</v>
      </c>
      <c r="B813" s="41">
        <v>0.1193619499852188</v>
      </c>
      <c r="C813" s="41">
        <v>0.1254273822851035</v>
      </c>
      <c r="D813" s="41">
        <v>0.1189335856955902</v>
      </c>
      <c r="E813" s="41">
        <v>0.12241065114423499</v>
      </c>
      <c r="F813" s="4">
        <v>532774002.8888889</v>
      </c>
      <c r="G813" s="4">
        <v>16285802385.6441</v>
      </c>
      <c r="H813" s="11">
        <f t="shared" si="64"/>
        <v>3.1939618516902482E-2</v>
      </c>
      <c r="I813" s="10">
        <f t="shared" si="60"/>
        <v>2.4763717838306207E-2</v>
      </c>
      <c r="J813" s="10">
        <f t="shared" si="61"/>
        <v>6.0411920904176908E-2</v>
      </c>
      <c r="K813" s="10">
        <f t="shared" si="62"/>
        <v>60.87424328391883</v>
      </c>
      <c r="L813" s="10">
        <f t="shared" si="63"/>
        <v>5.4600191792200103E-2</v>
      </c>
    </row>
    <row r="814" spans="1:12" x14ac:dyDescent="0.25">
      <c r="A814" s="3">
        <v>44643</v>
      </c>
      <c r="B814" s="41">
        <v>0.1224219155535327</v>
      </c>
      <c r="C814" s="41">
        <v>0.13076709176399029</v>
      </c>
      <c r="D814" s="41">
        <v>0.1212617823861072</v>
      </c>
      <c r="E814" s="41">
        <v>0.1298057137189893</v>
      </c>
      <c r="F814" s="4">
        <v>593627289.08710802</v>
      </c>
      <c r="G814" s="4">
        <v>16481016966.302429</v>
      </c>
      <c r="H814" s="11">
        <f t="shared" si="64"/>
        <v>4.2572119274157612E-2</v>
      </c>
      <c r="I814" s="10">
        <f t="shared" si="60"/>
        <v>7.2525205570093995E-2</v>
      </c>
      <c r="J814" s="10">
        <f t="shared" si="61"/>
        <v>5.0153991691582966E-2</v>
      </c>
      <c r="K814" s="10">
        <f t="shared" si="62"/>
        <v>63.508360949000064</v>
      </c>
      <c r="L814" s="10">
        <f t="shared" si="63"/>
        <v>7.8386686974610154E-2</v>
      </c>
    </row>
    <row r="815" spans="1:12" x14ac:dyDescent="0.25">
      <c r="A815" s="3">
        <v>44644</v>
      </c>
      <c r="B815" s="41">
        <v>0.12981953986123379</v>
      </c>
      <c r="C815" s="41">
        <v>0.1409137425855799</v>
      </c>
      <c r="D815" s="41">
        <v>0.12838951598628739</v>
      </c>
      <c r="E815" s="41">
        <v>0.13631598840637149</v>
      </c>
      <c r="F815" s="4">
        <v>1768066367.1111109</v>
      </c>
      <c r="G815" s="4">
        <v>18043048108.167999</v>
      </c>
      <c r="H815" s="11">
        <f t="shared" si="64"/>
        <v>7.7593304895870768E-2</v>
      </c>
      <c r="I815" s="10">
        <f t="shared" si="60"/>
        <v>1.278926498615883E-2</v>
      </c>
      <c r="J815" s="10">
        <f t="shared" si="61"/>
        <v>-3.8360467486214467E-2</v>
      </c>
      <c r="K815" s="10">
        <f t="shared" si="62"/>
        <v>68.513777868448713</v>
      </c>
      <c r="L815" s="10">
        <f t="shared" si="63"/>
        <v>9.7548670567697782E-2</v>
      </c>
    </row>
    <row r="816" spans="1:12" x14ac:dyDescent="0.25">
      <c r="A816" s="3">
        <v>44645</v>
      </c>
      <c r="B816" s="41">
        <v>0.13680845668698741</v>
      </c>
      <c r="C816" s="41">
        <v>0.13739472843147579</v>
      </c>
      <c r="D816" s="41">
        <v>0.12873109915129599</v>
      </c>
      <c r="E816" s="41">
        <v>0.13108684336525769</v>
      </c>
      <c r="F816" s="4">
        <v>1190028254.4444439</v>
      </c>
      <c r="G816" s="4">
        <v>17776014677.105808</v>
      </c>
      <c r="H816" s="11">
        <f t="shared" si="64"/>
        <v>-2.497282443525289E-2</v>
      </c>
      <c r="I816" s="10">
        <f t="shared" si="60"/>
        <v>4.845941527696989E-2</v>
      </c>
      <c r="J816" s="10">
        <f t="shared" si="61"/>
        <v>3.9035574455176691E-2</v>
      </c>
      <c r="K816" s="10">
        <f t="shared" si="62"/>
        <v>66.777822497908772</v>
      </c>
      <c r="L816" s="10">
        <f t="shared" si="63"/>
        <v>6.7300204358525351E-2</v>
      </c>
    </row>
    <row r="817" spans="1:12" x14ac:dyDescent="0.25">
      <c r="A817" s="3">
        <v>44646</v>
      </c>
      <c r="B817" s="41">
        <v>0.1308740382317865</v>
      </c>
      <c r="C817" s="41">
        <v>0.13644861837875391</v>
      </c>
      <c r="D817" s="41">
        <v>0.12997575863267319</v>
      </c>
      <c r="E817" s="41">
        <v>0.1362038935995363</v>
      </c>
      <c r="F817" s="4">
        <v>827822049.77777779</v>
      </c>
      <c r="G817" s="4">
        <v>17659032628.5084</v>
      </c>
      <c r="H817" s="11">
        <f t="shared" si="64"/>
        <v>-6.8860724390437224E-3</v>
      </c>
      <c r="I817" s="10">
        <f t="shared" si="60"/>
        <v>6.7543392542147801E-3</v>
      </c>
      <c r="J817" s="10">
        <f t="shared" si="61"/>
        <v>6.3553405501035165E-2</v>
      </c>
      <c r="K817" s="10">
        <f t="shared" si="62"/>
        <v>66.311099502427524</v>
      </c>
      <c r="L817" s="10">
        <f t="shared" si="63"/>
        <v>4.9800515220486563E-2</v>
      </c>
    </row>
    <row r="818" spans="1:12" x14ac:dyDescent="0.25">
      <c r="A818" s="3">
        <v>44647</v>
      </c>
      <c r="B818" s="41">
        <v>0.13594446110544581</v>
      </c>
      <c r="C818" s="41">
        <v>0.14486011488028749</v>
      </c>
      <c r="D818" s="41">
        <v>0.1356826817698375</v>
      </c>
      <c r="E818" s="41">
        <v>0.14486011488028749</v>
      </c>
      <c r="F818" s="4">
        <v>1256071130.4444439</v>
      </c>
      <c r="G818" s="4">
        <v>18595761158.185551</v>
      </c>
      <c r="H818" s="11">
        <f t="shared" si="64"/>
        <v>6.164588987031705E-2</v>
      </c>
      <c r="I818" s="10">
        <f t="shared" si="60"/>
        <v>5.4187523538290872E-2</v>
      </c>
      <c r="J818" s="10">
        <f t="shared" si="61"/>
        <v>-2.0208805621237058E-2</v>
      </c>
      <c r="K818" s="10">
        <f t="shared" si="62"/>
        <v>70.460552129404121</v>
      </c>
      <c r="L818" s="10">
        <f t="shared" si="63"/>
        <v>6.7638942499809618E-2</v>
      </c>
    </row>
    <row r="819" spans="1:12" x14ac:dyDescent="0.25">
      <c r="A819" s="3">
        <v>44648</v>
      </c>
      <c r="B819" s="41">
        <v>0.1446523506746889</v>
      </c>
      <c r="C819" s="41">
        <v>0.1524064304265626</v>
      </c>
      <c r="D819" s="41">
        <v>0.1419326649764017</v>
      </c>
      <c r="E819" s="41">
        <v>0.1419326649764017</v>
      </c>
      <c r="F819" s="4">
        <v>1741740673.333333</v>
      </c>
      <c r="G819" s="4">
        <v>19778603153.257401</v>
      </c>
      <c r="H819" s="11">
        <f t="shared" si="64"/>
        <v>5.2093811692137532E-2</v>
      </c>
      <c r="I819" s="10">
        <f t="shared" si="60"/>
        <v>1.3402221012492926E-4</v>
      </c>
      <c r="J819" s="10">
        <f t="shared" si="61"/>
        <v>1.7848074391916047E-2</v>
      </c>
      <c r="K819" s="10">
        <f t="shared" si="62"/>
        <v>74.183204675449488</v>
      </c>
      <c r="L819" s="10">
        <f t="shared" si="63"/>
        <v>7.3793903974834318E-2</v>
      </c>
    </row>
    <row r="820" spans="1:12" x14ac:dyDescent="0.25">
      <c r="A820" s="3">
        <v>44649</v>
      </c>
      <c r="B820" s="41">
        <v>0.14249445481082029</v>
      </c>
      <c r="C820" s="41">
        <v>0.14866654137416019</v>
      </c>
      <c r="D820" s="41">
        <v>0.1412512103198636</v>
      </c>
      <c r="E820" s="41">
        <v>0.14446588973954341</v>
      </c>
      <c r="F820" s="4">
        <v>1345996383.1111109</v>
      </c>
      <c r="G820" s="4">
        <v>19287660844.178242</v>
      </c>
      <c r="H820" s="11">
        <f t="shared" si="64"/>
        <v>-2.4538919007124745E-2</v>
      </c>
      <c r="I820" s="10">
        <f t="shared" si="60"/>
        <v>2.7437848512839178E-2</v>
      </c>
      <c r="J820" s="10">
        <f t="shared" si="61"/>
        <v>-6.4471198613091918E-3</v>
      </c>
      <c r="K820" s="10">
        <f t="shared" si="62"/>
        <v>72.338290105222541</v>
      </c>
      <c r="L820" s="10">
        <f t="shared" si="63"/>
        <v>5.2497469136756791E-2</v>
      </c>
    </row>
    <row r="821" spans="1:12" x14ac:dyDescent="0.25">
      <c r="A821" s="3">
        <v>44650</v>
      </c>
      <c r="B821" s="41">
        <v>0.1445100894876151</v>
      </c>
      <c r="C821" s="41">
        <v>0.14504660282194259</v>
      </c>
      <c r="D821" s="41">
        <v>0.13906500778731021</v>
      </c>
      <c r="E821" s="41">
        <v>0.14353450083252189</v>
      </c>
      <c r="F821" s="4">
        <v>1247155273.1111109</v>
      </c>
      <c r="G821" s="4">
        <v>18953363993.34214</v>
      </c>
      <c r="H821" s="11">
        <f t="shared" si="64"/>
        <v>-2.4349382979906853E-2</v>
      </c>
      <c r="I821" s="10">
        <f t="shared" si="60"/>
        <v>3.346353771364708E-2</v>
      </c>
      <c r="J821" s="10">
        <f t="shared" si="61"/>
        <v>-3.9575172160704275E-2</v>
      </c>
      <c r="K821" s="10">
        <f t="shared" si="62"/>
        <v>70.552547992358967</v>
      </c>
      <c r="L821" s="10">
        <f t="shared" si="63"/>
        <v>4.301294142794565E-2</v>
      </c>
    </row>
    <row r="822" spans="1:12" x14ac:dyDescent="0.25">
      <c r="A822" s="3">
        <v>44651</v>
      </c>
      <c r="B822" s="41">
        <v>0.1431593645676133</v>
      </c>
      <c r="C822" s="41">
        <v>0.14714304760408081</v>
      </c>
      <c r="D822" s="41">
        <v>0.1371474226205546</v>
      </c>
      <c r="E822" s="41">
        <v>0.13785409825107409</v>
      </c>
      <c r="F822" s="4">
        <v>1637135002.3135891</v>
      </c>
      <c r="G822" s="4">
        <v>18964246694.355202</v>
      </c>
      <c r="H822" s="11">
        <f t="shared" si="64"/>
        <v>1.4453594509288768E-2</v>
      </c>
      <c r="I822" s="10">
        <f t="shared" si="60"/>
        <v>3.2805942439583749E-2</v>
      </c>
      <c r="J822" s="10">
        <f t="shared" si="61"/>
        <v>2.3996684410181768E-2</v>
      </c>
      <c r="K822" s="10">
        <f t="shared" si="62"/>
        <v>71.586739507146945</v>
      </c>
      <c r="L822" s="10">
        <f t="shared" si="63"/>
        <v>7.2882339256065132E-2</v>
      </c>
    </row>
    <row r="823" spans="1:12" x14ac:dyDescent="0.25">
      <c r="A823" s="3">
        <v>44652</v>
      </c>
      <c r="B823" s="41">
        <v>0.1379753797110333</v>
      </c>
      <c r="C823" s="41">
        <v>0.14230630931465321</v>
      </c>
      <c r="D823" s="41">
        <v>0.1332584961183006</v>
      </c>
      <c r="E823" s="41">
        <v>0.14116213954145529</v>
      </c>
      <c r="F823" s="4">
        <v>1313830821.4634149</v>
      </c>
      <c r="G823" s="4">
        <v>18312361988.229229</v>
      </c>
      <c r="H823" s="11">
        <f t="shared" si="64"/>
        <v>-3.2870994370334486E-2</v>
      </c>
      <c r="I823" s="10">
        <f t="shared" si="60"/>
        <v>1.4089082295318493E-2</v>
      </c>
      <c r="J823" s="10">
        <f t="shared" si="61"/>
        <v>-1.627949884742308E-2</v>
      </c>
      <c r="K823" s="10">
        <f t="shared" si="62"/>
        <v>69.20074120144659</v>
      </c>
      <c r="L823" s="10">
        <f t="shared" si="63"/>
        <v>6.7896707976656145E-2</v>
      </c>
    </row>
    <row r="824" spans="1:12" x14ac:dyDescent="0.25">
      <c r="A824" s="3">
        <v>44653</v>
      </c>
      <c r="B824" s="41">
        <v>0.1413087110903716</v>
      </c>
      <c r="C824" s="41">
        <v>0.14423080496198781</v>
      </c>
      <c r="D824" s="41">
        <v>0.1388640906534904</v>
      </c>
      <c r="E824" s="41">
        <v>0.1388640906534904</v>
      </c>
      <c r="F824" s="4">
        <v>949321143.11111116</v>
      </c>
      <c r="G824" s="4">
        <v>18847006266.991169</v>
      </c>
      <c r="H824" s="11">
        <f t="shared" si="64"/>
        <v>1.3523614354155951E-2</v>
      </c>
      <c r="I824" s="10">
        <f t="shared" si="60"/>
        <v>2.9539568363703473E-3</v>
      </c>
      <c r="J824" s="10">
        <f t="shared" si="61"/>
        <v>5.4295054646194663E-2</v>
      </c>
      <c r="K824" s="10">
        <f t="shared" si="62"/>
        <v>70.150108952830848</v>
      </c>
      <c r="L824" s="10">
        <f t="shared" si="63"/>
        <v>3.8647243381941365E-2</v>
      </c>
    </row>
    <row r="825" spans="1:12" x14ac:dyDescent="0.25">
      <c r="A825" s="3">
        <v>44654</v>
      </c>
      <c r="B825" s="41">
        <v>0.13875881686902899</v>
      </c>
      <c r="C825" s="41">
        <v>0.14905512139045221</v>
      </c>
      <c r="D825" s="41">
        <v>0.1366171578248406</v>
      </c>
      <c r="E825" s="41">
        <v>0.1464037240439158</v>
      </c>
      <c r="F825" s="4">
        <v>1046090932.666667</v>
      </c>
      <c r="G825" s="4">
        <v>18932715340.218891</v>
      </c>
      <c r="H825" s="11">
        <f t="shared" si="64"/>
        <v>3.3448585617586006E-2</v>
      </c>
      <c r="I825" s="10">
        <f t="shared" si="60"/>
        <v>8.1725698850044423E-2</v>
      </c>
      <c r="J825" s="10">
        <f t="shared" si="61"/>
        <v>1.4855354492380402E-2</v>
      </c>
      <c r="K825" s="10">
        <f t="shared" si="62"/>
        <v>72.529979463840192</v>
      </c>
      <c r="L825" s="10">
        <f t="shared" si="63"/>
        <v>9.1042470533302611E-2</v>
      </c>
    </row>
    <row r="826" spans="1:12" x14ac:dyDescent="0.25">
      <c r="A826" s="3">
        <v>44655</v>
      </c>
      <c r="B826" s="41">
        <v>0.1464917957995146</v>
      </c>
      <c r="C826" s="41">
        <v>0.1546634859983306</v>
      </c>
      <c r="D826" s="41">
        <v>0.1418434484158273</v>
      </c>
      <c r="E826" s="41">
        <v>0.14857860326359279</v>
      </c>
      <c r="F826" s="4">
        <v>2243760549.333333</v>
      </c>
      <c r="G826" s="4">
        <v>19385539738.580269</v>
      </c>
      <c r="H826" s="11">
        <f t="shared" si="64"/>
        <v>3.7626111438245673E-2</v>
      </c>
      <c r="I826" s="10">
        <f t="shared" si="60"/>
        <v>0.13142999687038601</v>
      </c>
      <c r="J826" s="10">
        <f t="shared" si="61"/>
        <v>0.15817588682448225</v>
      </c>
      <c r="K826" s="10">
        <f t="shared" si="62"/>
        <v>75.296626665198559</v>
      </c>
      <c r="L826" s="10">
        <f t="shared" si="63"/>
        <v>9.0381598344395631E-2</v>
      </c>
    </row>
    <row r="827" spans="1:12" x14ac:dyDescent="0.25">
      <c r="A827" s="3">
        <v>44656</v>
      </c>
      <c r="B827" s="41">
        <v>0.1485807531769672</v>
      </c>
      <c r="C827" s="41">
        <v>0.17835850479480589</v>
      </c>
      <c r="D827" s="41">
        <v>0.1477110905765211</v>
      </c>
      <c r="E827" s="41">
        <v>0.1720801555979545</v>
      </c>
      <c r="F827" s="4">
        <v>4133295133.333333</v>
      </c>
      <c r="G827" s="4">
        <v>20946961609.432671</v>
      </c>
      <c r="H827" s="11">
        <f t="shared" si="64"/>
        <v>0.15320370314639775</v>
      </c>
      <c r="I827" s="10">
        <f t="shared" si="60"/>
        <v>7.6823374089473595E-2</v>
      </c>
      <c r="J827" s="10">
        <f t="shared" si="61"/>
        <v>-0.16897930900678393</v>
      </c>
      <c r="K827" s="10">
        <f t="shared" si="62"/>
        <v>86.985552407885166</v>
      </c>
      <c r="L827" s="10">
        <f t="shared" si="63"/>
        <v>0.20748214706605284</v>
      </c>
    </row>
    <row r="828" spans="1:12" x14ac:dyDescent="0.25">
      <c r="A828" s="3">
        <v>44657</v>
      </c>
      <c r="B828" s="41">
        <v>0.17253217793501011</v>
      </c>
      <c r="C828" s="41">
        <v>0.17253217793501011</v>
      </c>
      <c r="D828" s="41">
        <v>0.14300216981123229</v>
      </c>
      <c r="E828" s="41">
        <v>0.14300216981123229</v>
      </c>
      <c r="F828" s="4">
        <v>7030290578.2857141</v>
      </c>
      <c r="G828" s="4">
        <v>20490713021.989288</v>
      </c>
      <c r="H828" s="11">
        <f t="shared" si="64"/>
        <v>-3.2666380930355586E-2</v>
      </c>
      <c r="I828" s="10">
        <f t="shared" si="60"/>
        <v>0.12217813293987442</v>
      </c>
      <c r="J828" s="10">
        <f t="shared" si="61"/>
        <v>2.3028745071984602E-2</v>
      </c>
      <c r="K828" s="10">
        <f t="shared" si="62"/>
        <v>84.111382836561432</v>
      </c>
      <c r="L828" s="10">
        <f t="shared" si="63"/>
        <v>0.20650041997795165</v>
      </c>
    </row>
    <row r="829" spans="1:12" x14ac:dyDescent="0.25">
      <c r="A829" s="3">
        <v>44658</v>
      </c>
      <c r="B829" s="41">
        <v>0.14332923024073929</v>
      </c>
      <c r="C829" s="41">
        <v>0.1481514767006688</v>
      </c>
      <c r="D829" s="41">
        <v>0.14051795528628491</v>
      </c>
      <c r="E829" s="41">
        <v>0.1462953303245558</v>
      </c>
      <c r="F829" s="4">
        <v>3096418286.2222219</v>
      </c>
      <c r="G829" s="4">
        <v>19181361680.657841</v>
      </c>
      <c r="H829" s="11">
        <f t="shared" si="64"/>
        <v>-0.14131103847495097</v>
      </c>
      <c r="I829" s="10">
        <f t="shared" si="60"/>
        <v>6.0187037844420803E-2</v>
      </c>
      <c r="J829" s="10">
        <f t="shared" si="61"/>
        <v>-2.5230436387270294E-2</v>
      </c>
      <c r="K829" s="10">
        <f t="shared" si="62"/>
        <v>72.084204941887819</v>
      </c>
      <c r="L829" s="10">
        <f t="shared" si="63"/>
        <v>5.4324170877890321E-2</v>
      </c>
    </row>
    <row r="830" spans="1:12" x14ac:dyDescent="0.25">
      <c r="A830" s="3">
        <v>44659</v>
      </c>
      <c r="B830" s="41">
        <v>0.14597096199230181</v>
      </c>
      <c r="C830" s="41">
        <v>0.15281453467464651</v>
      </c>
      <c r="D830" s="41">
        <v>0.14122747366720251</v>
      </c>
      <c r="E830" s="41">
        <v>0.14260423529904739</v>
      </c>
      <c r="F830" s="4">
        <v>2001128718.7177701</v>
      </c>
      <c r="G830" s="4">
        <v>19548928368.887001</v>
      </c>
      <c r="H830" s="11">
        <f t="shared" si="64"/>
        <v>3.1474934154042435E-2</v>
      </c>
      <c r="I830" s="10">
        <f t="shared" si="60"/>
        <v>3.6616814107774162E-2</v>
      </c>
      <c r="J830" s="10">
        <f t="shared" si="61"/>
        <v>1.2279001462276229E-2</v>
      </c>
      <c r="K830" s="10">
        <f t="shared" si="62"/>
        <v>74.384525480134272</v>
      </c>
      <c r="L830" s="10">
        <f t="shared" si="63"/>
        <v>8.2045374788396241E-2</v>
      </c>
    </row>
    <row r="831" spans="1:12" x14ac:dyDescent="0.25">
      <c r="A831" s="3">
        <v>44660</v>
      </c>
      <c r="B831" s="41">
        <v>0.14257206523100041</v>
      </c>
      <c r="C831" s="41">
        <v>0.1446171976483305</v>
      </c>
      <c r="D831" s="41">
        <v>0.14091210423274661</v>
      </c>
      <c r="E831" s="41">
        <v>0.14435527291281119</v>
      </c>
      <c r="F831" s="4">
        <v>1462302420.666667</v>
      </c>
      <c r="G831" s="4">
        <v>18983827943.59066</v>
      </c>
      <c r="H831" s="11">
        <f t="shared" si="64"/>
        <v>-5.3642391044600196E-2</v>
      </c>
      <c r="I831" s="10">
        <f t="shared" si="60"/>
        <v>3.5467230933775344E-2</v>
      </c>
      <c r="J831" s="10">
        <f t="shared" si="61"/>
        <v>-4.7322655935211344E-5</v>
      </c>
      <c r="K831" s="10">
        <f t="shared" si="62"/>
        <v>70.340719285617283</v>
      </c>
      <c r="L831" s="10">
        <f t="shared" si="63"/>
        <v>2.6293649049936363E-2</v>
      </c>
    </row>
    <row r="832" spans="1:12" x14ac:dyDescent="0.25">
      <c r="A832" s="3">
        <v>44661</v>
      </c>
      <c r="B832" s="41">
        <v>0.1443484416378987</v>
      </c>
      <c r="C832" s="41">
        <v>0.1443484416378987</v>
      </c>
      <c r="D832" s="41">
        <v>0.1443484416378987</v>
      </c>
      <c r="E832" s="41">
        <v>0.1443484416378987</v>
      </c>
      <c r="F832" s="4">
        <v>852330304</v>
      </c>
      <c r="G832" s="4">
        <v>19150818077.613979</v>
      </c>
      <c r="H832" s="11">
        <f t="shared" si="64"/>
        <v>-1.8583959224914893E-3</v>
      </c>
      <c r="I832" s="10">
        <f t="shared" si="60"/>
        <v>6.6900874255452367E-2</v>
      </c>
      <c r="J832" s="10">
        <f t="shared" si="61"/>
        <v>-7.0213328337081271E-2</v>
      </c>
      <c r="K832" s="10">
        <f t="shared" si="62"/>
        <v>70.20813998378928</v>
      </c>
      <c r="L832" s="10">
        <f t="shared" si="63"/>
        <v>0</v>
      </c>
    </row>
    <row r="833" spans="1:12" x14ac:dyDescent="0.25">
      <c r="A833" s="3">
        <v>44662</v>
      </c>
      <c r="B833" s="41">
        <v>0.14811107232564341</v>
      </c>
      <c r="C833" s="41">
        <v>0.15132044871841069</v>
      </c>
      <c r="D833" s="41">
        <v>0.1337384370621825</v>
      </c>
      <c r="E833" s="41">
        <v>0.13421325711023091</v>
      </c>
      <c r="F833" s="4">
        <v>2410474404.4412808</v>
      </c>
      <c r="G833" s="4">
        <v>18941087762.521961</v>
      </c>
      <c r="H833" s="11">
        <f t="shared" si="64"/>
        <v>4.8299843083872175E-2</v>
      </c>
      <c r="I833" s="10">
        <f t="shared" si="60"/>
        <v>2.2888627805470237E-2</v>
      </c>
      <c r="J833" s="10">
        <f t="shared" si="61"/>
        <v>3.0747024249567323E-2</v>
      </c>
      <c r="K833" s="10">
        <f t="shared" si="62"/>
        <v>73.647481971300707</v>
      </c>
      <c r="L833" s="10">
        <f t="shared" si="63"/>
        <v>0.13146565820904077</v>
      </c>
    </row>
    <row r="834" spans="1:12" x14ac:dyDescent="0.25">
      <c r="A834" s="3">
        <v>44663</v>
      </c>
      <c r="B834" s="41">
        <v>0.13420669603151339</v>
      </c>
      <c r="C834" s="41">
        <v>0.14431245363339479</v>
      </c>
      <c r="D834" s="41">
        <v>0.13418827441306719</v>
      </c>
      <c r="E834" s="41">
        <v>0.1383399153812126</v>
      </c>
      <c r="F834" s="4">
        <v>1679531520</v>
      </c>
      <c r="G834" s="4">
        <v>18347133455.864738</v>
      </c>
      <c r="H834" s="11">
        <f t="shared" si="64"/>
        <v>-4.6312280622805603E-2</v>
      </c>
      <c r="I834" s="10">
        <f t="shared" si="60"/>
        <v>3.1388919076111153E-2</v>
      </c>
      <c r="J834" s="10">
        <f t="shared" si="61"/>
        <v>1.272939301086673E-2</v>
      </c>
      <c r="K834" s="10">
        <f t="shared" si="62"/>
        <v>70.190386838460014</v>
      </c>
      <c r="L834" s="10">
        <f t="shared" si="63"/>
        <v>7.5447569950580773E-2</v>
      </c>
    </row>
    <row r="835" spans="1:12" x14ac:dyDescent="0.25">
      <c r="A835" s="3">
        <v>44664</v>
      </c>
      <c r="B835" s="41">
        <v>0.13814749639216581</v>
      </c>
      <c r="C835" s="41">
        <v>0.1423003234552494</v>
      </c>
      <c r="D835" s="41">
        <v>0.13677318887538761</v>
      </c>
      <c r="E835" s="41">
        <v>0.1401008985331901</v>
      </c>
      <c r="F835" s="4">
        <v>1483255148.755245</v>
      </c>
      <c r="G835" s="4">
        <v>18559020829.303322</v>
      </c>
      <c r="H835" s="11">
        <f t="shared" si="64"/>
        <v>-1.3942872756199669E-2</v>
      </c>
      <c r="I835" s="10">
        <f t="shared" ref="I835:I898" si="65">_xlfn.STDEV.S(H836:H837)</f>
        <v>9.2335395818234009E-3</v>
      </c>
      <c r="J835" s="10">
        <f t="shared" ref="J835:J898" si="66">E836/E835-1</f>
        <v>2.6772912363557833E-2</v>
      </c>
      <c r="K835" s="10">
        <f t="shared" ref="K835:K898" si="67">C835/$C$2-1</f>
        <v>69.197788333306733</v>
      </c>
      <c r="L835" s="10">
        <f t="shared" ref="L835:L898" si="68">C835/D835-1</f>
        <v>4.0410950605951568E-2</v>
      </c>
    </row>
    <row r="836" spans="1:12" x14ac:dyDescent="0.25">
      <c r="A836" s="3">
        <v>44665</v>
      </c>
      <c r="B836" s="41">
        <v>0.1400212361964959</v>
      </c>
      <c r="C836" s="41">
        <v>0.14663304988037529</v>
      </c>
      <c r="D836" s="41">
        <v>0.13786545428836591</v>
      </c>
      <c r="E836" s="41">
        <v>0.1438518076116749</v>
      </c>
      <c r="F836" s="4">
        <v>1547283470.5347991</v>
      </c>
      <c r="G836" s="4">
        <v>18802730210.828201</v>
      </c>
      <c r="H836" s="11">
        <f t="shared" ref="H836:H899" si="69">(C836-C835)/C835</f>
        <v>3.0447762309468281E-2</v>
      </c>
      <c r="I836" s="10">
        <f t="shared" si="65"/>
        <v>1.6133547606365938E-2</v>
      </c>
      <c r="J836" s="10">
        <f t="shared" si="66"/>
        <v>1.5531742293005912E-2</v>
      </c>
      <c r="K836" s="10">
        <f t="shared" si="67"/>
        <v>71.335153907129623</v>
      </c>
      <c r="L836" s="10">
        <f t="shared" si="68"/>
        <v>6.3595304837357203E-2</v>
      </c>
    </row>
    <row r="837" spans="1:12" x14ac:dyDescent="0.25">
      <c r="A837" s="3">
        <v>44666</v>
      </c>
      <c r="B837" s="41">
        <v>0.14393721494148401</v>
      </c>
      <c r="C837" s="41">
        <v>0.1491829348916793</v>
      </c>
      <c r="D837" s="41">
        <v>0.14295118290662071</v>
      </c>
      <c r="E837" s="41">
        <v>0.14608607681588251</v>
      </c>
      <c r="F837" s="4">
        <v>2082290975.1111109</v>
      </c>
      <c r="G837" s="4">
        <v>19322022090.717331</v>
      </c>
      <c r="H837" s="11">
        <f t="shared" si="69"/>
        <v>1.7389565404144814E-2</v>
      </c>
      <c r="I837" s="10">
        <f t="shared" si="65"/>
        <v>1.2749547800975406E-2</v>
      </c>
      <c r="J837" s="10">
        <f t="shared" si="66"/>
        <v>-1.5268081655540944E-2</v>
      </c>
      <c r="K837" s="10">
        <f t="shared" si="67"/>
        <v>72.593030797016539</v>
      </c>
      <c r="L837" s="10">
        <f t="shared" si="68"/>
        <v>4.3593567106956499E-2</v>
      </c>
    </row>
    <row r="838" spans="1:12" x14ac:dyDescent="0.25">
      <c r="A838" s="3">
        <v>44667</v>
      </c>
      <c r="B838" s="41">
        <v>0.14599564550146579</v>
      </c>
      <c r="C838" s="41">
        <v>0.1483733614078315</v>
      </c>
      <c r="D838" s="41">
        <v>0.1419231713222677</v>
      </c>
      <c r="E838" s="41">
        <v>0.14385562266631999</v>
      </c>
      <c r="F838" s="4">
        <v>1142198880.4444439</v>
      </c>
      <c r="G838" s="4">
        <v>19204732515.291229</v>
      </c>
      <c r="H838" s="11">
        <f t="shared" si="69"/>
        <v>-5.4267164299698807E-3</v>
      </c>
      <c r="I838" s="10">
        <f t="shared" si="65"/>
        <v>5.0368911357486241E-3</v>
      </c>
      <c r="J838" s="10">
        <f t="shared" si="66"/>
        <v>-3.2078343973958479E-2</v>
      </c>
      <c r="K838" s="10">
        <f t="shared" si="67"/>
        <v>72.19366228765908</v>
      </c>
      <c r="L838" s="10">
        <f t="shared" si="68"/>
        <v>4.5448463598077415E-2</v>
      </c>
    </row>
    <row r="839" spans="1:12" x14ac:dyDescent="0.25">
      <c r="A839" s="3">
        <v>44668</v>
      </c>
      <c r="B839" s="41">
        <v>0.1436556406797706</v>
      </c>
      <c r="C839" s="41">
        <v>0.14489292298039119</v>
      </c>
      <c r="D839" s="41">
        <v>0.13898042298119839</v>
      </c>
      <c r="E839" s="41">
        <v>0.1392409725198418</v>
      </c>
      <c r="F839" s="4">
        <v>763809007.11111116</v>
      </c>
      <c r="G839" s="4">
        <v>19016259510.185379</v>
      </c>
      <c r="H839" s="11">
        <f t="shared" si="69"/>
        <v>-2.3457299844233372E-2</v>
      </c>
      <c r="I839" s="10">
        <f t="shared" si="65"/>
        <v>3.835361434780845E-2</v>
      </c>
      <c r="J839" s="10">
        <f t="shared" si="66"/>
        <v>6.9754217082762526E-3</v>
      </c>
      <c r="K839" s="10">
        <f t="shared" si="67"/>
        <v>70.476736604679914</v>
      </c>
      <c r="L839" s="10">
        <f t="shared" si="68"/>
        <v>4.254196290647827E-2</v>
      </c>
    </row>
    <row r="840" spans="1:12" x14ac:dyDescent="0.25">
      <c r="A840" s="3">
        <v>44669</v>
      </c>
      <c r="B840" s="41">
        <v>0.1393443412485271</v>
      </c>
      <c r="C840" s="41">
        <v>0.1404620192113418</v>
      </c>
      <c r="D840" s="41">
        <v>0.1343276441123864</v>
      </c>
      <c r="E840" s="41">
        <v>0.1402122370222382</v>
      </c>
      <c r="F840" s="4">
        <v>1197705620.4444439</v>
      </c>
      <c r="G840" s="4">
        <v>18228077724.367519</v>
      </c>
      <c r="H840" s="11">
        <f t="shared" si="69"/>
        <v>-3.0580539600605899E-2</v>
      </c>
      <c r="I840" s="10">
        <f t="shared" si="65"/>
        <v>4.3009516481986899E-3</v>
      </c>
      <c r="J840" s="10">
        <f t="shared" si="66"/>
        <v>1.8391014716482967E-2</v>
      </c>
      <c r="K840" s="10">
        <f t="shared" si="67"/>
        <v>68.290939430418419</v>
      </c>
      <c r="L840" s="10">
        <f t="shared" si="68"/>
        <v>4.5667257395082483E-2</v>
      </c>
    </row>
    <row r="841" spans="1:12" x14ac:dyDescent="0.25">
      <c r="A841" s="3">
        <v>44670</v>
      </c>
      <c r="B841" s="41">
        <v>0.140389107507985</v>
      </c>
      <c r="C841" s="41">
        <v>0.14378530310636151</v>
      </c>
      <c r="D841" s="41">
        <v>0.1393901944265708</v>
      </c>
      <c r="E841" s="41">
        <v>0.1427908823367452</v>
      </c>
      <c r="F841" s="4">
        <v>1018118433.672474</v>
      </c>
      <c r="G841" s="4">
        <v>18712869796.531952</v>
      </c>
      <c r="H841" s="11">
        <f t="shared" si="69"/>
        <v>2.3659661976092143E-2</v>
      </c>
      <c r="I841" s="10">
        <f t="shared" si="65"/>
        <v>3.0215273133199848E-2</v>
      </c>
      <c r="J841" s="10">
        <f t="shared" si="66"/>
        <v>-1.3013757141139282E-2</v>
      </c>
      <c r="K841" s="10">
        <f t="shared" si="67"/>
        <v>69.930339635347991</v>
      </c>
      <c r="L841" s="10">
        <f t="shared" si="68"/>
        <v>3.1530974598833694E-2</v>
      </c>
    </row>
    <row r="842" spans="1:12" x14ac:dyDescent="0.25">
      <c r="A842" s="3">
        <v>44671</v>
      </c>
      <c r="B842" s="41">
        <v>0.14274174295082739</v>
      </c>
      <c r="C842" s="41">
        <v>0.14631264582326001</v>
      </c>
      <c r="D842" s="41">
        <v>0.13933101681605731</v>
      </c>
      <c r="E842" s="41">
        <v>0.14093263647204579</v>
      </c>
      <c r="F842" s="4">
        <v>1242244558.7177701</v>
      </c>
      <c r="G842" s="4">
        <v>18967256655.332729</v>
      </c>
      <c r="H842" s="11">
        <f t="shared" si="69"/>
        <v>1.7577197824098639E-2</v>
      </c>
      <c r="I842" s="10">
        <f t="shared" si="65"/>
        <v>5.7166929905810787E-3</v>
      </c>
      <c r="J842" s="10">
        <f t="shared" si="66"/>
        <v>-3.2144714184885625E-2</v>
      </c>
      <c r="K842" s="10">
        <f t="shared" si="67"/>
        <v>71.177096246849004</v>
      </c>
      <c r="L842" s="10">
        <f t="shared" si="68"/>
        <v>5.0108218304469432E-2</v>
      </c>
    </row>
    <row r="843" spans="1:12" x14ac:dyDescent="0.25">
      <c r="A843" s="3">
        <v>44672</v>
      </c>
      <c r="B843" s="41">
        <v>0.14080840913946649</v>
      </c>
      <c r="C843" s="41">
        <v>0.14263234855943741</v>
      </c>
      <c r="D843" s="41">
        <v>0.1348508405347271</v>
      </c>
      <c r="E843" s="41">
        <v>0.1364023971533295</v>
      </c>
      <c r="F843" s="4">
        <v>1095639200</v>
      </c>
      <c r="G843" s="4">
        <v>18559953514.734241</v>
      </c>
      <c r="H843" s="11">
        <f t="shared" si="69"/>
        <v>-2.5153651231679987E-2</v>
      </c>
      <c r="I843" s="10">
        <f t="shared" si="65"/>
        <v>1.6788371954407445E-2</v>
      </c>
      <c r="J843" s="10">
        <f t="shared" si="66"/>
        <v>1.1900740723231884E-3</v>
      </c>
      <c r="K843" s="10">
        <f t="shared" si="67"/>
        <v>69.361578740940374</v>
      </c>
      <c r="L843" s="10">
        <f t="shared" si="68"/>
        <v>5.7704557078429142E-2</v>
      </c>
    </row>
    <row r="844" spans="1:12" x14ac:dyDescent="0.25">
      <c r="A844" s="3">
        <v>44673</v>
      </c>
      <c r="B844" s="41">
        <v>0.1363326962057744</v>
      </c>
      <c r="C844" s="41">
        <v>0.13789149519279101</v>
      </c>
      <c r="D844" s="41">
        <v>0.13488170373980979</v>
      </c>
      <c r="E844" s="41">
        <v>0.13656472610958439</v>
      </c>
      <c r="F844" s="4">
        <v>882209080.61538458</v>
      </c>
      <c r="G844" s="4">
        <v>18107206316.894409</v>
      </c>
      <c r="H844" s="11">
        <f t="shared" si="69"/>
        <v>-3.323827599088295E-2</v>
      </c>
      <c r="I844" s="10">
        <f t="shared" si="65"/>
        <v>2.8116081024074091E-3</v>
      </c>
      <c r="J844" s="10">
        <f t="shared" si="66"/>
        <v>-1.8696531360466007E-2</v>
      </c>
      <c r="K844" s="10">
        <f t="shared" si="67"/>
        <v>67.022881167594747</v>
      </c>
      <c r="L844" s="10">
        <f t="shared" si="68"/>
        <v>2.2314304828082498E-2</v>
      </c>
    </row>
    <row r="845" spans="1:12" x14ac:dyDescent="0.25">
      <c r="A845" s="3">
        <v>44674</v>
      </c>
      <c r="B845" s="41">
        <v>0.136360694316912</v>
      </c>
      <c r="C845" s="41">
        <v>0.1365820868369102</v>
      </c>
      <c r="D845" s="41">
        <v>0.13359683478003589</v>
      </c>
      <c r="E845" s="41">
        <v>0.1340114394251431</v>
      </c>
      <c r="F845" s="4">
        <v>522420745.1111111</v>
      </c>
      <c r="G845" s="4">
        <v>17932625731.521461</v>
      </c>
      <c r="H845" s="11">
        <f t="shared" si="69"/>
        <v>-9.4959326827958358E-3</v>
      </c>
      <c r="I845" s="10">
        <f t="shared" si="65"/>
        <v>0.18077118805273715</v>
      </c>
      <c r="J845" s="10">
        <f t="shared" si="66"/>
        <v>-1.6245360761481753E-2</v>
      </c>
      <c r="K845" s="10">
        <f t="shared" si="67"/>
        <v>66.376940467137445</v>
      </c>
      <c r="L845" s="10">
        <f t="shared" si="68"/>
        <v>2.2345230422483153E-2</v>
      </c>
    </row>
    <row r="846" spans="1:12" x14ac:dyDescent="0.25">
      <c r="A846" s="3">
        <v>44675</v>
      </c>
      <c r="B846" s="41">
        <v>0.13392765187230829</v>
      </c>
      <c r="C846" s="41">
        <v>0.13474203288639189</v>
      </c>
      <c r="D846" s="41">
        <v>0.1313901382660336</v>
      </c>
      <c r="E846" s="41">
        <v>0.13183437524551619</v>
      </c>
      <c r="F846" s="4">
        <v>449604042.8888889</v>
      </c>
      <c r="G846" s="4">
        <v>17700374049.377171</v>
      </c>
      <c r="H846" s="11">
        <f t="shared" si="69"/>
        <v>-1.3472146993298476E-2</v>
      </c>
      <c r="I846" s="10">
        <f t="shared" si="65"/>
        <v>0.17966648371143723</v>
      </c>
      <c r="J846" s="10">
        <f t="shared" si="66"/>
        <v>0.19313864382970647</v>
      </c>
      <c r="K846" s="10">
        <f t="shared" si="67"/>
        <v>65.469228421205457</v>
      </c>
      <c r="L846" s="10">
        <f t="shared" si="68"/>
        <v>2.5511006111976986E-2</v>
      </c>
    </row>
    <row r="847" spans="1:12" x14ac:dyDescent="0.25">
      <c r="A847" s="3">
        <v>44676</v>
      </c>
      <c r="B847" s="41">
        <v>0.13187984287750931</v>
      </c>
      <c r="C847" s="41">
        <v>0.1673734432486762</v>
      </c>
      <c r="D847" s="41">
        <v>0.1236200079605643</v>
      </c>
      <c r="E847" s="41">
        <v>0.15729668769057181</v>
      </c>
      <c r="F847" s="4">
        <v>2454555307.0383282</v>
      </c>
      <c r="G847" s="4">
        <v>18371158538.96656</v>
      </c>
      <c r="H847" s="11">
        <f t="shared" si="69"/>
        <v>0.24217691883717959</v>
      </c>
      <c r="I847" s="10">
        <f t="shared" si="65"/>
        <v>7.6869804684424697E-2</v>
      </c>
      <c r="J847" s="10">
        <f t="shared" si="66"/>
        <v>-0.1262137576947826</v>
      </c>
      <c r="K847" s="10">
        <f t="shared" si="67"/>
        <v>81.566541357737677</v>
      </c>
      <c r="L847" s="10">
        <f t="shared" si="68"/>
        <v>0.35393490107256409</v>
      </c>
    </row>
    <row r="848" spans="1:12" x14ac:dyDescent="0.25">
      <c r="A848" s="3">
        <v>44677</v>
      </c>
      <c r="B848" s="41">
        <v>0.15797513458144641</v>
      </c>
      <c r="C848" s="41">
        <v>0.1653800491172438</v>
      </c>
      <c r="D848" s="41">
        <v>0.13662251032369269</v>
      </c>
      <c r="E848" s="41">
        <v>0.13744368166420209</v>
      </c>
      <c r="F848" s="4">
        <v>7966581920</v>
      </c>
      <c r="G848" s="4">
        <v>20161527842.17672</v>
      </c>
      <c r="H848" s="11">
        <f t="shared" si="69"/>
        <v>-1.1909859131419695E-2</v>
      </c>
      <c r="I848" s="10">
        <f t="shared" si="65"/>
        <v>7.0153346804987013E-2</v>
      </c>
      <c r="J848" s="10">
        <f t="shared" si="66"/>
        <v>1.5747328727008458E-2</v>
      </c>
      <c r="K848" s="10">
        <f t="shared" si="67"/>
        <v>80.583185481198484</v>
      </c>
      <c r="L848" s="10">
        <f t="shared" si="68"/>
        <v>0.21048902355415189</v>
      </c>
    </row>
    <row r="849" spans="1:12" x14ac:dyDescent="0.25">
      <c r="A849" s="3">
        <v>44678</v>
      </c>
      <c r="B849" s="41">
        <v>0.13764993760445859</v>
      </c>
      <c r="C849" s="41">
        <v>0.1454318779147587</v>
      </c>
      <c r="D849" s="41">
        <v>0.1360810096725418</v>
      </c>
      <c r="E849" s="41">
        <v>0.13960805250081859</v>
      </c>
      <c r="F849" s="4">
        <v>4102243464</v>
      </c>
      <c r="G849" s="4">
        <v>18608403570.038631</v>
      </c>
      <c r="H849" s="11">
        <f t="shared" si="69"/>
        <v>-0.12062017945310399</v>
      </c>
      <c r="I849" s="10">
        <f t="shared" si="65"/>
        <v>2.7044928260557835E-2</v>
      </c>
      <c r="J849" s="10">
        <f t="shared" si="66"/>
        <v>-1.6568946712803179E-2</v>
      </c>
      <c r="K849" s="10">
        <f t="shared" si="67"/>
        <v>70.74260700810045</v>
      </c>
      <c r="L849" s="10">
        <f t="shared" si="68"/>
        <v>6.8715453131324766E-2</v>
      </c>
    </row>
    <row r="850" spans="1:12" x14ac:dyDescent="0.25">
      <c r="A850" s="3">
        <v>44679</v>
      </c>
      <c r="B850" s="41">
        <v>0.13990927472352011</v>
      </c>
      <c r="C850" s="41">
        <v>0.14231841919617719</v>
      </c>
      <c r="D850" s="41">
        <v>0.13595389827575949</v>
      </c>
      <c r="E850" s="41">
        <v>0.1372948941182543</v>
      </c>
      <c r="F850" s="4">
        <v>1816589102.545455</v>
      </c>
      <c r="G850" s="4">
        <v>18464827460.763802</v>
      </c>
      <c r="H850" s="11">
        <f t="shared" si="69"/>
        <v>-2.1408364955628159E-2</v>
      </c>
      <c r="I850" s="10">
        <f t="shared" si="65"/>
        <v>5.2046283480860329E-2</v>
      </c>
      <c r="J850" s="10">
        <f t="shared" si="66"/>
        <v>-1.9316175548794723E-2</v>
      </c>
      <c r="K850" s="10">
        <f t="shared" si="67"/>
        <v>69.206715094402838</v>
      </c>
      <c r="L850" s="10">
        <f t="shared" si="68"/>
        <v>4.6813817044865758E-2</v>
      </c>
    </row>
    <row r="851" spans="1:12" x14ac:dyDescent="0.25">
      <c r="A851" s="3">
        <v>44680</v>
      </c>
      <c r="B851" s="41">
        <v>0.1375593965314045</v>
      </c>
      <c r="C851" s="41">
        <v>0.14471491043022841</v>
      </c>
      <c r="D851" s="41">
        <v>0.13360926211871141</v>
      </c>
      <c r="E851" s="41">
        <v>0.13464288184151291</v>
      </c>
      <c r="F851" s="4">
        <v>1737727533.333333</v>
      </c>
      <c r="G851" s="4">
        <v>18310572134.643379</v>
      </c>
      <c r="H851" s="11">
        <f t="shared" si="69"/>
        <v>1.6838939383860128E-2</v>
      </c>
      <c r="I851" s="10">
        <f t="shared" si="65"/>
        <v>2.911957621705704E-2</v>
      </c>
      <c r="J851" s="10">
        <f t="shared" si="66"/>
        <v>-5.3073581575637907E-2</v>
      </c>
      <c r="K851" s="10">
        <f t="shared" si="67"/>
        <v>70.388921714217418</v>
      </c>
      <c r="L851" s="10">
        <f t="shared" si="68"/>
        <v>8.3120347612201329E-2</v>
      </c>
    </row>
    <row r="852" spans="1:12" x14ac:dyDescent="0.25">
      <c r="A852" s="3">
        <v>44681</v>
      </c>
      <c r="B852" s="41">
        <v>0.13495536040489109</v>
      </c>
      <c r="C852" s="41">
        <v>0.1365000787316254</v>
      </c>
      <c r="D852" s="41">
        <v>0.1253089116810254</v>
      </c>
      <c r="E852" s="41">
        <v>0.12749690186851839</v>
      </c>
      <c r="F852" s="4">
        <v>1351129214</v>
      </c>
      <c r="G852" s="4">
        <v>17762164340.20528</v>
      </c>
      <c r="H852" s="11">
        <f t="shared" si="69"/>
        <v>-5.6765620585887328E-2</v>
      </c>
      <c r="I852" s="10">
        <f t="shared" si="65"/>
        <v>8.1741305444144804E-3</v>
      </c>
      <c r="J852" s="10">
        <f t="shared" si="66"/>
        <v>4.168931223065786E-2</v>
      </c>
      <c r="K852" s="10">
        <f t="shared" si="67"/>
        <v>66.336485270152536</v>
      </c>
      <c r="L852" s="10">
        <f t="shared" si="68"/>
        <v>8.9308628576131754E-2</v>
      </c>
    </row>
    <row r="853" spans="1:12" x14ac:dyDescent="0.25">
      <c r="A853" s="3">
        <v>44682</v>
      </c>
      <c r="B853" s="41">
        <v>0.12746648544944469</v>
      </c>
      <c r="C853" s="41">
        <v>0.13437281769235501</v>
      </c>
      <c r="D853" s="41">
        <v>0.12737491006514881</v>
      </c>
      <c r="E853" s="41">
        <v>0.1328121600189566</v>
      </c>
      <c r="F853" s="4">
        <v>1517226310.193548</v>
      </c>
      <c r="G853" s="4">
        <v>17406327363.55077</v>
      </c>
      <c r="H853" s="11">
        <f t="shared" si="69"/>
        <v>-1.5584320969168229E-2</v>
      </c>
      <c r="I853" s="10">
        <f t="shared" si="65"/>
        <v>7.419536524539961E-3</v>
      </c>
      <c r="J853" s="10">
        <f t="shared" si="66"/>
        <v>-1.4626342897898326E-2</v>
      </c>
      <c r="K853" s="10">
        <f t="shared" si="67"/>
        <v>65.287091870766815</v>
      </c>
      <c r="L853" s="10">
        <f t="shared" si="68"/>
        <v>5.4939450976860149E-2</v>
      </c>
    </row>
    <row r="854" spans="1:12" x14ac:dyDescent="0.25">
      <c r="A854" s="3">
        <v>44683</v>
      </c>
      <c r="B854" s="41">
        <v>0.13273199639642649</v>
      </c>
      <c r="C854" s="41">
        <v>0.1338320538129103</v>
      </c>
      <c r="D854" s="41">
        <v>0.12796487999761569</v>
      </c>
      <c r="E854" s="41">
        <v>0.1308696038255088</v>
      </c>
      <c r="F854" s="4">
        <v>993348257.11196923</v>
      </c>
      <c r="G854" s="4">
        <v>17422436657.308899</v>
      </c>
      <c r="H854" s="11">
        <f t="shared" si="69"/>
        <v>-4.0243546926491021E-3</v>
      </c>
      <c r="I854" s="10">
        <f t="shared" si="65"/>
        <v>3.1546120147853761E-2</v>
      </c>
      <c r="J854" s="10">
        <f t="shared" si="66"/>
        <v>-1.0727615669344881E-2</v>
      </c>
      <c r="K854" s="10">
        <f t="shared" si="67"/>
        <v>65.020329101534628</v>
      </c>
      <c r="L854" s="10">
        <f t="shared" si="68"/>
        <v>4.5849875492431469E-2</v>
      </c>
    </row>
    <row r="855" spans="1:12" x14ac:dyDescent="0.25">
      <c r="A855" s="3">
        <v>44684</v>
      </c>
      <c r="B855" s="41">
        <v>0.13080042255996269</v>
      </c>
      <c r="C855" s="41">
        <v>0.1318891919563584</v>
      </c>
      <c r="D855" s="41">
        <v>0.12691320908862941</v>
      </c>
      <c r="E855" s="41">
        <v>0.12946568501286931</v>
      </c>
      <c r="F855" s="4">
        <v>737333018.22222221</v>
      </c>
      <c r="G855" s="4">
        <v>17274696794.323792</v>
      </c>
      <c r="H855" s="11">
        <f t="shared" si="69"/>
        <v>-1.4517163872176053E-2</v>
      </c>
      <c r="I855" s="10">
        <f t="shared" si="65"/>
        <v>1.283461131165289E-2</v>
      </c>
      <c r="J855" s="10">
        <f t="shared" si="66"/>
        <v>4.9378458718846829E-2</v>
      </c>
      <c r="K855" s="10">
        <f t="shared" si="67"/>
        <v>64.061901165072669</v>
      </c>
      <c r="L855" s="10">
        <f t="shared" si="68"/>
        <v>3.9207761772488414E-2</v>
      </c>
    </row>
    <row r="856" spans="1:12" x14ac:dyDescent="0.25">
      <c r="A856" s="3">
        <v>44685</v>
      </c>
      <c r="B856" s="41">
        <v>0.12946794617711291</v>
      </c>
      <c r="C856" s="41">
        <v>0.1358585009957845</v>
      </c>
      <c r="D856" s="41">
        <v>0.12911439050825441</v>
      </c>
      <c r="E856" s="41">
        <v>0.1358585009957845</v>
      </c>
      <c r="F856" s="4">
        <v>713112696</v>
      </c>
      <c r="G856" s="4">
        <v>17453774280.169369</v>
      </c>
      <c r="H856" s="11">
        <f t="shared" si="69"/>
        <v>3.0095787081169879E-2</v>
      </c>
      <c r="I856" s="10">
        <f t="shared" si="65"/>
        <v>4.9649444015221131E-2</v>
      </c>
      <c r="J856" s="10">
        <f t="shared" si="66"/>
        <v>-5.4491956500572591E-2</v>
      </c>
      <c r="K856" s="10">
        <f t="shared" si="67"/>
        <v>66.019990289632801</v>
      </c>
      <c r="L856" s="10">
        <f t="shared" si="68"/>
        <v>5.2233608205732418E-2</v>
      </c>
    </row>
    <row r="857" spans="1:12" x14ac:dyDescent="0.25">
      <c r="A857" s="3">
        <v>44686</v>
      </c>
      <c r="B857" s="41">
        <v>0.13593024735528431</v>
      </c>
      <c r="C857" s="41">
        <v>0.13748131797823929</v>
      </c>
      <c r="D857" s="41">
        <v>0.12655317747074141</v>
      </c>
      <c r="E857" s="41">
        <v>0.12845530546928921</v>
      </c>
      <c r="F857" s="4">
        <v>1116888151.414634</v>
      </c>
      <c r="G857" s="4">
        <v>17588423285.280159</v>
      </c>
      <c r="H857" s="11">
        <f t="shared" si="69"/>
        <v>1.1944905696443221E-2</v>
      </c>
      <c r="I857" s="10">
        <f t="shared" si="65"/>
        <v>5.4899433209965133E-2</v>
      </c>
      <c r="J857" s="10">
        <f t="shared" si="66"/>
        <v>-3.614467438742941E-3</v>
      </c>
      <c r="K857" s="10">
        <f t="shared" si="67"/>
        <v>66.820537753419018</v>
      </c>
      <c r="L857" s="10">
        <f t="shared" si="68"/>
        <v>8.6352162196989601E-2</v>
      </c>
    </row>
    <row r="858" spans="1:12" x14ac:dyDescent="0.25">
      <c r="A858" s="3">
        <v>44687</v>
      </c>
      <c r="B858" s="41">
        <v>0.12816492994348899</v>
      </c>
      <c r="C858" s="41">
        <v>0.1294702800131623</v>
      </c>
      <c r="D858" s="41">
        <v>0.1239982108646954</v>
      </c>
      <c r="E858" s="41">
        <v>0.12799100795033669</v>
      </c>
      <c r="F858" s="4">
        <v>1272783221.5555561</v>
      </c>
      <c r="G858" s="4">
        <v>16892660943.834539</v>
      </c>
      <c r="H858" s="11">
        <f t="shared" si="69"/>
        <v>-5.8270011394166196E-2</v>
      </c>
      <c r="I858" s="10">
        <f t="shared" si="65"/>
        <v>3.4084698272985166E-2</v>
      </c>
      <c r="J858" s="10">
        <f t="shared" si="66"/>
        <v>-1.5581895481374675E-3</v>
      </c>
      <c r="K858" s="10">
        <f t="shared" si="67"/>
        <v>62.86863424576881</v>
      </c>
      <c r="L858" s="10">
        <f t="shared" si="68"/>
        <v>4.4130226640430426E-2</v>
      </c>
    </row>
    <row r="859" spans="1:12" x14ac:dyDescent="0.25">
      <c r="A859" s="3">
        <v>44688</v>
      </c>
      <c r="B859" s="41">
        <v>0.1278125379867576</v>
      </c>
      <c r="C859" s="41">
        <v>0.13197805610605809</v>
      </c>
      <c r="D859" s="41">
        <v>0.1251300987943583</v>
      </c>
      <c r="E859" s="41">
        <v>0.1277915736994929</v>
      </c>
      <c r="F859" s="4">
        <v>894570891.77777779</v>
      </c>
      <c r="G859" s="4">
        <v>17017600841.120001</v>
      </c>
      <c r="H859" s="11">
        <f t="shared" si="69"/>
        <v>1.9369511617962396E-2</v>
      </c>
      <c r="I859" s="10">
        <f t="shared" si="65"/>
        <v>3.7438166194327669E-3</v>
      </c>
      <c r="J859" s="10">
        <f t="shared" si="66"/>
        <v>-3.0476758629633061E-2</v>
      </c>
      <c r="K859" s="10">
        <f t="shared" si="67"/>
        <v>64.105738498815612</v>
      </c>
      <c r="L859" s="10">
        <f t="shared" si="68"/>
        <v>5.4726699472633644E-2</v>
      </c>
    </row>
    <row r="860" spans="1:12" x14ac:dyDescent="0.25">
      <c r="A860" s="3">
        <v>44689</v>
      </c>
      <c r="B860" s="41">
        <v>0.1274714479977116</v>
      </c>
      <c r="C860" s="41">
        <v>0.12817266274072359</v>
      </c>
      <c r="D860" s="41">
        <v>0.1238236503401072</v>
      </c>
      <c r="E860" s="41">
        <v>0.1238969007529525</v>
      </c>
      <c r="F860" s="4">
        <v>866220713.33333337</v>
      </c>
      <c r="G860" s="4">
        <v>16674221435.21731</v>
      </c>
      <c r="H860" s="11">
        <f t="shared" si="69"/>
        <v>-2.8833530949088033E-2</v>
      </c>
      <c r="I860" s="10">
        <f t="shared" si="65"/>
        <v>2.5011308484300991E-2</v>
      </c>
      <c r="J860" s="10">
        <f t="shared" si="66"/>
        <v>-0.14895424138445856</v>
      </c>
      <c r="K860" s="10">
        <f t="shared" si="67"/>
        <v>62.228510172846782</v>
      </c>
      <c r="L860" s="10">
        <f t="shared" si="68"/>
        <v>3.5122631166751406E-2</v>
      </c>
    </row>
    <row r="861" spans="1:12" x14ac:dyDescent="0.25">
      <c r="A861" s="3">
        <v>44690</v>
      </c>
      <c r="B861" s="41">
        <v>0.12420070872032241</v>
      </c>
      <c r="C861" s="41">
        <v>0.12515560967384759</v>
      </c>
      <c r="D861" s="41">
        <v>0.1051844793891942</v>
      </c>
      <c r="E861" s="41">
        <v>0.10544193189141091</v>
      </c>
      <c r="F861" s="4">
        <v>954270899.60563397</v>
      </c>
      <c r="G861" s="4">
        <v>15480462012.19257</v>
      </c>
      <c r="H861" s="11">
        <f t="shared" si="69"/>
        <v>-2.3538974710848422E-2</v>
      </c>
      <c r="I861" s="10">
        <f t="shared" si="65"/>
        <v>1.2516101195997793E-3</v>
      </c>
      <c r="J861" s="10">
        <f t="shared" si="66"/>
        <v>2.5844843245701909E-2</v>
      </c>
      <c r="K861" s="10">
        <f t="shared" si="67"/>
        <v>60.740175870883519</v>
      </c>
      <c r="L861" s="10">
        <f t="shared" si="68"/>
        <v>0.18986765348486445</v>
      </c>
    </row>
    <row r="862" spans="1:12" x14ac:dyDescent="0.25">
      <c r="A862" s="3">
        <v>44691</v>
      </c>
      <c r="B862" s="41">
        <v>0.10233066923973461</v>
      </c>
      <c r="C862" s="41">
        <v>0.1177826543625297</v>
      </c>
      <c r="D862" s="41">
        <v>0.1001303434614145</v>
      </c>
      <c r="E862" s="41">
        <v>0.1081670620926684</v>
      </c>
      <c r="F862" s="4">
        <v>1935030632</v>
      </c>
      <c r="G862" s="4">
        <v>14753960062.308451</v>
      </c>
      <c r="H862" s="11">
        <f t="shared" si="69"/>
        <v>-5.8910306382044135E-2</v>
      </c>
      <c r="I862" s="10">
        <f t="shared" si="65"/>
        <v>9.6888190543528235E-2</v>
      </c>
      <c r="J862" s="10">
        <f t="shared" si="66"/>
        <v>-0.22134298671906238</v>
      </c>
      <c r="K862" s="10">
        <f t="shared" si="67"/>
        <v>57.103043194248485</v>
      </c>
      <c r="L862" s="10">
        <f t="shared" si="68"/>
        <v>0.17629332219276339</v>
      </c>
    </row>
    <row r="863" spans="1:12" x14ac:dyDescent="0.25">
      <c r="A863" s="3">
        <v>44692</v>
      </c>
      <c r="B863" s="41">
        <v>0.1080476485340527</v>
      </c>
      <c r="C863" s="41">
        <v>0.1106355616261844</v>
      </c>
      <c r="D863" s="41">
        <v>7.9277469021334396E-2</v>
      </c>
      <c r="E863" s="41">
        <v>8.4225041504450898E-2</v>
      </c>
      <c r="F863" s="4">
        <v>1897533330.2857139</v>
      </c>
      <c r="G863" s="4">
        <v>12953947929.876381</v>
      </c>
      <c r="H863" s="11">
        <f t="shared" si="69"/>
        <v>-6.0680350387985554E-2</v>
      </c>
      <c r="I863" s="10">
        <f t="shared" si="65"/>
        <v>0.18289599552949654</v>
      </c>
      <c r="J863" s="10">
        <f t="shared" si="66"/>
        <v>-1.6451994904694289E-2</v>
      </c>
      <c r="K863" s="10">
        <f t="shared" si="67"/>
        <v>53.57733017461323</v>
      </c>
      <c r="L863" s="10">
        <f t="shared" si="68"/>
        <v>0.39554860910621681</v>
      </c>
    </row>
    <row r="864" spans="1:12" x14ac:dyDescent="0.25">
      <c r="A864" s="3">
        <v>44693</v>
      </c>
      <c r="B864" s="41">
        <v>8.4586276591162801E-2</v>
      </c>
      <c r="C864" s="41">
        <v>8.8762806709315203E-2</v>
      </c>
      <c r="D864" s="41">
        <v>6.9503708818940899E-2</v>
      </c>
      <c r="E864" s="41">
        <v>8.2839371550772006E-2</v>
      </c>
      <c r="F864" s="4">
        <v>2765103977.7777781</v>
      </c>
      <c r="G864" s="4">
        <v>10598254305.13459</v>
      </c>
      <c r="H864" s="11">
        <f t="shared" si="69"/>
        <v>-0.19770094348843184</v>
      </c>
      <c r="I864" s="10">
        <f t="shared" si="65"/>
        <v>6.0939359650700124E-2</v>
      </c>
      <c r="J864" s="10">
        <f t="shared" si="66"/>
        <v>5.941217699143353E-2</v>
      </c>
      <c r="K864" s="10">
        <f t="shared" si="67"/>
        <v>42.787340506012534</v>
      </c>
      <c r="L864" s="10">
        <f t="shared" si="68"/>
        <v>0.27709453520739147</v>
      </c>
    </row>
    <row r="865" spans="1:12" x14ac:dyDescent="0.25">
      <c r="A865" s="3">
        <v>44694</v>
      </c>
      <c r="B865" s="41">
        <v>8.2477379278373605E-2</v>
      </c>
      <c r="C865" s="41">
        <v>9.4173170850371898E-2</v>
      </c>
      <c r="D865" s="41">
        <v>8.2477379278373605E-2</v>
      </c>
      <c r="E865" s="41">
        <v>8.7761038955205595E-2</v>
      </c>
      <c r="F865" s="4">
        <v>1924025014.2222221</v>
      </c>
      <c r="G865" s="4">
        <v>11985062078.666759</v>
      </c>
      <c r="H865" s="11">
        <f t="shared" si="69"/>
        <v>6.095305389311112E-2</v>
      </c>
      <c r="I865" s="10">
        <f t="shared" si="65"/>
        <v>2.6220946216653603E-2</v>
      </c>
      <c r="J865" s="10">
        <f t="shared" si="66"/>
        <v>2.3580710770748636E-2</v>
      </c>
      <c r="K865" s="10">
        <f t="shared" si="67"/>
        <v>45.456312631711519</v>
      </c>
      <c r="L865" s="10">
        <f t="shared" si="68"/>
        <v>0.14180605245134226</v>
      </c>
    </row>
    <row r="866" spans="1:12" x14ac:dyDescent="0.25">
      <c r="A866" s="3">
        <v>44695</v>
      </c>
      <c r="B866" s="41">
        <v>8.8140856511235502E-2</v>
      </c>
      <c r="C866" s="41">
        <v>9.1797349848245099E-2</v>
      </c>
      <c r="D866" s="41">
        <v>8.4007968127054994E-2</v>
      </c>
      <c r="E866" s="41">
        <v>8.9830506631748699E-2</v>
      </c>
      <c r="F866" s="4">
        <v>897115568.66666663</v>
      </c>
      <c r="G866" s="4">
        <v>11713096804.239201</v>
      </c>
      <c r="H866" s="11">
        <f t="shared" si="69"/>
        <v>-2.5228215007240744E-2</v>
      </c>
      <c r="I866" s="10">
        <f t="shared" si="65"/>
        <v>7.2600028021861888E-3</v>
      </c>
      <c r="J866" s="10">
        <f t="shared" si="66"/>
        <v>3.4008389901990954E-2</v>
      </c>
      <c r="K866" s="10">
        <f t="shared" si="67"/>
        <v>44.284302788195106</v>
      </c>
      <c r="L866" s="10">
        <f t="shared" si="68"/>
        <v>9.2721939297583322E-2</v>
      </c>
    </row>
    <row r="867" spans="1:12" x14ac:dyDescent="0.25">
      <c r="A867" s="3">
        <v>44696</v>
      </c>
      <c r="B867" s="41">
        <v>8.9474963174398806E-2</v>
      </c>
      <c r="C867" s="41">
        <v>9.2885497526374594E-2</v>
      </c>
      <c r="D867" s="41">
        <v>8.6668046257847797E-2</v>
      </c>
      <c r="E867" s="41">
        <v>9.2885497526374594E-2</v>
      </c>
      <c r="F867" s="4">
        <v>660865290.88888884</v>
      </c>
      <c r="G867" s="4">
        <v>11821805900.733431</v>
      </c>
      <c r="H867" s="11">
        <f t="shared" si="69"/>
        <v>1.1853802750606279E-2</v>
      </c>
      <c r="I867" s="10">
        <f t="shared" si="65"/>
        <v>1.5430180360987811E-2</v>
      </c>
      <c r="J867" s="10">
        <f t="shared" si="66"/>
        <v>-5.4290322200086338E-2</v>
      </c>
      <c r="K867" s="10">
        <f t="shared" si="67"/>
        <v>44.821093981145104</v>
      </c>
      <c r="L867" s="10">
        <f t="shared" si="68"/>
        <v>7.1738680367031016E-2</v>
      </c>
    </row>
    <row r="868" spans="1:12" x14ac:dyDescent="0.25">
      <c r="A868" s="3">
        <v>44697</v>
      </c>
      <c r="B868" s="41">
        <v>9.3032870430011294E-2</v>
      </c>
      <c r="C868" s="41">
        <v>9.3032870430011294E-2</v>
      </c>
      <c r="D868" s="41">
        <v>8.6319484076759295E-2</v>
      </c>
      <c r="E868" s="41">
        <v>8.7842713937952399E-2</v>
      </c>
      <c r="F868" s="4">
        <v>610628899.77777779</v>
      </c>
      <c r="G868" s="4">
        <v>11703126317.45809</v>
      </c>
      <c r="H868" s="11">
        <f t="shared" si="69"/>
        <v>1.5866083248878957E-3</v>
      </c>
      <c r="I868" s="10">
        <f t="shared" si="65"/>
        <v>1.1639874530017224E-2</v>
      </c>
      <c r="J868" s="10">
        <f t="shared" si="66"/>
        <v>2.7763183729021979E-2</v>
      </c>
      <c r="K868" s="10">
        <f t="shared" si="67"/>
        <v>44.893794110311063</v>
      </c>
      <c r="L868" s="10">
        <f t="shared" si="68"/>
        <v>7.777370804582362E-2</v>
      </c>
    </row>
    <row r="869" spans="1:12" x14ac:dyDescent="0.25">
      <c r="A869" s="3">
        <v>44698</v>
      </c>
      <c r="B869" s="41">
        <v>8.7769487832629403E-2</v>
      </c>
      <c r="C869" s="41">
        <v>9.1150353831040698E-2</v>
      </c>
      <c r="D869" s="41">
        <v>8.7148270994433494E-2</v>
      </c>
      <c r="E869" s="41">
        <v>9.0281507344267695E-2</v>
      </c>
      <c r="F869" s="4">
        <v>662358576.44444442</v>
      </c>
      <c r="G869" s="4">
        <v>11879224473.60722</v>
      </c>
      <c r="H869" s="11">
        <f t="shared" si="69"/>
        <v>-2.0234962011484049E-2</v>
      </c>
      <c r="I869" s="10">
        <f t="shared" si="65"/>
        <v>2.5918487256588078E-2</v>
      </c>
      <c r="J869" s="10">
        <f t="shared" si="66"/>
        <v>-7.4449820421129242E-2</v>
      </c>
      <c r="K869" s="10">
        <f t="shared" si="67"/>
        <v>43.965134929926045</v>
      </c>
      <c r="L869" s="10">
        <f t="shared" si="68"/>
        <v>4.5922687747446345E-2</v>
      </c>
    </row>
    <row r="870" spans="1:12" x14ac:dyDescent="0.25">
      <c r="A870" s="3">
        <v>44699</v>
      </c>
      <c r="B870" s="41">
        <v>9.0201426898559395E-2</v>
      </c>
      <c r="C870" s="41">
        <v>9.0806380325352806E-2</v>
      </c>
      <c r="D870" s="41">
        <v>8.3545862699850995E-2</v>
      </c>
      <c r="E870" s="41">
        <v>8.3560065335138101E-2</v>
      </c>
      <c r="F870" s="4">
        <v>710837202.0627178</v>
      </c>
      <c r="G870" s="4">
        <v>11599637927.09565</v>
      </c>
      <c r="H870" s="11">
        <f t="shared" si="69"/>
        <v>-3.7736935868125359E-3</v>
      </c>
      <c r="I870" s="10">
        <f t="shared" si="65"/>
        <v>3.42763963962038E-2</v>
      </c>
      <c r="J870" s="10">
        <f t="shared" si="66"/>
        <v>3.8783506809605406E-2</v>
      </c>
      <c r="K870" s="10">
        <f t="shared" si="67"/>
        <v>43.795450288610823</v>
      </c>
      <c r="L870" s="10">
        <f t="shared" si="68"/>
        <v>8.6904574216752462E-2</v>
      </c>
    </row>
    <row r="871" spans="1:12" x14ac:dyDescent="0.25">
      <c r="A871" s="3">
        <v>44700</v>
      </c>
      <c r="B871" s="41">
        <v>8.3287037217485302E-2</v>
      </c>
      <c r="C871" s="41">
        <v>8.7135262725612603E-2</v>
      </c>
      <c r="D871" s="41">
        <v>8.1769608127061799E-2</v>
      </c>
      <c r="E871" s="41">
        <v>8.6800817698074503E-2</v>
      </c>
      <c r="F871" s="4">
        <v>634565119.10489511</v>
      </c>
      <c r="G871" s="4">
        <v>11280111789.9161</v>
      </c>
      <c r="H871" s="11">
        <f t="shared" si="69"/>
        <v>-4.042796978127363E-2</v>
      </c>
      <c r="I871" s="10">
        <f t="shared" si="65"/>
        <v>2.6306654042444526E-2</v>
      </c>
      <c r="J871" s="10">
        <f t="shared" si="66"/>
        <v>-3.2303860282547725E-2</v>
      </c>
      <c r="K871" s="10">
        <f t="shared" si="67"/>
        <v>41.984461178004317</v>
      </c>
      <c r="L871" s="10">
        <f t="shared" si="68"/>
        <v>6.5619179563794816E-2</v>
      </c>
    </row>
    <row r="872" spans="1:12" x14ac:dyDescent="0.25">
      <c r="A872" s="3">
        <v>44701</v>
      </c>
      <c r="B872" s="41">
        <v>8.6704759758849004E-2</v>
      </c>
      <c r="C872" s="41">
        <v>8.7836368286978203E-2</v>
      </c>
      <c r="D872" s="41">
        <v>8.2834223760601094E-2</v>
      </c>
      <c r="E872" s="41">
        <v>8.3996816210745007E-2</v>
      </c>
      <c r="F872" s="4">
        <v>599403097.33333337</v>
      </c>
      <c r="G872" s="4">
        <v>11339764564.295839</v>
      </c>
      <c r="H872" s="11">
        <f t="shared" si="69"/>
        <v>8.0461748715140655E-3</v>
      </c>
      <c r="I872" s="10">
        <f t="shared" si="65"/>
        <v>3.0790977635622704E-2</v>
      </c>
      <c r="J872" s="10">
        <f t="shared" si="66"/>
        <v>5.5498321584379617E-3</v>
      </c>
      <c r="K872" s="10">
        <f t="shared" si="67"/>
        <v>42.330321669400348</v>
      </c>
      <c r="L872" s="10">
        <f t="shared" si="68"/>
        <v>6.0387413550633262E-2</v>
      </c>
    </row>
    <row r="873" spans="1:12" x14ac:dyDescent="0.25">
      <c r="A873" s="3">
        <v>44702</v>
      </c>
      <c r="B873" s="41">
        <v>8.3877162895626606E-2</v>
      </c>
      <c r="C873" s="41">
        <v>8.5275318724427604E-2</v>
      </c>
      <c r="D873" s="41">
        <v>8.27025834221157E-2</v>
      </c>
      <c r="E873" s="41">
        <v>8.4462984442557801E-2</v>
      </c>
      <c r="F873" s="4">
        <v>434950804</v>
      </c>
      <c r="G873" s="4">
        <v>11171445169.363461</v>
      </c>
      <c r="H873" s="11">
        <f t="shared" si="69"/>
        <v>-2.9157052055967986E-2</v>
      </c>
      <c r="I873" s="10">
        <f t="shared" si="65"/>
        <v>4.2006777072651985E-3</v>
      </c>
      <c r="J873" s="10">
        <f t="shared" si="66"/>
        <v>2.0420637915457673E-2</v>
      </c>
      <c r="K873" s="10">
        <f t="shared" si="67"/>
        <v>41.066937224883809</v>
      </c>
      <c r="L873" s="10">
        <f t="shared" si="68"/>
        <v>3.1108282182439329E-2</v>
      </c>
    </row>
    <row r="874" spans="1:12" x14ac:dyDescent="0.25">
      <c r="A874" s="3">
        <v>44703</v>
      </c>
      <c r="B874" s="41">
        <v>8.4483479658028798E-2</v>
      </c>
      <c r="C874" s="41">
        <v>8.6502257120685294E-2</v>
      </c>
      <c r="D874" s="41">
        <v>8.3920831533273094E-2</v>
      </c>
      <c r="E874" s="41">
        <v>8.6187772465118204E-2</v>
      </c>
      <c r="F874" s="4">
        <v>381632450.55555558</v>
      </c>
      <c r="G874" s="4">
        <v>11308436618.626459</v>
      </c>
      <c r="H874" s="11">
        <f t="shared" si="69"/>
        <v>1.4387966115056298E-2</v>
      </c>
      <c r="I874" s="10">
        <f t="shared" si="65"/>
        <v>4.6593631695085076E-2</v>
      </c>
      <c r="J874" s="10">
        <f t="shared" si="66"/>
        <v>-3.4010698436751752E-2</v>
      </c>
      <c r="K874" s="10">
        <f t="shared" si="67"/>
        <v>41.672194892239638</v>
      </c>
      <c r="L874" s="10">
        <f t="shared" si="68"/>
        <v>3.0760247965235132E-2</v>
      </c>
    </row>
    <row r="875" spans="1:12" x14ac:dyDescent="0.25">
      <c r="A875" s="3">
        <v>44704</v>
      </c>
      <c r="B875" s="41">
        <v>8.59579945158849E-2</v>
      </c>
      <c r="C875" s="41">
        <v>8.8260728764572596E-2</v>
      </c>
      <c r="D875" s="41">
        <v>8.2305268191413497E-2</v>
      </c>
      <c r="E875" s="41">
        <v>8.3256466126871695E-2</v>
      </c>
      <c r="F875" s="4">
        <v>638063473.28223002</v>
      </c>
      <c r="G875" s="4">
        <v>11433393674.11149</v>
      </c>
      <c r="H875" s="11">
        <f t="shared" si="69"/>
        <v>2.0328621499829034E-2</v>
      </c>
      <c r="I875" s="10">
        <f t="shared" si="65"/>
        <v>3.2683796353601788E-2</v>
      </c>
      <c r="J875" s="10">
        <f t="shared" si="66"/>
        <v>3.7873240908314898E-3</v>
      </c>
      <c r="K875" s="10">
        <f t="shared" si="67"/>
        <v>42.539661790770914</v>
      </c>
      <c r="L875" s="10">
        <f t="shared" si="68"/>
        <v>7.2358194123233632E-2</v>
      </c>
    </row>
    <row r="876" spans="1:12" x14ac:dyDescent="0.25">
      <c r="A876" s="3">
        <v>44705</v>
      </c>
      <c r="B876" s="41">
        <v>8.3254493918204206E-2</v>
      </c>
      <c r="C876" s="41">
        <v>8.4239152986286397E-2</v>
      </c>
      <c r="D876" s="41">
        <v>8.0589035661687694E-2</v>
      </c>
      <c r="E876" s="41">
        <v>8.3571785346751498E-2</v>
      </c>
      <c r="F876" s="4">
        <v>735293790.88888884</v>
      </c>
      <c r="G876" s="4">
        <v>11039256164.78546</v>
      </c>
      <c r="H876" s="11">
        <f t="shared" si="69"/>
        <v>-4.556472436357719E-2</v>
      </c>
      <c r="I876" s="10">
        <f t="shared" si="65"/>
        <v>6.3547488790029914E-3</v>
      </c>
      <c r="J876" s="10">
        <f t="shared" si="66"/>
        <v>-7.340043934722984E-3</v>
      </c>
      <c r="K876" s="10">
        <f t="shared" si="67"/>
        <v>40.55578910239106</v>
      </c>
      <c r="L876" s="10">
        <f t="shared" si="68"/>
        <v>4.529297682530764E-2</v>
      </c>
    </row>
    <row r="877" spans="1:12" x14ac:dyDescent="0.25">
      <c r="A877" s="3">
        <v>44706</v>
      </c>
      <c r="B877" s="41">
        <v>8.3590586184065604E-2</v>
      </c>
      <c r="C877" s="41">
        <v>8.4294510215767199E-2</v>
      </c>
      <c r="D877" s="41">
        <v>8.2164219410216802E-2</v>
      </c>
      <c r="E877" s="41">
        <v>8.2958364770603102E-2</v>
      </c>
      <c r="F877" s="4">
        <v>651838665.11111116</v>
      </c>
      <c r="G877" s="4">
        <v>11031545095.69068</v>
      </c>
      <c r="H877" s="11">
        <f t="shared" si="69"/>
        <v>6.5714370952677024E-4</v>
      </c>
      <c r="I877" s="10">
        <f t="shared" si="65"/>
        <v>2.3164782282491539E-2</v>
      </c>
      <c r="J877" s="10">
        <f t="shared" si="66"/>
        <v>-5.4386145335939551E-2</v>
      </c>
      <c r="K877" s="10">
        <f t="shared" si="67"/>
        <v>40.58309722779412</v>
      </c>
      <c r="L877" s="10">
        <f t="shared" si="68"/>
        <v>2.5927232326210081E-2</v>
      </c>
    </row>
    <row r="878" spans="1:12" x14ac:dyDescent="0.25">
      <c r="A878" s="3">
        <v>44707</v>
      </c>
      <c r="B878" s="41">
        <v>8.2906993820485705E-2</v>
      </c>
      <c r="C878" s="41">
        <v>8.3592351415611998E-2</v>
      </c>
      <c r="D878" s="41">
        <v>7.5568426872981806E-2</v>
      </c>
      <c r="E878" s="41">
        <v>7.8446579087357193E-2</v>
      </c>
      <c r="F878" s="4">
        <v>610742592</v>
      </c>
      <c r="G878" s="4">
        <v>10599135785.458891</v>
      </c>
      <c r="H878" s="11">
        <f t="shared" si="69"/>
        <v>-8.3298283406344816E-3</v>
      </c>
      <c r="I878" s="10">
        <f t="shared" si="65"/>
        <v>3.7647093720064827E-2</v>
      </c>
      <c r="J878" s="10">
        <f t="shared" si="66"/>
        <v>3.5463129404386562E-2</v>
      </c>
      <c r="K878" s="10">
        <f t="shared" si="67"/>
        <v>40.236717166014678</v>
      </c>
      <c r="L878" s="10">
        <f t="shared" si="68"/>
        <v>0.1061809127787865</v>
      </c>
    </row>
    <row r="879" spans="1:12" x14ac:dyDescent="0.25">
      <c r="A879" s="3">
        <v>44708</v>
      </c>
      <c r="B879" s="41">
        <v>7.7907569234672597E-2</v>
      </c>
      <c r="C879" s="41">
        <v>8.5634522669742905E-2</v>
      </c>
      <c r="D879" s="41">
        <v>7.63970502873072E-2</v>
      </c>
      <c r="E879" s="41">
        <v>8.1228540272863595E-2</v>
      </c>
      <c r="F879" s="4">
        <v>876249885.77777779</v>
      </c>
      <c r="G879" s="4">
        <v>10497554117.325029</v>
      </c>
      <c r="H879" s="11">
        <f t="shared" si="69"/>
        <v>2.4430120932685033E-2</v>
      </c>
      <c r="I879" s="10">
        <f t="shared" si="65"/>
        <v>1.8892125020316584E-2</v>
      </c>
      <c r="J879" s="10">
        <f t="shared" si="66"/>
        <v>8.0812583808353988E-3</v>
      </c>
      <c r="K879" s="10">
        <f t="shared" si="67"/>
        <v>41.244135153247349</v>
      </c>
      <c r="L879" s="10">
        <f t="shared" si="68"/>
        <v>0.12091399272218295</v>
      </c>
    </row>
    <row r="880" spans="1:12" x14ac:dyDescent="0.25">
      <c r="A880" s="3">
        <v>44709</v>
      </c>
      <c r="B880" s="41">
        <v>8.1409613733533601E-2</v>
      </c>
      <c r="C880" s="41">
        <v>8.3167314179308297E-2</v>
      </c>
      <c r="D880" s="41">
        <v>8.1029805723454404E-2</v>
      </c>
      <c r="E880" s="41">
        <v>8.1884969094706703E-2</v>
      </c>
      <c r="F880" s="4">
        <v>1057209681.333333</v>
      </c>
      <c r="G880" s="4">
        <v>10861004533.624969</v>
      </c>
      <c r="H880" s="11">
        <f t="shared" si="69"/>
        <v>-2.8810909590161617E-2</v>
      </c>
      <c r="I880" s="10">
        <f t="shared" si="65"/>
        <v>4.6428854264508643E-2</v>
      </c>
      <c r="J880" s="10">
        <f t="shared" si="66"/>
        <v>8.7087535681440453E-3</v>
      </c>
      <c r="K880" s="10">
        <f t="shared" si="67"/>
        <v>40.027043194632569</v>
      </c>
      <c r="L880" s="10">
        <f t="shared" si="68"/>
        <v>2.6379286446137629E-2</v>
      </c>
    </row>
    <row r="881" spans="1:12" x14ac:dyDescent="0.25">
      <c r="A881" s="3">
        <v>44710</v>
      </c>
      <c r="B881" s="41">
        <v>8.1897057327332101E-2</v>
      </c>
      <c r="C881" s="41">
        <v>8.2993210878460996E-2</v>
      </c>
      <c r="D881" s="41">
        <v>8.0013273348549102E-2</v>
      </c>
      <c r="E881" s="41">
        <v>8.2598085111487599E-2</v>
      </c>
      <c r="F881" s="4">
        <v>438454360.77777779</v>
      </c>
      <c r="G881" s="4">
        <v>10839913720.422461</v>
      </c>
      <c r="H881" s="11">
        <f t="shared" si="69"/>
        <v>-2.0934101643818206E-3</v>
      </c>
      <c r="I881" s="10">
        <f t="shared" si="65"/>
        <v>4.5675289424275289E-2</v>
      </c>
      <c r="J881" s="10">
        <f t="shared" si="66"/>
        <v>6.2685114141465714E-2</v>
      </c>
      <c r="K881" s="10">
        <f t="shared" si="67"/>
        <v>39.941156765394396</v>
      </c>
      <c r="L881" s="10">
        <f t="shared" si="68"/>
        <v>3.7243039875782369E-2</v>
      </c>
    </row>
    <row r="882" spans="1:12" x14ac:dyDescent="0.25">
      <c r="A882" s="3">
        <v>44711</v>
      </c>
      <c r="B882" s="41">
        <v>8.2673755825975803E-2</v>
      </c>
      <c r="C882" s="41">
        <v>8.8268832448435794E-2</v>
      </c>
      <c r="D882" s="41">
        <v>8.2247696268318404E-2</v>
      </c>
      <c r="E882" s="41">
        <v>8.7775755504567704E-2</v>
      </c>
      <c r="F882" s="4">
        <v>500470420.81118882</v>
      </c>
      <c r="G882" s="4">
        <v>11293361380.27231</v>
      </c>
      <c r="H882" s="11">
        <f t="shared" si="69"/>
        <v>6.3566905221930217E-2</v>
      </c>
      <c r="I882" s="10">
        <f t="shared" si="65"/>
        <v>1.182230477561794E-3</v>
      </c>
      <c r="J882" s="10">
        <f t="shared" si="66"/>
        <v>-1.9022211171136116E-2</v>
      </c>
      <c r="K882" s="10">
        <f t="shared" si="67"/>
        <v>42.543659397176405</v>
      </c>
      <c r="L882" s="10">
        <f t="shared" si="68"/>
        <v>7.3207353558870647E-2</v>
      </c>
    </row>
    <row r="883" spans="1:12" x14ac:dyDescent="0.25">
      <c r="A883" s="3">
        <v>44712</v>
      </c>
      <c r="B883" s="41">
        <v>8.7934838579600494E-2</v>
      </c>
      <c r="C883" s="41">
        <v>8.8178117814877499E-2</v>
      </c>
      <c r="D883" s="41">
        <v>8.3444096715834304E-2</v>
      </c>
      <c r="E883" s="41">
        <v>8.6106066547653806E-2</v>
      </c>
      <c r="F883" s="4">
        <v>661633523.33333337</v>
      </c>
      <c r="G883" s="4">
        <v>11441575245.671619</v>
      </c>
      <c r="H883" s="11">
        <f t="shared" si="69"/>
        <v>-1.0277085471962911E-3</v>
      </c>
      <c r="I883" s="10">
        <f t="shared" si="65"/>
        <v>4.1519683453466356E-2</v>
      </c>
      <c r="J883" s="10">
        <f t="shared" si="66"/>
        <v>-5.8689164965021856E-2</v>
      </c>
      <c r="K883" s="10">
        <f t="shared" si="67"/>
        <v>42.498909206237727</v>
      </c>
      <c r="L883" s="10">
        <f t="shared" si="68"/>
        <v>5.6732846125289393E-2</v>
      </c>
    </row>
    <row r="884" spans="1:12" x14ac:dyDescent="0.25">
      <c r="A884" s="3">
        <v>44713</v>
      </c>
      <c r="B884" s="41">
        <v>8.5859226580287995E-2</v>
      </c>
      <c r="C884" s="41">
        <v>8.8234923730415304E-2</v>
      </c>
      <c r="D884" s="41">
        <v>7.9585183255214895E-2</v>
      </c>
      <c r="E884" s="41">
        <v>8.1052573403549405E-2</v>
      </c>
      <c r="F884" s="4">
        <v>679541163.56491232</v>
      </c>
      <c r="G884" s="4">
        <v>11227881111.847919</v>
      </c>
      <c r="H884" s="11">
        <f t="shared" si="69"/>
        <v>6.4421782802241885E-4</v>
      </c>
      <c r="I884" s="10">
        <f t="shared" si="65"/>
        <v>3.9174571282768064E-2</v>
      </c>
      <c r="J884" s="10">
        <f t="shared" si="66"/>
        <v>2.133731110063275E-2</v>
      </c>
      <c r="K884" s="10">
        <f t="shared" si="67"/>
        <v>42.526931979047909</v>
      </c>
      <c r="L884" s="10">
        <f t="shared" si="68"/>
        <v>0.10868531203179232</v>
      </c>
    </row>
    <row r="885" spans="1:12" x14ac:dyDescent="0.25">
      <c r="A885" s="3">
        <v>44714</v>
      </c>
      <c r="B885" s="41">
        <v>8.0944793706493795E-2</v>
      </c>
      <c r="C885" s="41">
        <v>8.3110814509152503E-2</v>
      </c>
      <c r="D885" s="41">
        <v>8.0324499688244094E-2</v>
      </c>
      <c r="E885" s="41">
        <v>8.2782017377767803E-2</v>
      </c>
      <c r="F885" s="4">
        <v>634508220</v>
      </c>
      <c r="G885" s="4">
        <v>10825321017.27334</v>
      </c>
      <c r="H885" s="11">
        <f t="shared" si="69"/>
        <v>-5.8073481617307486E-2</v>
      </c>
      <c r="I885" s="10">
        <f t="shared" si="65"/>
        <v>2.0135583721458106E-3</v>
      </c>
      <c r="J885" s="10">
        <f t="shared" si="66"/>
        <v>-2.8970880400818522E-2</v>
      </c>
      <c r="K885" s="10">
        <f t="shared" si="67"/>
        <v>39.999171494904878</v>
      </c>
      <c r="L885" s="10">
        <f t="shared" si="68"/>
        <v>3.4688231258491076E-2</v>
      </c>
    </row>
    <row r="886" spans="1:12" x14ac:dyDescent="0.25">
      <c r="A886" s="3">
        <v>44715</v>
      </c>
      <c r="B886" s="41">
        <v>8.2811457068600297E-2</v>
      </c>
      <c r="C886" s="41">
        <v>8.2888719839133401E-2</v>
      </c>
      <c r="D886" s="41">
        <v>7.9693989608290702E-2</v>
      </c>
      <c r="E886" s="41">
        <v>8.0383749452978007E-2</v>
      </c>
      <c r="F886" s="4">
        <v>395948608.33333331</v>
      </c>
      <c r="G886" s="4">
        <v>10780377583.818159</v>
      </c>
      <c r="H886" s="11">
        <f t="shared" si="69"/>
        <v>-2.6722716090653137E-3</v>
      </c>
      <c r="I886" s="10">
        <f t="shared" si="65"/>
        <v>1.5865275012536106E-3</v>
      </c>
      <c r="J886" s="10">
        <f t="shared" si="66"/>
        <v>1.6943448387337412E-2</v>
      </c>
      <c r="K886" s="10">
        <f t="shared" si="67"/>
        <v>39.889610572923843</v>
      </c>
      <c r="L886" s="10">
        <f t="shared" si="68"/>
        <v>4.0087467656536369E-2</v>
      </c>
    </row>
    <row r="887" spans="1:12" x14ac:dyDescent="0.25">
      <c r="A887" s="3">
        <v>44716</v>
      </c>
      <c r="B887" s="41">
        <v>8.0333805922776502E-2</v>
      </c>
      <c r="C887" s="41">
        <v>8.2431184618597997E-2</v>
      </c>
      <c r="D887" s="41">
        <v>7.9495918237652494E-2</v>
      </c>
      <c r="E887" s="41">
        <v>8.1745727363015205E-2</v>
      </c>
      <c r="F887" s="4">
        <v>374859521.55555558</v>
      </c>
      <c r="G887" s="4">
        <v>10787226595.39045</v>
      </c>
      <c r="H887" s="11">
        <f t="shared" si="69"/>
        <v>-5.5198731675838112E-3</v>
      </c>
      <c r="I887" s="10">
        <f t="shared" si="65"/>
        <v>2.3102837170428339E-2</v>
      </c>
      <c r="J887" s="10">
        <f t="shared" si="66"/>
        <v>-7.2861345306920455E-3</v>
      </c>
      <c r="K887" s="10">
        <f t="shared" si="67"/>
        <v>39.663905108689413</v>
      </c>
      <c r="L887" s="10">
        <f t="shared" si="68"/>
        <v>3.6923485457084126E-2</v>
      </c>
    </row>
    <row r="888" spans="1:12" x14ac:dyDescent="0.25">
      <c r="A888" s="3">
        <v>44717</v>
      </c>
      <c r="B888" s="41">
        <v>8.1899895287036006E-2</v>
      </c>
      <c r="C888" s="41">
        <v>8.2161124852676806E-2</v>
      </c>
      <c r="D888" s="41">
        <v>8.0735967721720495E-2</v>
      </c>
      <c r="E888" s="41">
        <v>8.1150116996138999E-2</v>
      </c>
      <c r="F888" s="4">
        <v>283249941.27777779</v>
      </c>
      <c r="G888" s="4">
        <v>10818940874.34729</v>
      </c>
      <c r="H888" s="11">
        <f t="shared" si="69"/>
        <v>-3.2761844582330575E-3</v>
      </c>
      <c r="I888" s="10">
        <f t="shared" si="65"/>
        <v>3.757299247171203E-2</v>
      </c>
      <c r="J888" s="10">
        <f t="shared" si="66"/>
        <v>1.7231433587385103E-2</v>
      </c>
      <c r="K888" s="10">
        <f t="shared" si="67"/>
        <v>39.530682654761257</v>
      </c>
      <c r="L888" s="10">
        <f t="shared" si="68"/>
        <v>1.7652072194991542E-2</v>
      </c>
    </row>
    <row r="889" spans="1:12" x14ac:dyDescent="0.25">
      <c r="A889" s="3">
        <v>44718</v>
      </c>
      <c r="B889" s="41">
        <v>8.1183983562860301E-2</v>
      </c>
      <c r="C889" s="41">
        <v>8.4576346523012699E-2</v>
      </c>
      <c r="D889" s="41">
        <v>8.1047959352612706E-2</v>
      </c>
      <c r="E889" s="41">
        <v>8.2548449847766506E-2</v>
      </c>
      <c r="F889" s="4">
        <v>406479884.22222221</v>
      </c>
      <c r="G889" s="4">
        <v>10993475137.426821</v>
      </c>
      <c r="H889" s="11">
        <f t="shared" si="69"/>
        <v>2.939616119748396E-2</v>
      </c>
      <c r="I889" s="10">
        <f t="shared" si="65"/>
        <v>7.7646171482230681E-3</v>
      </c>
      <c r="J889" s="10">
        <f t="shared" si="66"/>
        <v>-2.5279632362445459E-2</v>
      </c>
      <c r="K889" s="10">
        <f t="shared" si="67"/>
        <v>40.722129135524689</v>
      </c>
      <c r="L889" s="10">
        <f t="shared" si="68"/>
        <v>4.3534559026330966E-2</v>
      </c>
    </row>
    <row r="890" spans="1:12" x14ac:dyDescent="0.25">
      <c r="A890" s="3">
        <v>44719</v>
      </c>
      <c r="B890" s="41">
        <v>8.2568497769577601E-2</v>
      </c>
      <c r="C890" s="41">
        <v>8.2568497769577601E-2</v>
      </c>
      <c r="D890" s="41">
        <v>7.8236555870120295E-2</v>
      </c>
      <c r="E890" s="41">
        <v>8.0461655383525205E-2</v>
      </c>
      <c r="F890" s="4">
        <v>500214706.66666669</v>
      </c>
      <c r="G890" s="4">
        <v>10628805283.81189</v>
      </c>
      <c r="H890" s="11">
        <f t="shared" si="69"/>
        <v>-2.3740074334953395E-2</v>
      </c>
      <c r="I890" s="10">
        <f t="shared" si="65"/>
        <v>4.4145177163065485E-3</v>
      </c>
      <c r="J890" s="10">
        <f t="shared" si="66"/>
        <v>-1.3187172072213538E-2</v>
      </c>
      <c r="K890" s="10">
        <f t="shared" si="67"/>
        <v>39.73164268843481</v>
      </c>
      <c r="L890" s="10">
        <f t="shared" si="68"/>
        <v>5.5369792947541185E-2</v>
      </c>
    </row>
    <row r="891" spans="1:12" x14ac:dyDescent="0.25">
      <c r="A891" s="3">
        <v>44720</v>
      </c>
      <c r="B891" s="41">
        <v>8.0409977142954905E-2</v>
      </c>
      <c r="C891" s="41">
        <v>8.1514985874357904E-2</v>
      </c>
      <c r="D891" s="41">
        <v>7.9208423855641696E-2</v>
      </c>
      <c r="E891" s="41">
        <v>7.9400593688767507E-2</v>
      </c>
      <c r="F891" s="4">
        <v>416461044.95774651</v>
      </c>
      <c r="G891" s="4">
        <v>10629266791.01701</v>
      </c>
      <c r="H891" s="11">
        <f t="shared" si="69"/>
        <v>-1.2759247457301615E-2</v>
      </c>
      <c r="I891" s="10">
        <f t="shared" si="65"/>
        <v>6.9405620826706203E-3</v>
      </c>
      <c r="J891" s="10">
        <f t="shared" si="66"/>
        <v>-4.830554186741054E-4</v>
      </c>
      <c r="K891" s="10">
        <f t="shared" si="67"/>
        <v>39.211937580030678</v>
      </c>
      <c r="L891" s="10">
        <f t="shared" si="68"/>
        <v>2.9120160538984363E-2</v>
      </c>
    </row>
    <row r="892" spans="1:12" x14ac:dyDescent="0.25">
      <c r="A892" s="3">
        <v>44721</v>
      </c>
      <c r="B892" s="41">
        <v>7.9355285574280496E-2</v>
      </c>
      <c r="C892" s="41">
        <v>8.0983819828281095E-2</v>
      </c>
      <c r="D892" s="41">
        <v>7.9035235522285599E-2</v>
      </c>
      <c r="E892" s="41">
        <v>7.9362238801740204E-2</v>
      </c>
      <c r="F892" s="4">
        <v>287192237.92280698</v>
      </c>
      <c r="G892" s="4">
        <v>10593241523.94533</v>
      </c>
      <c r="H892" s="11">
        <f t="shared" si="69"/>
        <v>-6.5161766315645899E-3</v>
      </c>
      <c r="I892" s="10">
        <f t="shared" si="65"/>
        <v>1.7217670616064985E-2</v>
      </c>
      <c r="J892" s="10">
        <f t="shared" si="66"/>
        <v>-5.0710263447020676E-2</v>
      </c>
      <c r="K892" s="10">
        <f t="shared" si="67"/>
        <v>38.949909492061749</v>
      </c>
      <c r="L892" s="10">
        <f t="shared" si="68"/>
        <v>2.4654627687495934E-2</v>
      </c>
    </row>
    <row r="893" spans="1:12" x14ac:dyDescent="0.25">
      <c r="A893" s="3">
        <v>44722</v>
      </c>
      <c r="B893" s="41">
        <v>7.9366736935127996E-2</v>
      </c>
      <c r="C893" s="41">
        <v>7.9661223370185594E-2</v>
      </c>
      <c r="D893" s="41">
        <v>7.4759637177352206E-2</v>
      </c>
      <c r="E893" s="41">
        <v>7.5337758764358595E-2</v>
      </c>
      <c r="F893" s="4">
        <v>345108850</v>
      </c>
      <c r="G893" s="4">
        <v>10295344781.276779</v>
      </c>
      <c r="H893" s="11">
        <f t="shared" si="69"/>
        <v>-1.6331613659369835E-2</v>
      </c>
      <c r="I893" s="10">
        <f t="shared" si="65"/>
        <v>2.7683863188145776E-2</v>
      </c>
      <c r="J893" s="10">
        <f t="shared" si="66"/>
        <v>-7.3855357106438202E-2</v>
      </c>
      <c r="K893" s="10">
        <f t="shared" si="67"/>
        <v>38.297463004510604</v>
      </c>
      <c r="L893" s="10">
        <f t="shared" si="68"/>
        <v>6.5564606489533439E-2</v>
      </c>
    </row>
    <row r="894" spans="1:12" x14ac:dyDescent="0.25">
      <c r="A894" s="3">
        <v>44723</v>
      </c>
      <c r="B894" s="41">
        <v>7.5397859427085406E-2</v>
      </c>
      <c r="C894" s="41">
        <v>7.6420519011767801E-2</v>
      </c>
      <c r="D894" s="41">
        <v>6.84204210802173E-2</v>
      </c>
      <c r="E894" s="41">
        <v>6.97736616872182E-2</v>
      </c>
      <c r="F894" s="4">
        <v>394400849.66666669</v>
      </c>
      <c r="G894" s="4">
        <v>9691931018.9494915</v>
      </c>
      <c r="H894" s="11">
        <f t="shared" si="69"/>
        <v>-4.068107695708166E-2</v>
      </c>
      <c r="I894" s="10">
        <f t="shared" si="65"/>
        <v>8.5964358165064227E-3</v>
      </c>
      <c r="J894" s="10">
        <f t="shared" si="66"/>
        <v>-7.9046363582150336E-2</v>
      </c>
      <c r="K894" s="10">
        <f t="shared" si="67"/>
        <v>36.69879988780604</v>
      </c>
      <c r="L894" s="10">
        <f t="shared" si="68"/>
        <v>0.11692558749632731</v>
      </c>
    </row>
    <row r="895" spans="1:12" x14ac:dyDescent="0.25">
      <c r="A895" s="3">
        <v>44724</v>
      </c>
      <c r="B895" s="41">
        <v>6.9836172478511996E-2</v>
      </c>
      <c r="C895" s="41">
        <v>7.0319718297921094E-2</v>
      </c>
      <c r="D895" s="41">
        <v>6.3725796983807995E-2</v>
      </c>
      <c r="E895" s="41">
        <v>6.4258307457032399E-2</v>
      </c>
      <c r="F895" s="4">
        <v>556239134.77777779</v>
      </c>
      <c r="G895" s="4">
        <v>8807269247.176796</v>
      </c>
      <c r="H895" s="11">
        <f t="shared" si="69"/>
        <v>-7.9831971736638696E-2</v>
      </c>
      <c r="I895" s="10">
        <f t="shared" si="65"/>
        <v>3.220154619662096E-2</v>
      </c>
      <c r="J895" s="10">
        <f t="shared" si="66"/>
        <v>-0.1624544616874336</v>
      </c>
      <c r="K895" s="10">
        <f t="shared" si="67"/>
        <v>33.689230360657511</v>
      </c>
      <c r="L895" s="10">
        <f t="shared" si="68"/>
        <v>0.10347334401778507</v>
      </c>
    </row>
    <row r="896" spans="1:12" x14ac:dyDescent="0.25">
      <c r="A896" s="3">
        <v>44725</v>
      </c>
      <c r="B896" s="41">
        <v>6.3667436089841198E-2</v>
      </c>
      <c r="C896" s="41">
        <v>6.5560847140668094E-2</v>
      </c>
      <c r="D896" s="41">
        <v>5.30571985160916E-2</v>
      </c>
      <c r="E896" s="41">
        <v>5.3819258710154597E-2</v>
      </c>
      <c r="F896" s="4">
        <v>994418574.99300694</v>
      </c>
      <c r="G896" s="4">
        <v>7525376378.9462175</v>
      </c>
      <c r="H896" s="11">
        <f t="shared" si="69"/>
        <v>-6.7674775616865482E-2</v>
      </c>
      <c r="I896" s="10">
        <f t="shared" si="65"/>
        <v>0.14020032072083619</v>
      </c>
      <c r="J896" s="10">
        <f t="shared" si="66"/>
        <v>3.2488398641144833E-2</v>
      </c>
      <c r="K896" s="10">
        <f t="shared" si="67"/>
        <v>31.341644479678251</v>
      </c>
      <c r="L896" s="10">
        <f t="shared" si="68"/>
        <v>0.23566356638268959</v>
      </c>
    </row>
    <row r="897" spans="1:12" x14ac:dyDescent="0.25">
      <c r="A897" s="3">
        <v>44726</v>
      </c>
      <c r="B897" s="41">
        <v>5.3957579669075002E-2</v>
      </c>
      <c r="C897" s="41">
        <v>5.8138399500577601E-2</v>
      </c>
      <c r="D897" s="41">
        <v>5.0104915425345897E-2</v>
      </c>
      <c r="E897" s="41">
        <v>5.5567760241701E-2</v>
      </c>
      <c r="F897" s="4">
        <v>1011670135.91579</v>
      </c>
      <c r="G897" s="4">
        <v>7333183472.6758099</v>
      </c>
      <c r="H897" s="11">
        <f t="shared" si="69"/>
        <v>-0.11321463897751055</v>
      </c>
      <c r="I897" s="10">
        <f t="shared" si="65"/>
        <v>6.4767514453963143E-2</v>
      </c>
      <c r="J897" s="10">
        <f t="shared" si="66"/>
        <v>0.13351569517260753</v>
      </c>
      <c r="K897" s="10">
        <f t="shared" si="67"/>
        <v>27.680096875972485</v>
      </c>
      <c r="L897" s="10">
        <f t="shared" si="68"/>
        <v>0.16033325287618205</v>
      </c>
    </row>
    <row r="898" spans="1:12" x14ac:dyDescent="0.25">
      <c r="A898" s="3">
        <v>44727</v>
      </c>
      <c r="B898" s="41">
        <v>5.5602544447478898E-2</v>
      </c>
      <c r="C898" s="41">
        <v>6.308356781228E-2</v>
      </c>
      <c r="D898" s="41">
        <v>5.0576373037102301E-2</v>
      </c>
      <c r="E898" s="41">
        <v>6.2986928379556495E-2</v>
      </c>
      <c r="F898" s="4">
        <v>706659122.88888884</v>
      </c>
      <c r="G898" s="4">
        <v>7251300357.9636526</v>
      </c>
      <c r="H898" s="11">
        <f t="shared" si="69"/>
        <v>8.5058556034953631E-2</v>
      </c>
      <c r="I898" s="10">
        <f t="shared" si="65"/>
        <v>4.8564652185816938E-2</v>
      </c>
      <c r="J898" s="10">
        <f t="shared" si="66"/>
        <v>-0.127139386616409</v>
      </c>
      <c r="K898" s="10">
        <f t="shared" si="67"/>
        <v>30.119584503185287</v>
      </c>
      <c r="L898" s="10">
        <f t="shared" si="68"/>
        <v>0.24729323247443125</v>
      </c>
    </row>
    <row r="899" spans="1:12" x14ac:dyDescent="0.25">
      <c r="A899" s="3">
        <v>44728</v>
      </c>
      <c r="B899" s="41">
        <v>6.2671219465479794E-2</v>
      </c>
      <c r="C899" s="41">
        <v>6.2671219465479794E-2</v>
      </c>
      <c r="D899" s="41">
        <v>5.4343221626401997E-2</v>
      </c>
      <c r="E899" s="41">
        <v>5.4978808940528E-2</v>
      </c>
      <c r="F899" s="4">
        <v>827437409.00348437</v>
      </c>
      <c r="G899" s="4">
        <v>7672409838.9780474</v>
      </c>
      <c r="H899" s="11">
        <f t="shared" si="69"/>
        <v>-6.5365413070365011E-3</v>
      </c>
      <c r="I899" s="10">
        <f t="shared" ref="I899:I962" si="70">_xlfn.STDEV.S(H900:H901)</f>
        <v>5.0197070489050234E-2</v>
      </c>
      <c r="J899" s="10">
        <f t="shared" ref="J899:J962" si="71">E900/E899-1</f>
        <v>3.6584937795738348E-2</v>
      </c>
      <c r="K899" s="10">
        <f t="shared" ref="K899:K962" si="72">C899/$C$2-1</f>
        <v>29.916170053622405</v>
      </c>
      <c r="L899" s="10">
        <f t="shared" ref="L899:L962" si="73">C899/D899-1</f>
        <v>0.15324814373963691</v>
      </c>
    </row>
    <row r="900" spans="1:12" x14ac:dyDescent="0.25">
      <c r="A900" s="3">
        <v>44729</v>
      </c>
      <c r="B900" s="41">
        <v>5.5162702787918703E-2</v>
      </c>
      <c r="C900" s="41">
        <v>5.7957257601747997E-2</v>
      </c>
      <c r="D900" s="41">
        <v>5.4703579634377802E-2</v>
      </c>
      <c r="E900" s="41">
        <v>5.6990205245701003E-2</v>
      </c>
      <c r="F900" s="4">
        <v>543603384.33333337</v>
      </c>
      <c r="G900" s="4">
        <v>7522595525.8218145</v>
      </c>
      <c r="H900" s="11">
        <f t="shared" ref="H900:H963" si="74">(C900-C899)/C899</f>
        <v>-7.5217331080150995E-2</v>
      </c>
      <c r="I900" s="10">
        <f t="shared" si="70"/>
        <v>6.0619575890294757E-2</v>
      </c>
      <c r="J900" s="10">
        <f t="shared" si="71"/>
        <v>-6.9378881937142367E-2</v>
      </c>
      <c r="K900" s="10">
        <f t="shared" si="72"/>
        <v>27.590738254968837</v>
      </c>
      <c r="L900" s="10">
        <f t="shared" si="73"/>
        <v>5.9478337416249527E-2</v>
      </c>
    </row>
    <row r="901" spans="1:12" x14ac:dyDescent="0.25">
      <c r="A901" s="3">
        <v>44730</v>
      </c>
      <c r="B901" s="41">
        <v>5.6850824112113001E-2</v>
      </c>
      <c r="C901" s="41">
        <v>5.7712217028825598E-2</v>
      </c>
      <c r="D901" s="41">
        <v>4.9700632231221301E-2</v>
      </c>
      <c r="E901" s="41">
        <v>5.3036288524386001E-2</v>
      </c>
      <c r="F901" s="4">
        <v>434992114.55555558</v>
      </c>
      <c r="G901" s="4">
        <v>7157321791.0845909</v>
      </c>
      <c r="H901" s="11">
        <f t="shared" si="74"/>
        <v>-4.2279532031379019E-3</v>
      </c>
      <c r="I901" s="10">
        <f t="shared" si="70"/>
        <v>7.2283507883236023E-2</v>
      </c>
      <c r="J901" s="10">
        <f t="shared" si="71"/>
        <v>0.13802018782712766</v>
      </c>
      <c r="K901" s="10">
        <f t="shared" si="72"/>
        <v>27.469857951583666</v>
      </c>
      <c r="L901" s="10">
        <f t="shared" si="73"/>
        <v>0.1611968387108671</v>
      </c>
    </row>
    <row r="902" spans="1:12" x14ac:dyDescent="0.25">
      <c r="A902" s="3">
        <v>44731</v>
      </c>
      <c r="B902" s="41">
        <v>5.28815811930387E-2</v>
      </c>
      <c r="C902" s="41">
        <v>6.2415824651476798E-2</v>
      </c>
      <c r="D902" s="41">
        <v>5.1304624111203602E-2</v>
      </c>
      <c r="E902" s="41">
        <v>6.0356367028175498E-2</v>
      </c>
      <c r="F902" s="4">
        <v>907609920.88888884</v>
      </c>
      <c r="G902" s="4">
        <v>7511056084.9535341</v>
      </c>
      <c r="H902" s="11">
        <f t="shared" si="74"/>
        <v>8.1501073166222029E-2</v>
      </c>
      <c r="I902" s="10">
        <f t="shared" si="70"/>
        <v>0.11200165076291953</v>
      </c>
      <c r="J902" s="10">
        <f t="shared" si="71"/>
        <v>-1.5251710467004687E-3</v>
      </c>
      <c r="K902" s="10">
        <f t="shared" si="72"/>
        <v>29.790181927527634</v>
      </c>
      <c r="L902" s="10">
        <f t="shared" si="73"/>
        <v>0.216573081525546</v>
      </c>
    </row>
    <row r="903" spans="1:12" x14ac:dyDescent="0.25">
      <c r="A903" s="3">
        <v>44732</v>
      </c>
      <c r="B903" s="41">
        <v>6.0406002181539097E-2</v>
      </c>
      <c r="C903" s="41">
        <v>6.1122366286630002E-2</v>
      </c>
      <c r="D903" s="41">
        <v>5.7671826980634097E-2</v>
      </c>
      <c r="E903" s="41">
        <v>6.02643132447001E-2</v>
      </c>
      <c r="F903" s="4">
        <v>755082961.77777779</v>
      </c>
      <c r="G903" s="4">
        <v>7859513978.6371241</v>
      </c>
      <c r="H903" s="11">
        <f t="shared" si="74"/>
        <v>-2.0723244018152884E-2</v>
      </c>
      <c r="I903" s="10">
        <f t="shared" si="70"/>
        <v>0.13588231581902532</v>
      </c>
      <c r="J903" s="10">
        <f t="shared" si="71"/>
        <v>9.2391763823699957E-2</v>
      </c>
      <c r="K903" s="10">
        <f t="shared" si="72"/>
        <v>29.152109474080156</v>
      </c>
      <c r="L903" s="10">
        <f t="shared" si="73"/>
        <v>5.9830587769563515E-2</v>
      </c>
    </row>
    <row r="904" spans="1:12" x14ac:dyDescent="0.25">
      <c r="A904" s="3">
        <v>44733</v>
      </c>
      <c r="B904" s="41">
        <v>6.00470499375911E-2</v>
      </c>
      <c r="C904" s="41">
        <v>6.9537144156274502E-2</v>
      </c>
      <c r="D904" s="41">
        <v>5.9101245628784299E-2</v>
      </c>
      <c r="E904" s="41">
        <v>6.5832239441001902E-2</v>
      </c>
      <c r="F904" s="4">
        <v>679481019.46181822</v>
      </c>
      <c r="G904" s="4">
        <v>8467581406.0665007</v>
      </c>
      <c r="H904" s="11">
        <f t="shared" si="74"/>
        <v>0.13767100949894281</v>
      </c>
      <c r="I904" s="10">
        <f t="shared" si="70"/>
        <v>2.6575177592251149E-2</v>
      </c>
      <c r="J904" s="10">
        <f t="shared" si="71"/>
        <v>-6.2979328666495693E-2</v>
      </c>
      <c r="K904" s="10">
        <f t="shared" si="72"/>
        <v>33.30318082389941</v>
      </c>
      <c r="L904" s="10">
        <f t="shared" si="73"/>
        <v>0.17657662569479871</v>
      </c>
    </row>
    <row r="905" spans="1:12" x14ac:dyDescent="0.25">
      <c r="A905" s="3">
        <v>44734</v>
      </c>
      <c r="B905" s="41">
        <v>6.5747675455908094E-2</v>
      </c>
      <c r="C905" s="41">
        <v>6.5747675455908094E-2</v>
      </c>
      <c r="D905" s="41">
        <v>6.1193065961233098E-2</v>
      </c>
      <c r="E905" s="41">
        <v>6.16861691963956E-2</v>
      </c>
      <c r="F905" s="4">
        <v>829303939.55555558</v>
      </c>
      <c r="G905" s="4">
        <v>8340262373.8968029</v>
      </c>
      <c r="H905" s="11">
        <f t="shared" si="74"/>
        <v>-5.4495604418986987E-2</v>
      </c>
      <c r="I905" s="10">
        <f t="shared" si="70"/>
        <v>5.0295496820095667E-2</v>
      </c>
      <c r="J905" s="10">
        <f t="shared" si="71"/>
        <v>3.7566907046638454E-2</v>
      </c>
      <c r="K905" s="10">
        <f t="shared" si="72"/>
        <v>31.433808251407207</v>
      </c>
      <c r="L905" s="10">
        <f t="shared" si="73"/>
        <v>7.4430156801759573E-2</v>
      </c>
    </row>
    <row r="906" spans="1:12" x14ac:dyDescent="0.25">
      <c r="A906" s="3">
        <v>44735</v>
      </c>
      <c r="B906" s="41">
        <v>6.1671536182375503E-2</v>
      </c>
      <c r="C906" s="41">
        <v>6.4635709489212198E-2</v>
      </c>
      <c r="D906" s="41">
        <v>6.1671536182375503E-2</v>
      </c>
      <c r="E906" s="41">
        <v>6.4003527780659805E-2</v>
      </c>
      <c r="F906" s="4">
        <v>490240887</v>
      </c>
      <c r="G906" s="4">
        <v>8421192967.7940607</v>
      </c>
      <c r="H906" s="11">
        <f t="shared" si="74"/>
        <v>-1.691262784555184E-2</v>
      </c>
      <c r="I906" s="10">
        <f t="shared" si="70"/>
        <v>2.7727871344814539E-2</v>
      </c>
      <c r="J906" s="10">
        <f t="shared" si="71"/>
        <v>5.2878176098925422E-2</v>
      </c>
      <c r="K906" s="10">
        <f t="shared" si="72"/>
        <v>30.885267322837169</v>
      </c>
      <c r="L906" s="10">
        <f t="shared" si="73"/>
        <v>4.8063879875977378E-2</v>
      </c>
    </row>
    <row r="907" spans="1:12" x14ac:dyDescent="0.25">
      <c r="A907" s="3">
        <v>44736</v>
      </c>
      <c r="B907" s="41">
        <v>6.3943827105194306E-2</v>
      </c>
      <c r="C907" s="41">
        <v>6.8139995617035196E-2</v>
      </c>
      <c r="D907" s="41">
        <v>6.3943827105194306E-2</v>
      </c>
      <c r="E907" s="41">
        <v>6.7387917593597996E-2</v>
      </c>
      <c r="F907" s="4">
        <v>466782727.22222221</v>
      </c>
      <c r="G907" s="4">
        <v>8756844012.7812443</v>
      </c>
      <c r="H907" s="11">
        <f t="shared" si="74"/>
        <v>5.4215945883720335E-2</v>
      </c>
      <c r="I907" s="10">
        <f t="shared" si="70"/>
        <v>7.0432305252978694E-2</v>
      </c>
      <c r="J907" s="10">
        <f t="shared" si="71"/>
        <v>1.6046662533262923E-2</v>
      </c>
      <c r="K907" s="10">
        <f t="shared" si="72"/>
        <v>32.613957250500064</v>
      </c>
      <c r="L907" s="10">
        <f t="shared" si="73"/>
        <v>6.5622730164989207E-2</v>
      </c>
    </row>
    <row r="908" spans="1:12" x14ac:dyDescent="0.25">
      <c r="A908" s="3">
        <v>44737</v>
      </c>
      <c r="B908" s="41">
        <v>6.6996755915916695E-2</v>
      </c>
      <c r="C908" s="41">
        <v>6.9162287308968506E-2</v>
      </c>
      <c r="D908" s="41">
        <v>6.5223534549695705E-2</v>
      </c>
      <c r="E908" s="41">
        <v>6.8469268766041799E-2</v>
      </c>
      <c r="F908" s="4">
        <v>441073729.44444442</v>
      </c>
      <c r="G908" s="4">
        <v>8937730726.5123844</v>
      </c>
      <c r="H908" s="11">
        <f t="shared" si="74"/>
        <v>1.5002814172147305E-2</v>
      </c>
      <c r="I908" s="10">
        <f t="shared" si="70"/>
        <v>6.9556756688798418E-2</v>
      </c>
      <c r="J908" s="10">
        <f t="shared" si="71"/>
        <v>7.2996826277967219E-2</v>
      </c>
      <c r="K908" s="10">
        <f t="shared" si="72"/>
        <v>33.118261204719822</v>
      </c>
      <c r="L908" s="10">
        <f t="shared" si="73"/>
        <v>6.0388520592543848E-2</v>
      </c>
    </row>
    <row r="909" spans="1:12" x14ac:dyDescent="0.25">
      <c r="A909" s="3">
        <v>44738</v>
      </c>
      <c r="B909" s="41">
        <v>6.8528564098518902E-2</v>
      </c>
      <c r="C909" s="41">
        <v>7.7088917265968102E-2</v>
      </c>
      <c r="D909" s="41">
        <v>6.74094489636754E-2</v>
      </c>
      <c r="E909" s="41">
        <v>7.3467308083536007E-2</v>
      </c>
      <c r="F909" s="4">
        <v>548229715.33333337</v>
      </c>
      <c r="G909" s="4">
        <v>9469920783.6184464</v>
      </c>
      <c r="H909" s="11">
        <f t="shared" si="74"/>
        <v>0.11460913549011156</v>
      </c>
      <c r="I909" s="10">
        <f t="shared" si="70"/>
        <v>6.0337630233082855E-2</v>
      </c>
      <c r="J909" s="10">
        <f t="shared" si="71"/>
        <v>-1.6287813535282747E-2</v>
      </c>
      <c r="K909" s="10">
        <f t="shared" si="72"/>
        <v>37.028525625818574</v>
      </c>
      <c r="L909" s="10">
        <f t="shared" si="73"/>
        <v>0.14359215883085819</v>
      </c>
    </row>
    <row r="910" spans="1:12" x14ac:dyDescent="0.25">
      <c r="A910" s="3">
        <v>44739</v>
      </c>
      <c r="B910" s="41">
        <v>7.3053069719353797E-2</v>
      </c>
      <c r="C910" s="41">
        <v>7.83409204392818E-2</v>
      </c>
      <c r="D910" s="41">
        <v>7.0731141218005403E-2</v>
      </c>
      <c r="E910" s="41">
        <v>7.2270686268532197E-2</v>
      </c>
      <c r="F910" s="4">
        <v>931870614.88888884</v>
      </c>
      <c r="G910" s="4">
        <v>9882090733.2255859</v>
      </c>
      <c r="H910" s="11">
        <f t="shared" si="74"/>
        <v>1.6241026826127332E-2</v>
      </c>
      <c r="I910" s="10">
        <f t="shared" si="70"/>
        <v>3.2641729229457191E-2</v>
      </c>
      <c r="J910" s="10">
        <f t="shared" si="71"/>
        <v>-8.8165747117267657E-2</v>
      </c>
      <c r="K910" s="10">
        <f t="shared" si="72"/>
        <v>37.646147930665563</v>
      </c>
      <c r="L910" s="10">
        <f t="shared" si="73"/>
        <v>0.10758739489048774</v>
      </c>
    </row>
    <row r="911" spans="1:12" x14ac:dyDescent="0.25">
      <c r="A911" s="3">
        <v>44740</v>
      </c>
      <c r="B911" s="41">
        <v>7.20754940196211E-2</v>
      </c>
      <c r="C911" s="41">
        <v>7.2928403578293097E-2</v>
      </c>
      <c r="D911" s="41">
        <v>6.5679490051625905E-2</v>
      </c>
      <c r="E911" s="41">
        <v>6.5898887218989399E-2</v>
      </c>
      <c r="F911" s="4">
        <v>588895031.88888884</v>
      </c>
      <c r="G911" s="4">
        <v>9282898464.3808899</v>
      </c>
      <c r="H911" s="11">
        <f t="shared" si="74"/>
        <v>-6.9089268170951332E-2</v>
      </c>
      <c r="I911" s="10">
        <f t="shared" si="70"/>
        <v>6.2783336622073229E-4</v>
      </c>
      <c r="J911" s="10">
        <f t="shared" si="71"/>
        <v>5.316204378624434E-2</v>
      </c>
      <c r="K911" s="10">
        <f t="shared" si="72"/>
        <v>34.976113852509556</v>
      </c>
      <c r="L911" s="10">
        <f t="shared" si="73"/>
        <v>0.11036799343249082</v>
      </c>
    </row>
    <row r="912" spans="1:12" x14ac:dyDescent="0.25">
      <c r="A912" s="3">
        <v>44741</v>
      </c>
      <c r="B912" s="41">
        <v>6.6049771325712395E-2</v>
      </c>
      <c r="C912" s="41">
        <v>7.1256381946060807E-2</v>
      </c>
      <c r="D912" s="41">
        <v>6.4589895845463097E-2</v>
      </c>
      <c r="E912" s="41">
        <v>6.9402206746790096E-2</v>
      </c>
      <c r="F912" s="4">
        <v>475086249.14285707</v>
      </c>
      <c r="G912" s="4">
        <v>8918313373.5691109</v>
      </c>
      <c r="H912" s="11">
        <f t="shared" si="74"/>
        <v>-2.2926891995342702E-2</v>
      </c>
      <c r="I912" s="10">
        <f t="shared" si="70"/>
        <v>1.7089195278342751E-4</v>
      </c>
      <c r="J912" s="10">
        <f t="shared" si="71"/>
        <v>-5.2000998973290025E-2</v>
      </c>
      <c r="K912" s="10">
        <f t="shared" si="72"/>
        <v>34.151293375800911</v>
      </c>
      <c r="L912" s="10">
        <f t="shared" si="73"/>
        <v>0.10321252284641935</v>
      </c>
    </row>
    <row r="913" spans="1:12" x14ac:dyDescent="0.25">
      <c r="A913" s="3">
        <v>44742</v>
      </c>
      <c r="B913" s="41">
        <v>6.9485698423415204E-2</v>
      </c>
      <c r="C913" s="41">
        <v>6.9559426711359396E-2</v>
      </c>
      <c r="D913" s="41">
        <v>6.2622927373285606E-2</v>
      </c>
      <c r="E913" s="41">
        <v>6.5793222665006201E-2</v>
      </c>
      <c r="F913" s="4">
        <v>531664252.55555558</v>
      </c>
      <c r="G913" s="4">
        <v>8645788064.2151108</v>
      </c>
      <c r="H913" s="11">
        <f t="shared" si="74"/>
        <v>-2.3814782456762416E-2</v>
      </c>
      <c r="I913" s="10">
        <f t="shared" si="70"/>
        <v>1.5498468170720292E-2</v>
      </c>
      <c r="J913" s="10">
        <f t="shared" si="71"/>
        <v>6.6223876127387005E-3</v>
      </c>
      <c r="K913" s="10">
        <f t="shared" si="72"/>
        <v>33.314172970982384</v>
      </c>
      <c r="L913" s="10">
        <f t="shared" si="73"/>
        <v>0.11076613037787886</v>
      </c>
    </row>
    <row r="914" spans="1:12" x14ac:dyDescent="0.25">
      <c r="A914" s="3">
        <v>44743</v>
      </c>
      <c r="B914" s="41">
        <v>6.6375432610984594E-2</v>
      </c>
      <c r="C914" s="41">
        <v>6.7886073132945104E-2</v>
      </c>
      <c r="D914" s="41">
        <v>6.4143611173497095E-2</v>
      </c>
      <c r="E914" s="41">
        <v>6.6228930887785101E-2</v>
      </c>
      <c r="F914" s="4">
        <v>513491926</v>
      </c>
      <c r="G914" s="4">
        <v>8747599958.4523849</v>
      </c>
      <c r="H914" s="11">
        <f t="shared" si="74"/>
        <v>-2.4056460174089161E-2</v>
      </c>
      <c r="I914" s="10">
        <f t="shared" si="70"/>
        <v>2.5514181412308575E-3</v>
      </c>
      <c r="J914" s="10">
        <f t="shared" si="71"/>
        <v>5.9890366204848888E-3</v>
      </c>
      <c r="K914" s="10">
        <f t="shared" si="72"/>
        <v>32.488695435499139</v>
      </c>
      <c r="L914" s="10">
        <f t="shared" si="73"/>
        <v>5.8345046232668674E-2</v>
      </c>
    </row>
    <row r="915" spans="1:12" x14ac:dyDescent="0.25">
      <c r="A915" s="3">
        <v>44744</v>
      </c>
      <c r="B915" s="41">
        <v>6.6268333342837396E-2</v>
      </c>
      <c r="C915" s="41">
        <v>6.7740911236829598E-2</v>
      </c>
      <c r="D915" s="41">
        <v>6.5846985575755898E-2</v>
      </c>
      <c r="E915" s="41">
        <v>6.6625578380207606E-2</v>
      </c>
      <c r="F915" s="4">
        <v>379149429.1111111</v>
      </c>
      <c r="G915" s="4">
        <v>8862755861.4469566</v>
      </c>
      <c r="H915" s="11">
        <f t="shared" si="74"/>
        <v>-2.1383162910487887E-3</v>
      </c>
      <c r="I915" s="10">
        <f t="shared" si="70"/>
        <v>2.7813296514339766E-2</v>
      </c>
      <c r="J915" s="10">
        <f t="shared" si="71"/>
        <v>9.2764270048391051E-3</v>
      </c>
      <c r="K915" s="10">
        <f t="shared" si="72"/>
        <v>32.417086012483438</v>
      </c>
      <c r="L915" s="10">
        <f t="shared" si="73"/>
        <v>2.8762526401375998E-2</v>
      </c>
    </row>
    <row r="916" spans="1:12" x14ac:dyDescent="0.25">
      <c r="A916" s="3">
        <v>44745</v>
      </c>
      <c r="B916" s="41">
        <v>6.6632819199655496E-2</v>
      </c>
      <c r="C916" s="41">
        <v>6.7351633590401305E-2</v>
      </c>
      <c r="D916" s="41">
        <v>6.4999994815280293E-2</v>
      </c>
      <c r="E916" s="41">
        <v>6.7243625694706793E-2</v>
      </c>
      <c r="F916" s="4">
        <v>267187135.72222221</v>
      </c>
      <c r="G916" s="4">
        <v>8764792477.9594994</v>
      </c>
      <c r="H916" s="11">
        <f t="shared" si="74"/>
        <v>-5.7465664296622197E-3</v>
      </c>
      <c r="I916" s="10">
        <f t="shared" si="70"/>
        <v>2.0983762987233937E-2</v>
      </c>
      <c r="J916" s="10">
        <f t="shared" si="71"/>
        <v>3.4124994807914311E-2</v>
      </c>
      <c r="K916" s="10">
        <f t="shared" si="72"/>
        <v>32.225052507826966</v>
      </c>
      <c r="L916" s="10">
        <f t="shared" si="73"/>
        <v>3.6179060964604659E-2</v>
      </c>
    </row>
    <row r="917" spans="1:12" x14ac:dyDescent="0.25">
      <c r="A917" s="3">
        <v>44746</v>
      </c>
      <c r="B917" s="41">
        <v>6.7202392207181605E-2</v>
      </c>
      <c r="C917" s="41">
        <v>6.9613798145484407E-2</v>
      </c>
      <c r="D917" s="41">
        <v>6.5825006761066701E-2</v>
      </c>
      <c r="E917" s="41">
        <v>6.9538314072404003E-2</v>
      </c>
      <c r="F917" s="4">
        <v>303978128.77777779</v>
      </c>
      <c r="G917" s="4">
        <v>8953502757.0695305</v>
      </c>
      <c r="H917" s="11">
        <f t="shared" si="74"/>
        <v>3.3587374715221406E-2</v>
      </c>
      <c r="I917" s="10">
        <f t="shared" si="70"/>
        <v>1.2032055402973441E-2</v>
      </c>
      <c r="J917" s="10">
        <f t="shared" si="71"/>
        <v>-3.5178830618992407E-2</v>
      </c>
      <c r="K917" s="10">
        <f t="shared" si="72"/>
        <v>33.340994796340254</v>
      </c>
      <c r="L917" s="10">
        <f t="shared" si="73"/>
        <v>5.7558541515542183E-2</v>
      </c>
    </row>
    <row r="918" spans="1:12" x14ac:dyDescent="0.25">
      <c r="A918" s="3">
        <v>44747</v>
      </c>
      <c r="B918" s="41">
        <v>6.9326653890128404E-2</v>
      </c>
      <c r="C918" s="41">
        <v>6.9886117056424502E-2</v>
      </c>
      <c r="D918" s="41">
        <v>6.5703608161377797E-2</v>
      </c>
      <c r="E918" s="41">
        <v>6.7092037500120605E-2</v>
      </c>
      <c r="F918" s="4">
        <v>346566811.52447551</v>
      </c>
      <c r="G918" s="4">
        <v>9006109326.6381111</v>
      </c>
      <c r="H918" s="11">
        <f t="shared" si="74"/>
        <v>3.9118525090526051E-3</v>
      </c>
      <c r="I918" s="10">
        <f t="shared" si="70"/>
        <v>3.1277102026164759E-2</v>
      </c>
      <c r="J918" s="10">
        <f t="shared" si="71"/>
        <v>2.2839074663727921E-2</v>
      </c>
      <c r="K918" s="10">
        <f t="shared" si="72"/>
        <v>33.475331702997686</v>
      </c>
      <c r="L918" s="10">
        <f t="shared" si="73"/>
        <v>6.3657217801096122E-2</v>
      </c>
    </row>
    <row r="919" spans="1:12" x14ac:dyDescent="0.25">
      <c r="A919" s="3">
        <v>44748</v>
      </c>
      <c r="B919" s="41">
        <v>6.7167427819820893E-2</v>
      </c>
      <c r="C919" s="41">
        <v>6.8970326343708505E-2</v>
      </c>
      <c r="D919" s="41">
        <v>6.6320783777743503E-2</v>
      </c>
      <c r="E919" s="41">
        <v>6.8624357553927498E-2</v>
      </c>
      <c r="F919" s="4">
        <v>357375836.27636361</v>
      </c>
      <c r="G919" s="4">
        <v>8973927982.7577667</v>
      </c>
      <c r="H919" s="11">
        <f t="shared" si="74"/>
        <v>-1.3104043425056909E-2</v>
      </c>
      <c r="I919" s="10">
        <f t="shared" si="70"/>
        <v>4.7529472750578216E-3</v>
      </c>
      <c r="J919" s="10">
        <f t="shared" si="71"/>
        <v>2.9714525687146498E-2</v>
      </c>
      <c r="K919" s="10">
        <f t="shared" si="72"/>
        <v>33.023565459268362</v>
      </c>
      <c r="L919" s="10">
        <f t="shared" si="73"/>
        <v>3.9950410942733106E-2</v>
      </c>
    </row>
    <row r="920" spans="1:12" x14ac:dyDescent="0.25">
      <c r="A920" s="3">
        <v>44749</v>
      </c>
      <c r="B920" s="41">
        <v>6.8477449788005296E-2</v>
      </c>
      <c r="C920" s="41">
        <v>7.1117266281724503E-2</v>
      </c>
      <c r="D920" s="41">
        <v>6.7998102269980196E-2</v>
      </c>
      <c r="E920" s="41">
        <v>7.0663497789227606E-2</v>
      </c>
      <c r="F920" s="4">
        <v>371211225.55555558</v>
      </c>
      <c r="G920" s="4">
        <v>9205893178.5562191</v>
      </c>
      <c r="H920" s="11">
        <f t="shared" si="74"/>
        <v>3.1128458452072311E-2</v>
      </c>
      <c r="I920" s="10">
        <f t="shared" si="70"/>
        <v>4.4440580802748417E-2</v>
      </c>
      <c r="J920" s="10">
        <f t="shared" si="71"/>
        <v>-1.5079102261108979E-2</v>
      </c>
      <c r="K920" s="10">
        <f t="shared" si="72"/>
        <v>34.082666603058556</v>
      </c>
      <c r="L920" s="10">
        <f t="shared" si="73"/>
        <v>4.5871339164142544E-2</v>
      </c>
    </row>
    <row r="921" spans="1:12" x14ac:dyDescent="0.25">
      <c r="A921" s="3">
        <v>44750</v>
      </c>
      <c r="B921" s="41">
        <v>7.0614419053303207E-2</v>
      </c>
      <c r="C921" s="41">
        <v>7.2853009466354895E-2</v>
      </c>
      <c r="D921" s="41">
        <v>6.8536359060970997E-2</v>
      </c>
      <c r="E921" s="41">
        <v>6.9597955679936194E-2</v>
      </c>
      <c r="F921" s="4">
        <v>406983763.62369341</v>
      </c>
      <c r="G921" s="4">
        <v>9309786122.7738323</v>
      </c>
      <c r="H921" s="11">
        <f t="shared" si="74"/>
        <v>2.4406775954441295E-2</v>
      </c>
      <c r="I921" s="10">
        <f t="shared" si="70"/>
        <v>2.1712811740447431E-2</v>
      </c>
      <c r="J921" s="10">
        <f t="shared" si="71"/>
        <v>-1.384187198304021E-3</v>
      </c>
      <c r="K921" s="10">
        <f t="shared" si="72"/>
        <v>34.93892138672377</v>
      </c>
      <c r="L921" s="10">
        <f t="shared" si="73"/>
        <v>6.2983363349426558E-2</v>
      </c>
    </row>
    <row r="922" spans="1:12" x14ac:dyDescent="0.25">
      <c r="A922" s="3">
        <v>44751</v>
      </c>
      <c r="B922" s="41">
        <v>6.9023145167083994E-2</v>
      </c>
      <c r="C922" s="41">
        <v>7.0052416213816596E-2</v>
      </c>
      <c r="D922" s="41">
        <v>6.89170907937358E-2</v>
      </c>
      <c r="E922" s="41">
        <v>6.9501619080655899E-2</v>
      </c>
      <c r="F922" s="4">
        <v>313902605.05555558</v>
      </c>
      <c r="G922" s="4">
        <v>9233506805.1057911</v>
      </c>
      <c r="H922" s="11">
        <f t="shared" si="74"/>
        <v>-3.844169613654292E-2</v>
      </c>
      <c r="I922" s="10">
        <f t="shared" si="70"/>
        <v>1.734880636478461E-2</v>
      </c>
      <c r="J922" s="10">
        <f t="shared" si="71"/>
        <v>-3.2106053861041151E-2</v>
      </c>
      <c r="K922" s="10">
        <f t="shared" si="72"/>
        <v>33.557368291300229</v>
      </c>
      <c r="L922" s="10">
        <f t="shared" si="73"/>
        <v>1.6473786211881114E-2</v>
      </c>
    </row>
    <row r="923" spans="1:12" x14ac:dyDescent="0.25">
      <c r="A923" s="3">
        <v>44752</v>
      </c>
      <c r="B923" s="41">
        <v>6.9510550736175306E-2</v>
      </c>
      <c r="C923" s="41">
        <v>6.9510550736175306E-2</v>
      </c>
      <c r="D923" s="41">
        <v>6.6453232839161006E-2</v>
      </c>
      <c r="E923" s="41">
        <v>6.7270196355022793E-2</v>
      </c>
      <c r="F923" s="4">
        <v>242353354.94444439</v>
      </c>
      <c r="G923" s="4">
        <v>8993271464.1557083</v>
      </c>
      <c r="H923" s="11">
        <f t="shared" si="74"/>
        <v>-7.735143295948395E-3</v>
      </c>
      <c r="I923" s="10">
        <f t="shared" si="70"/>
        <v>2.3367132291763088E-2</v>
      </c>
      <c r="J923" s="10">
        <f t="shared" si="71"/>
        <v>-8.0863138623330832E-2</v>
      </c>
      <c r="K923" s="10">
        <f t="shared" si="72"/>
        <v>33.290062095636159</v>
      </c>
      <c r="L923" s="10">
        <f t="shared" si="73"/>
        <v>4.6007060400116817E-2</v>
      </c>
    </row>
    <row r="924" spans="1:12" x14ac:dyDescent="0.25">
      <c r="A924" s="3">
        <v>44753</v>
      </c>
      <c r="B924" s="41">
        <v>6.7267441055193306E-2</v>
      </c>
      <c r="C924" s="41">
        <v>6.7267441055193306E-2</v>
      </c>
      <c r="D924" s="41">
        <v>6.14505870601934E-2</v>
      </c>
      <c r="E924" s="41">
        <v>6.1830517141947899E-2</v>
      </c>
      <c r="F924" s="4">
        <v>286996203.6111111</v>
      </c>
      <c r="G924" s="4">
        <v>8587140929.6763039</v>
      </c>
      <c r="H924" s="11">
        <f t="shared" si="74"/>
        <v>-3.2270060548011466E-2</v>
      </c>
      <c r="I924" s="10">
        <f t="shared" si="70"/>
        <v>3.5525533761578611E-2</v>
      </c>
      <c r="J924" s="10">
        <f t="shared" si="71"/>
        <v>-3.1292393426726628E-2</v>
      </c>
      <c r="K924" s="10">
        <f t="shared" si="72"/>
        <v>32.183519715614906</v>
      </c>
      <c r="L924" s="10">
        <f t="shared" si="73"/>
        <v>9.4659046776917721E-2</v>
      </c>
    </row>
    <row r="925" spans="1:12" x14ac:dyDescent="0.25">
      <c r="A925" s="3">
        <v>44754</v>
      </c>
      <c r="B925" s="41">
        <v>6.1810374192783998E-2</v>
      </c>
      <c r="C925" s="41">
        <v>6.2873789039607497E-2</v>
      </c>
      <c r="D925" s="41">
        <v>5.9895692273764102E-2</v>
      </c>
      <c r="E925" s="41">
        <v>5.9895692273764102E-2</v>
      </c>
      <c r="F925" s="4">
        <v>296441083</v>
      </c>
      <c r="G925" s="4">
        <v>8159290848.5456657</v>
      </c>
      <c r="H925" s="11">
        <f t="shared" si="74"/>
        <v>-6.5316175948789149E-2</v>
      </c>
      <c r="I925" s="10">
        <f t="shared" si="70"/>
        <v>1.8778199790439203E-2</v>
      </c>
      <c r="J925" s="10">
        <f t="shared" si="71"/>
        <v>3.3865697835526953E-2</v>
      </c>
      <c r="K925" s="10">
        <f t="shared" si="72"/>
        <v>30.016099103269692</v>
      </c>
      <c r="L925" s="10">
        <f t="shared" si="73"/>
        <v>4.9721384840690552E-2</v>
      </c>
    </row>
    <row r="926" spans="1:12" x14ac:dyDescent="0.25">
      <c r="A926" s="3">
        <v>44755</v>
      </c>
      <c r="B926" s="41">
        <v>5.9853101699146899E-2</v>
      </c>
      <c r="C926" s="41">
        <v>6.1925936220523302E-2</v>
      </c>
      <c r="D926" s="41">
        <v>5.8430907966896199E-2</v>
      </c>
      <c r="E926" s="41">
        <v>6.1924101689957101E-2</v>
      </c>
      <c r="F926" s="4">
        <v>324975573.94444442</v>
      </c>
      <c r="G926" s="4">
        <v>8022802656.4984484</v>
      </c>
      <c r="H926" s="11">
        <f t="shared" si="74"/>
        <v>-1.5075484292621415E-2</v>
      </c>
      <c r="I926" s="10">
        <f t="shared" si="70"/>
        <v>1.0502120205721251E-2</v>
      </c>
      <c r="J926" s="10">
        <f t="shared" si="71"/>
        <v>8.1106066345320027E-3</v>
      </c>
      <c r="K926" s="10">
        <f t="shared" si="72"/>
        <v>29.548516388419959</v>
      </c>
      <c r="L926" s="10">
        <f t="shared" si="73"/>
        <v>5.9814717505454418E-2</v>
      </c>
    </row>
    <row r="927" spans="1:12" x14ac:dyDescent="0.25">
      <c r="A927" s="3">
        <v>44756</v>
      </c>
      <c r="B927" s="41">
        <v>6.1920041454733302E-2</v>
      </c>
      <c r="C927" s="41">
        <v>6.2636901734372502E-2</v>
      </c>
      <c r="D927" s="41">
        <v>5.97201578089036E-2</v>
      </c>
      <c r="E927" s="41">
        <v>6.24263437199611E-2</v>
      </c>
      <c r="F927" s="4">
        <v>356453481.8888889</v>
      </c>
      <c r="G927" s="4">
        <v>8108963817.775136</v>
      </c>
      <c r="H927" s="11">
        <f t="shared" si="74"/>
        <v>1.1480900527969316E-2</v>
      </c>
      <c r="I927" s="10">
        <f t="shared" si="70"/>
        <v>1.3149318474314048E-2</v>
      </c>
      <c r="J927" s="10">
        <f t="shared" si="71"/>
        <v>9.4465199504025765E-3</v>
      </c>
      <c r="K927" s="10">
        <f t="shared" si="72"/>
        <v>29.89924086635245</v>
      </c>
      <c r="L927" s="10">
        <f t="shared" si="73"/>
        <v>4.8840191193099125E-2</v>
      </c>
    </row>
    <row r="928" spans="1:12" x14ac:dyDescent="0.25">
      <c r="A928" s="3">
        <v>44757</v>
      </c>
      <c r="B928" s="41">
        <v>6.2397293953011801E-2</v>
      </c>
      <c r="C928" s="41">
        <v>6.4286328121881495E-2</v>
      </c>
      <c r="D928" s="41">
        <v>6.1711274245410098E-2</v>
      </c>
      <c r="E928" s="41">
        <v>6.3016055421342407E-2</v>
      </c>
      <c r="F928" s="4">
        <v>334544930.11846691</v>
      </c>
      <c r="G928" s="4">
        <v>8361521077.867979</v>
      </c>
      <c r="H928" s="11">
        <f t="shared" si="74"/>
        <v>2.6333141356572824E-2</v>
      </c>
      <c r="I928" s="10">
        <f t="shared" si="70"/>
        <v>1.2996123054254325E-3</v>
      </c>
      <c r="J928" s="10">
        <f t="shared" si="71"/>
        <v>2.0780860111514921E-2</v>
      </c>
      <c r="K928" s="10">
        <f t="shared" si="72"/>
        <v>30.712914943896902</v>
      </c>
      <c r="L928" s="10">
        <f t="shared" si="73"/>
        <v>4.1727446207496133E-2</v>
      </c>
    </row>
    <row r="929" spans="1:12" x14ac:dyDescent="0.25">
      <c r="A929" s="3">
        <v>44758</v>
      </c>
      <c r="B929" s="41">
        <v>6.2976847833915897E-2</v>
      </c>
      <c r="C929" s="41">
        <v>6.4783724096310696E-2</v>
      </c>
      <c r="D929" s="41">
        <v>6.18594692551164E-2</v>
      </c>
      <c r="E929" s="41">
        <v>6.4325583253832794E-2</v>
      </c>
      <c r="F929" s="4">
        <v>269810231.33333331</v>
      </c>
      <c r="G929" s="4">
        <v>8361893500.6164484</v>
      </c>
      <c r="H929" s="11">
        <f t="shared" si="74"/>
        <v>7.7371968342348088E-3</v>
      </c>
      <c r="I929" s="10">
        <f t="shared" si="70"/>
        <v>2.8041145101043104E-2</v>
      </c>
      <c r="J929" s="10">
        <f t="shared" si="71"/>
        <v>-1.8611290358446442E-2</v>
      </c>
      <c r="K929" s="10">
        <f t="shared" si="72"/>
        <v>30.958284009005176</v>
      </c>
      <c r="L929" s="10">
        <f t="shared" si="73"/>
        <v>4.7272549803721864E-2</v>
      </c>
    </row>
    <row r="930" spans="1:12" x14ac:dyDescent="0.25">
      <c r="A930" s="3">
        <v>44759</v>
      </c>
      <c r="B930" s="41">
        <v>6.4376601772486303E-2</v>
      </c>
      <c r="C930" s="41">
        <v>6.5404036429098297E-2</v>
      </c>
      <c r="D930" s="41">
        <v>6.3128401146419294E-2</v>
      </c>
      <c r="E930" s="41">
        <v>6.3128401146419294E-2</v>
      </c>
      <c r="F930" s="4">
        <v>232625931.72222221</v>
      </c>
      <c r="G930" s="4">
        <v>8520510796.9618425</v>
      </c>
      <c r="H930" s="11">
        <f t="shared" si="74"/>
        <v>9.5751261823944205E-3</v>
      </c>
      <c r="I930" s="10">
        <f t="shared" si="70"/>
        <v>1.972615948306532E-2</v>
      </c>
      <c r="J930" s="10">
        <f t="shared" si="71"/>
        <v>7.1142206703550315E-2</v>
      </c>
      <c r="K930" s="10">
        <f t="shared" si="72"/>
        <v>31.264288610964201</v>
      </c>
      <c r="L930" s="10">
        <f t="shared" si="73"/>
        <v>3.6047725609285042E-2</v>
      </c>
    </row>
    <row r="931" spans="1:12" x14ac:dyDescent="0.25">
      <c r="A931" s="3">
        <v>44760</v>
      </c>
      <c r="B931" s="41">
        <v>6.3105612075849402E-2</v>
      </c>
      <c r="C931" s="41">
        <v>6.8623961768050495E-2</v>
      </c>
      <c r="D931" s="41">
        <v>6.3105612075849402E-2</v>
      </c>
      <c r="E931" s="41">
        <v>6.7619494909642502E-2</v>
      </c>
      <c r="F931" s="4">
        <v>320243804.97222221</v>
      </c>
      <c r="G931" s="4">
        <v>8766336573.2999649</v>
      </c>
      <c r="H931" s="11">
        <f t="shared" si="74"/>
        <v>4.9231293888761449E-2</v>
      </c>
      <c r="I931" s="10">
        <f t="shared" si="70"/>
        <v>5.2897549724489491E-2</v>
      </c>
      <c r="J931" s="10">
        <f t="shared" si="71"/>
        <v>2.216234939797368E-2</v>
      </c>
      <c r="K931" s="10">
        <f t="shared" si="72"/>
        <v>32.8527012856824</v>
      </c>
      <c r="L931" s="10">
        <f t="shared" si="73"/>
        <v>8.7446258909086305E-2</v>
      </c>
    </row>
    <row r="932" spans="1:12" x14ac:dyDescent="0.25">
      <c r="A932" s="3">
        <v>44761</v>
      </c>
      <c r="B932" s="41">
        <v>6.7843122422366495E-2</v>
      </c>
      <c r="C932" s="41">
        <v>7.0088005380137E-2</v>
      </c>
      <c r="D932" s="41">
        <v>6.5657117037145593E-2</v>
      </c>
      <c r="E932" s="41">
        <v>6.9118101781944496E-2</v>
      </c>
      <c r="F932" s="4">
        <v>466834874.77777779</v>
      </c>
      <c r="G932" s="4">
        <v>8979262548.2992725</v>
      </c>
      <c r="H932" s="11">
        <f t="shared" si="74"/>
        <v>2.1334291614275826E-2</v>
      </c>
      <c r="I932" s="10">
        <f t="shared" si="70"/>
        <v>0.1239681089698025</v>
      </c>
      <c r="J932" s="10">
        <f t="shared" si="71"/>
        <v>1.4501435988271583E-2</v>
      </c>
      <c r="K932" s="10">
        <f t="shared" si="72"/>
        <v>33.574924686842117</v>
      </c>
      <c r="L932" s="10">
        <f t="shared" si="73"/>
        <v>6.7485271101449973E-2</v>
      </c>
    </row>
    <row r="933" spans="1:12" x14ac:dyDescent="0.25">
      <c r="A933" s="3">
        <v>44762</v>
      </c>
      <c r="B933" s="41">
        <v>6.9159482147661405E-2</v>
      </c>
      <c r="C933" s="41">
        <v>7.6826457126663694E-2</v>
      </c>
      <c r="D933" s="41">
        <v>6.8019989185389304E-2</v>
      </c>
      <c r="E933" s="41">
        <v>7.0120413510566207E-2</v>
      </c>
      <c r="F933" s="4">
        <v>610929008.50174212</v>
      </c>
      <c r="G933" s="4">
        <v>9520608454.5178089</v>
      </c>
      <c r="H933" s="11">
        <f t="shared" si="74"/>
        <v>9.6142723850954057E-2</v>
      </c>
      <c r="I933" s="10">
        <f t="shared" si="70"/>
        <v>6.385955292063078E-2</v>
      </c>
      <c r="J933" s="10">
        <f t="shared" si="71"/>
        <v>5.0741969655865304E-4</v>
      </c>
      <c r="K933" s="10">
        <f t="shared" si="72"/>
        <v>36.899052123176709</v>
      </c>
      <c r="L933" s="10">
        <f t="shared" si="73"/>
        <v>0.12946882301425044</v>
      </c>
    </row>
    <row r="934" spans="1:12" x14ac:dyDescent="0.25">
      <c r="A934" s="3">
        <v>44763</v>
      </c>
      <c r="B934" s="41">
        <v>7.0115777861756004E-2</v>
      </c>
      <c r="C934" s="41">
        <v>7.0743748723158695E-2</v>
      </c>
      <c r="D934" s="41">
        <v>6.7368414237699903E-2</v>
      </c>
      <c r="E934" s="41">
        <v>7.0155993989512305E-2</v>
      </c>
      <c r="F934" s="4">
        <v>600148374.55555558</v>
      </c>
      <c r="G934" s="4">
        <v>9163540231.4966564</v>
      </c>
      <c r="H934" s="11">
        <f t="shared" si="74"/>
        <v>-7.9174657155886355E-2</v>
      </c>
      <c r="I934" s="10">
        <f t="shared" si="70"/>
        <v>2.8496116474737331E-2</v>
      </c>
      <c r="J934" s="10">
        <f t="shared" si="71"/>
        <v>-3.5738255348729209E-2</v>
      </c>
      <c r="K934" s="10">
        <f t="shared" si="72"/>
        <v>33.898407664791129</v>
      </c>
      <c r="L934" s="10">
        <f t="shared" si="73"/>
        <v>5.0102626336867573E-2</v>
      </c>
    </row>
    <row r="935" spans="1:12" x14ac:dyDescent="0.25">
      <c r="A935" s="3">
        <v>44764</v>
      </c>
      <c r="B935" s="41">
        <v>7.02293116276832E-2</v>
      </c>
      <c r="C935" s="41">
        <v>7.1531578605022406E-2</v>
      </c>
      <c r="D935" s="41">
        <v>6.7013902153962301E-2</v>
      </c>
      <c r="E935" s="41">
        <v>6.7648741162071202E-2</v>
      </c>
      <c r="F935" s="4">
        <v>369074236.65505219</v>
      </c>
      <c r="G935" s="4">
        <v>9233017361.0114555</v>
      </c>
      <c r="H935" s="11">
        <f t="shared" si="74"/>
        <v>1.1136388671552071E-2</v>
      </c>
      <c r="I935" s="10">
        <f t="shared" si="70"/>
        <v>1.5990183316769661E-2</v>
      </c>
      <c r="J935" s="10">
        <f t="shared" si="71"/>
        <v>9.9064102151162903E-3</v>
      </c>
      <c r="K935" s="10">
        <f t="shared" si="72"/>
        <v>34.287049896564511</v>
      </c>
      <c r="L935" s="10">
        <f t="shared" si="73"/>
        <v>6.7414018671541953E-2</v>
      </c>
    </row>
    <row r="936" spans="1:12" x14ac:dyDescent="0.25">
      <c r="A936" s="3">
        <v>44765</v>
      </c>
      <c r="B936" s="41">
        <v>6.7513911271268101E-2</v>
      </c>
      <c r="C936" s="41">
        <v>6.9445488462545807E-2</v>
      </c>
      <c r="D936" s="41">
        <v>6.6344017358722598E-2</v>
      </c>
      <c r="E936" s="41">
        <v>6.8318897342558901E-2</v>
      </c>
      <c r="F936" s="4">
        <v>383372252.53146851</v>
      </c>
      <c r="G936" s="4">
        <v>9010747857.8262367</v>
      </c>
      <c r="H936" s="11">
        <f t="shared" si="74"/>
        <v>-2.9163205721984855E-2</v>
      </c>
      <c r="I936" s="10">
        <f t="shared" si="70"/>
        <v>7.0704231737926922E-3</v>
      </c>
      <c r="J936" s="10">
        <f t="shared" si="71"/>
        <v>-8.6040645360331292E-3</v>
      </c>
      <c r="K936" s="10">
        <f t="shared" si="72"/>
        <v>33.257966401109059</v>
      </c>
      <c r="L936" s="10">
        <f t="shared" si="73"/>
        <v>4.6748316235562415E-2</v>
      </c>
    </row>
    <row r="937" spans="1:12" x14ac:dyDescent="0.25">
      <c r="A937" s="3">
        <v>44766</v>
      </c>
      <c r="B937" s="41">
        <v>6.8223654843017095E-2</v>
      </c>
      <c r="C937" s="41">
        <v>6.8990643318280004E-2</v>
      </c>
      <c r="D937" s="41">
        <v>6.7499621689910902E-2</v>
      </c>
      <c r="E937" s="41">
        <v>6.7731077140792906E-2</v>
      </c>
      <c r="F937" s="4">
        <v>328331950.6062718</v>
      </c>
      <c r="G937" s="4">
        <v>9075041547.2238235</v>
      </c>
      <c r="H937" s="11">
        <f t="shared" si="74"/>
        <v>-6.5496716105772042E-3</v>
      </c>
      <c r="I937" s="10">
        <f t="shared" si="70"/>
        <v>4.4232743020666265E-2</v>
      </c>
      <c r="J937" s="10">
        <f t="shared" si="71"/>
        <v>-8.1018050544795606E-2</v>
      </c>
      <c r="K937" s="10">
        <f t="shared" si="72"/>
        <v>33.03358797113561</v>
      </c>
      <c r="L937" s="10">
        <f t="shared" si="73"/>
        <v>2.2089333110913767E-2</v>
      </c>
    </row>
    <row r="938" spans="1:12" x14ac:dyDescent="0.25">
      <c r="A938" s="3">
        <v>44767</v>
      </c>
      <c r="B938" s="41">
        <v>6.7620727074632195E-2</v>
      </c>
      <c r="C938" s="41">
        <v>6.7848933722887403E-2</v>
      </c>
      <c r="D938" s="41">
        <v>6.2243637309546698E-2</v>
      </c>
      <c r="E938" s="41">
        <v>6.2243637309546698E-2</v>
      </c>
      <c r="F938" s="4">
        <v>338319909.22222221</v>
      </c>
      <c r="G938" s="4">
        <v>8620443858.1868439</v>
      </c>
      <c r="H938" s="11">
        <f t="shared" si="74"/>
        <v>-1.6548759954671848E-2</v>
      </c>
      <c r="I938" s="10">
        <f t="shared" si="70"/>
        <v>0.10621266810140274</v>
      </c>
      <c r="J938" s="10">
        <f t="shared" si="71"/>
        <v>3.8272427998318204E-3</v>
      </c>
      <c r="K938" s="10">
        <f t="shared" si="72"/>
        <v>32.470374293405079</v>
      </c>
      <c r="L938" s="10">
        <f t="shared" si="73"/>
        <v>9.0054126905610321E-2</v>
      </c>
    </row>
    <row r="939" spans="1:12" x14ac:dyDescent="0.25">
      <c r="A939" s="3">
        <v>44768</v>
      </c>
      <c r="B939" s="41">
        <v>6.2138616518664501E-2</v>
      </c>
      <c r="C939" s="41">
        <v>6.2481858822274999E-2</v>
      </c>
      <c r="D939" s="41">
        <v>6.0267516425945099E-2</v>
      </c>
      <c r="E939" s="41">
        <v>6.2481858822274999E-2</v>
      </c>
      <c r="F939" s="4">
        <v>346621940.18118459</v>
      </c>
      <c r="G939" s="4">
        <v>8153039048.8447304</v>
      </c>
      <c r="H939" s="11">
        <f t="shared" si="74"/>
        <v>-7.9103305035461952E-2</v>
      </c>
      <c r="I939" s="10">
        <f t="shared" si="70"/>
        <v>1.0688406463110475E-2</v>
      </c>
      <c r="J939" s="10">
        <f t="shared" si="71"/>
        <v>7.1104090689374067E-2</v>
      </c>
      <c r="K939" s="10">
        <f t="shared" si="72"/>
        <v>29.822757066022771</v>
      </c>
      <c r="L939" s="10">
        <f t="shared" si="73"/>
        <v>3.6741888958554014E-2</v>
      </c>
    </row>
    <row r="940" spans="1:12" x14ac:dyDescent="0.25">
      <c r="A940" s="3">
        <v>44769</v>
      </c>
      <c r="B940" s="41">
        <v>6.2633359763379207E-2</v>
      </c>
      <c r="C940" s="41">
        <v>6.6924574578414706E-2</v>
      </c>
      <c r="D940" s="41">
        <v>6.1917205210170703E-2</v>
      </c>
      <c r="E940" s="41">
        <v>6.6924574578414706E-2</v>
      </c>
      <c r="F940" s="4">
        <v>351930987.03832752</v>
      </c>
      <c r="G940" s="4">
        <v>8418320241.4525213</v>
      </c>
      <c r="H940" s="11">
        <f t="shared" si="74"/>
        <v>7.1104090689374025E-2</v>
      </c>
      <c r="I940" s="10">
        <f t="shared" si="70"/>
        <v>2.5793145307834039E-2</v>
      </c>
      <c r="J940" s="10">
        <f t="shared" si="71"/>
        <v>3.3149960520181487E-2</v>
      </c>
      <c r="K940" s="10">
        <f t="shared" si="72"/>
        <v>32.014381179741797</v>
      </c>
      <c r="L940" s="10">
        <f t="shared" si="73"/>
        <v>8.0872018548755031E-2</v>
      </c>
    </row>
    <row r="941" spans="1:12" x14ac:dyDescent="0.25">
      <c r="A941" s="3">
        <v>44770</v>
      </c>
      <c r="B941" s="41">
        <v>6.7192266990528604E-2</v>
      </c>
      <c r="C941" s="41">
        <v>7.0671574517350899E-2</v>
      </c>
      <c r="D941" s="41">
        <v>6.55711647659631E-2</v>
      </c>
      <c r="E941" s="41">
        <v>6.9143121583519096E-2</v>
      </c>
      <c r="F941" s="4">
        <v>509688378.44444442</v>
      </c>
      <c r="G941" s="4">
        <v>8956926598.7658501</v>
      </c>
      <c r="H941" s="11">
        <f t="shared" si="74"/>
        <v>5.598840130908684E-2</v>
      </c>
      <c r="I941" s="10">
        <f t="shared" si="70"/>
        <v>6.4700354552402204E-3</v>
      </c>
      <c r="J941" s="10">
        <f t="shared" si="71"/>
        <v>-1.9925122981868659E-3</v>
      </c>
      <c r="K941" s="10">
        <f t="shared" si="72"/>
        <v>33.862803602204345</v>
      </c>
      <c r="L941" s="10">
        <f t="shared" si="73"/>
        <v>7.7784339649786594E-2</v>
      </c>
    </row>
    <row r="942" spans="1:12" x14ac:dyDescent="0.25">
      <c r="A942" s="3">
        <v>44771</v>
      </c>
      <c r="B942" s="41">
        <v>6.9160132431608207E-2</v>
      </c>
      <c r="C942" s="41">
        <v>7.2050474844476894E-2</v>
      </c>
      <c r="D942" s="41">
        <v>6.7459407954528497E-2</v>
      </c>
      <c r="E942" s="41">
        <v>6.9005353063428906E-2</v>
      </c>
      <c r="F942" s="4">
        <v>630745260.88888884</v>
      </c>
      <c r="G942" s="4">
        <v>9238965912.3574009</v>
      </c>
      <c r="H942" s="11">
        <f t="shared" si="74"/>
        <v>1.9511385398487978E-2</v>
      </c>
      <c r="I942" s="10">
        <f t="shared" si="70"/>
        <v>3.9769869964656861E-2</v>
      </c>
      <c r="J942" s="10">
        <f t="shared" si="71"/>
        <v>1.0679805665399389E-2</v>
      </c>
      <c r="K942" s="10">
        <f t="shared" si="72"/>
        <v>34.543025199358752</v>
      </c>
      <c r="L942" s="10">
        <f t="shared" si="73"/>
        <v>6.8056732621238458E-2</v>
      </c>
    </row>
    <row r="943" spans="1:12" x14ac:dyDescent="0.25">
      <c r="A943" s="3">
        <v>44772</v>
      </c>
      <c r="B943" s="41">
        <v>6.8925121950389107E-2</v>
      </c>
      <c r="C943" s="41">
        <v>7.4115542128806805E-2</v>
      </c>
      <c r="D943" s="41">
        <v>6.8202110661920404E-2</v>
      </c>
      <c r="E943" s="41">
        <v>6.9742316824018602E-2</v>
      </c>
      <c r="F943" s="4">
        <v>626296725.33333337</v>
      </c>
      <c r="G943" s="4">
        <v>9383949931.9171448</v>
      </c>
      <c r="H943" s="11">
        <f t="shared" si="74"/>
        <v>2.8661397288323499E-2</v>
      </c>
      <c r="I943" s="10">
        <f t="shared" si="70"/>
        <v>3.5382570931675903E-3</v>
      </c>
      <c r="J943" s="10">
        <f t="shared" si="71"/>
        <v>-2.063326718755798E-2</v>
      </c>
      <c r="K943" s="10">
        <f t="shared" si="72"/>
        <v>35.561737965426467</v>
      </c>
      <c r="L943" s="10">
        <f t="shared" si="73"/>
        <v>8.6704522917178117E-2</v>
      </c>
    </row>
    <row r="944" spans="1:12" x14ac:dyDescent="0.25">
      <c r="A944" s="3">
        <v>44773</v>
      </c>
      <c r="B944" s="41">
        <v>6.9740698602062001E-2</v>
      </c>
      <c r="C944" s="41">
        <v>7.2071310059351495E-2</v>
      </c>
      <c r="D944" s="41">
        <v>6.8074393953620096E-2</v>
      </c>
      <c r="E944" s="41">
        <v>6.8303304966709305E-2</v>
      </c>
      <c r="F944" s="4">
        <v>533752148.44444442</v>
      </c>
      <c r="G944" s="4">
        <v>9343118114.2731705</v>
      </c>
      <c r="H944" s="11">
        <f t="shared" si="74"/>
        <v>-2.7581692189508643E-2</v>
      </c>
      <c r="I944" s="10">
        <f t="shared" si="70"/>
        <v>2.3133823550939626E-4</v>
      </c>
      <c r="J944" s="10">
        <f t="shared" si="71"/>
        <v>6.6880837182496933E-3</v>
      </c>
      <c r="K944" s="10">
        <f t="shared" si="72"/>
        <v>34.553303362950601</v>
      </c>
      <c r="L944" s="10">
        <f t="shared" si="73"/>
        <v>5.8713943284673942E-2</v>
      </c>
    </row>
    <row r="945" spans="1:12" x14ac:dyDescent="0.25">
      <c r="A945" s="3">
        <v>44774</v>
      </c>
      <c r="B945" s="41">
        <v>6.8230928116655404E-2</v>
      </c>
      <c r="C945" s="41">
        <v>7.0444095478642693E-2</v>
      </c>
      <c r="D945" s="41">
        <v>6.7175799256122104E-2</v>
      </c>
      <c r="E945" s="41">
        <v>6.8760123188559799E-2</v>
      </c>
      <c r="F945" s="4">
        <v>438412408.55555558</v>
      </c>
      <c r="G945" s="4">
        <v>9131028117.6743641</v>
      </c>
      <c r="H945" s="11">
        <f t="shared" si="74"/>
        <v>-2.2577841021188233E-2</v>
      </c>
      <c r="I945" s="10">
        <f t="shared" si="70"/>
        <v>1.2000842001242637E-2</v>
      </c>
      <c r="J945" s="10">
        <f t="shared" si="71"/>
        <v>-2.9302694166902454E-2</v>
      </c>
      <c r="K945" s="10">
        <f t="shared" si="72"/>
        <v>33.750586531843823</v>
      </c>
      <c r="L945" s="10">
        <f t="shared" si="73"/>
        <v>4.8652881822209615E-2</v>
      </c>
    </row>
    <row r="946" spans="1:12" x14ac:dyDescent="0.25">
      <c r="A946" s="3">
        <v>44775</v>
      </c>
      <c r="B946" s="41">
        <v>6.8740489816039294E-2</v>
      </c>
      <c r="C946" s="41">
        <v>6.8876666497973693E-2</v>
      </c>
      <c r="D946" s="41">
        <v>6.5832563715535697E-2</v>
      </c>
      <c r="E946" s="41">
        <v>6.6745266327886896E-2</v>
      </c>
      <c r="F946" s="4">
        <v>333417412.66666669</v>
      </c>
      <c r="G946" s="4">
        <v>8890734263.3898926</v>
      </c>
      <c r="H946" s="11">
        <f t="shared" si="74"/>
        <v>-2.2250679351035384E-2</v>
      </c>
      <c r="I946" s="10">
        <f t="shared" si="70"/>
        <v>4.9965219668330245E-3</v>
      </c>
      <c r="J946" s="10">
        <f t="shared" si="71"/>
        <v>-6.5781671985816192E-3</v>
      </c>
      <c r="K946" s="10">
        <f t="shared" si="72"/>
        <v>32.977362373663361</v>
      </c>
      <c r="L946" s="10">
        <f t="shared" si="73"/>
        <v>4.6240076500615235E-2</v>
      </c>
    </row>
    <row r="947" spans="1:12" x14ac:dyDescent="0.25">
      <c r="A947" s="3">
        <v>44776</v>
      </c>
      <c r="B947" s="41">
        <v>6.6643946364258494E-2</v>
      </c>
      <c r="C947" s="41">
        <v>6.8513071683907897E-2</v>
      </c>
      <c r="D947" s="41">
        <v>6.5409379504600004E-2</v>
      </c>
      <c r="E947" s="41">
        <v>6.6306204806268199E-2</v>
      </c>
      <c r="F947" s="4">
        <v>256329390.271777</v>
      </c>
      <c r="G947" s="4">
        <v>8944331191.834404</v>
      </c>
      <c r="H947" s="11">
        <f t="shared" si="74"/>
        <v>-5.2789258329813691E-3</v>
      </c>
      <c r="I947" s="10">
        <f t="shared" si="70"/>
        <v>3.4542410178349012E-2</v>
      </c>
      <c r="J947" s="10">
        <f t="shared" si="71"/>
        <v>1.7761434577505231E-2</v>
      </c>
      <c r="K947" s="10">
        <f t="shared" si="72"/>
        <v>32.79799839769246</v>
      </c>
      <c r="L947" s="10">
        <f t="shared" si="73"/>
        <v>4.745026176390521E-2</v>
      </c>
    </row>
    <row r="948" spans="1:12" x14ac:dyDescent="0.25">
      <c r="A948" s="3">
        <v>44777</v>
      </c>
      <c r="B948" s="41">
        <v>6.6420365463162004E-2</v>
      </c>
      <c r="C948" s="41">
        <v>6.7667272678012896E-2</v>
      </c>
      <c r="D948" s="41">
        <v>6.5971634551447306E-2</v>
      </c>
      <c r="E948" s="41">
        <v>6.74838981250174E-2</v>
      </c>
      <c r="F948" s="4">
        <v>209084845.5</v>
      </c>
      <c r="G948" s="4">
        <v>8870120138.6510849</v>
      </c>
      <c r="H948" s="11">
        <f t="shared" si="74"/>
        <v>-1.2345074963171724E-2</v>
      </c>
      <c r="I948" s="10">
        <f t="shared" si="70"/>
        <v>1.6938113843521181E-2</v>
      </c>
      <c r="J948" s="10">
        <f t="shared" si="71"/>
        <v>3.1548816149064907E-2</v>
      </c>
      <c r="K948" s="10">
        <f t="shared" si="72"/>
        <v>32.380759573867785</v>
      </c>
      <c r="L948" s="10">
        <f t="shared" si="73"/>
        <v>2.5702533188612486E-2</v>
      </c>
    </row>
    <row r="949" spans="1:12" x14ac:dyDescent="0.25">
      <c r="A949" s="3">
        <v>44778</v>
      </c>
      <c r="B949" s="41">
        <v>6.7298571553463499E-2</v>
      </c>
      <c r="C949" s="41">
        <v>7.0137484736482403E-2</v>
      </c>
      <c r="D949" s="41">
        <v>6.7298571553463499E-2</v>
      </c>
      <c r="E949" s="41">
        <v>6.9612935219985794E-2</v>
      </c>
      <c r="F949" s="4">
        <v>264589615</v>
      </c>
      <c r="G949" s="4">
        <v>9136121256.4915581</v>
      </c>
      <c r="H949" s="11">
        <f t="shared" si="74"/>
        <v>3.650526998810389E-2</v>
      </c>
      <c r="I949" s="10">
        <f t="shared" si="70"/>
        <v>1.9799344933938989E-2</v>
      </c>
      <c r="J949" s="10">
        <f t="shared" si="71"/>
        <v>-1.3073610157765647E-2</v>
      </c>
      <c r="K949" s="10">
        <f t="shared" si="72"/>
        <v>33.599333214519817</v>
      </c>
      <c r="L949" s="10">
        <f t="shared" si="73"/>
        <v>4.218385498366195E-2</v>
      </c>
    </row>
    <row r="950" spans="1:12" x14ac:dyDescent="0.25">
      <c r="A950" s="3">
        <v>44779</v>
      </c>
      <c r="B950" s="41">
        <v>6.9785912896167202E-2</v>
      </c>
      <c r="C950" s="41">
        <v>7.1017791506232497E-2</v>
      </c>
      <c r="D950" s="41">
        <v>6.8591176654765301E-2</v>
      </c>
      <c r="E950" s="41">
        <v>6.8702842842981907E-2</v>
      </c>
      <c r="F950" s="4">
        <v>302737888.22222221</v>
      </c>
      <c r="G950" s="4">
        <v>9252609828.1621647</v>
      </c>
      <c r="H950" s="11">
        <f t="shared" si="74"/>
        <v>1.2551159669576772E-2</v>
      </c>
      <c r="I950" s="10">
        <f t="shared" si="70"/>
        <v>3.2273381762181898E-2</v>
      </c>
      <c r="J950" s="10">
        <f t="shared" si="71"/>
        <v>3.4064153003647846E-3</v>
      </c>
      <c r="K950" s="10">
        <f t="shared" si="72"/>
        <v>34.033594970156145</v>
      </c>
      <c r="L950" s="10">
        <f t="shared" si="73"/>
        <v>3.5377944654323201E-2</v>
      </c>
    </row>
    <row r="951" spans="1:12" x14ac:dyDescent="0.25">
      <c r="A951" s="3">
        <v>44780</v>
      </c>
      <c r="B951" s="41">
        <v>6.8680159699401097E-2</v>
      </c>
      <c r="C951" s="41">
        <v>6.9920613324350497E-2</v>
      </c>
      <c r="D951" s="41">
        <v>6.7783005247365302E-2</v>
      </c>
      <c r="E951" s="41">
        <v>6.8936873258020795E-2</v>
      </c>
      <c r="F951" s="4">
        <v>208005780.3888889</v>
      </c>
      <c r="G951" s="4">
        <v>9139550288.7843246</v>
      </c>
      <c r="H951" s="11">
        <f t="shared" si="74"/>
        <v>-1.5449342462102779E-2</v>
      </c>
      <c r="I951" s="10">
        <f t="shared" si="70"/>
        <v>6.6467018403497478E-4</v>
      </c>
      <c r="J951" s="10">
        <f t="shared" si="71"/>
        <v>1.6142472849502765E-2</v>
      </c>
      <c r="K951" s="10">
        <f t="shared" si="72"/>
        <v>33.492348963783598</v>
      </c>
      <c r="L951" s="10">
        <f t="shared" si="73"/>
        <v>3.1536047556231406E-2</v>
      </c>
    </row>
    <row r="952" spans="1:12" x14ac:dyDescent="0.25">
      <c r="A952" s="3">
        <v>44781</v>
      </c>
      <c r="B952" s="41">
        <v>6.8964076507809696E-2</v>
      </c>
      <c r="C952" s="41">
        <v>7.2031664294042799E-2</v>
      </c>
      <c r="D952" s="41">
        <v>6.8915396374920598E-2</v>
      </c>
      <c r="E952" s="41">
        <v>7.0049684862918002E-2</v>
      </c>
      <c r="F952" s="4">
        <v>273498323.94444442</v>
      </c>
      <c r="G952" s="4">
        <v>9327694000.6494312</v>
      </c>
      <c r="H952" s="11">
        <f t="shared" si="74"/>
        <v>3.0192111729619352E-2</v>
      </c>
      <c r="I952" s="10">
        <f t="shared" si="70"/>
        <v>5.0146861175588399E-2</v>
      </c>
      <c r="J952" s="10">
        <f t="shared" si="71"/>
        <v>-1.3996854421906679E-2</v>
      </c>
      <c r="K952" s="10">
        <f t="shared" si="72"/>
        <v>34.533745817515175</v>
      </c>
      <c r="L952" s="10">
        <f t="shared" si="73"/>
        <v>4.5218747668064774E-2</v>
      </c>
    </row>
    <row r="953" spans="1:12" x14ac:dyDescent="0.25">
      <c r="A953" s="3">
        <v>44782</v>
      </c>
      <c r="B953" s="41">
        <v>7.0086603948158299E-2</v>
      </c>
      <c r="C953" s="41">
        <v>7.4274161076850295E-2</v>
      </c>
      <c r="D953" s="41">
        <v>6.8149541032681296E-2</v>
      </c>
      <c r="E953" s="41">
        <v>6.9069209621591299E-2</v>
      </c>
      <c r="F953" s="4">
        <v>482660419.49305558</v>
      </c>
      <c r="G953" s="4">
        <v>9305988668.4059353</v>
      </c>
      <c r="H953" s="11">
        <f t="shared" si="74"/>
        <v>3.1132097318386634E-2</v>
      </c>
      <c r="I953" s="10">
        <f t="shared" si="70"/>
        <v>5.9070571910468911E-2</v>
      </c>
      <c r="J953" s="10">
        <f t="shared" si="71"/>
        <v>3.0096800862625894E-2</v>
      </c>
      <c r="K953" s="10">
        <f t="shared" si="72"/>
        <v>35.639985850392868</v>
      </c>
      <c r="L953" s="10">
        <f t="shared" si="73"/>
        <v>8.9870305087336178E-2</v>
      </c>
    </row>
    <row r="954" spans="1:12" x14ac:dyDescent="0.25">
      <c r="A954" s="3">
        <v>44783</v>
      </c>
      <c r="B954" s="41">
        <v>6.8990896228426496E-2</v>
      </c>
      <c r="C954" s="41">
        <v>7.13190689630369E-2</v>
      </c>
      <c r="D954" s="41">
        <v>6.7266705452570102E-2</v>
      </c>
      <c r="E954" s="41">
        <v>7.1147971869311294E-2</v>
      </c>
      <c r="F954" s="4">
        <v>439168160.1111111</v>
      </c>
      <c r="G954" s="4">
        <v>9205516587.3128929</v>
      </c>
      <c r="H954" s="11">
        <f t="shared" si="74"/>
        <v>-3.9786273866571291E-2</v>
      </c>
      <c r="I954" s="10">
        <f t="shared" si="70"/>
        <v>4.9078726512067815E-2</v>
      </c>
      <c r="J954" s="10">
        <f t="shared" si="71"/>
        <v>-4.5451173803562339E-3</v>
      </c>
      <c r="K954" s="10">
        <f t="shared" si="72"/>
        <v>34.182217338881841</v>
      </c>
      <c r="L954" s="10">
        <f t="shared" si="73"/>
        <v>6.0243228551220218E-2</v>
      </c>
    </row>
    <row r="955" spans="1:12" x14ac:dyDescent="0.25">
      <c r="A955" s="3">
        <v>44784</v>
      </c>
      <c r="B955" s="41">
        <v>7.1233069316024203E-2</v>
      </c>
      <c r="C955" s="41">
        <v>7.4439430144518606E-2</v>
      </c>
      <c r="D955" s="41">
        <v>7.0657620831218099E-2</v>
      </c>
      <c r="E955" s="41">
        <v>7.0824595985790995E-2</v>
      </c>
      <c r="F955" s="4">
        <v>444709913.8888889</v>
      </c>
      <c r="G955" s="4">
        <v>9515562024.0372219</v>
      </c>
      <c r="H955" s="11">
        <f t="shared" si="74"/>
        <v>4.3752130066349031E-2</v>
      </c>
      <c r="I955" s="10">
        <f t="shared" si="70"/>
        <v>4.1565257347177045E-2</v>
      </c>
      <c r="J955" s="10">
        <f t="shared" si="71"/>
        <v>2.1111221582705175E-2</v>
      </c>
      <c r="K955" s="10">
        <f t="shared" si="72"/>
        <v>35.721514287915163</v>
      </c>
      <c r="L955" s="10">
        <f t="shared" si="73"/>
        <v>5.3523020854809422E-2</v>
      </c>
    </row>
    <row r="956" spans="1:12" x14ac:dyDescent="0.25">
      <c r="A956" s="3">
        <v>44785</v>
      </c>
      <c r="B956" s="41">
        <v>7.0847893302533202E-2</v>
      </c>
      <c r="C956" s="41">
        <v>7.2529636645747797E-2</v>
      </c>
      <c r="D956" s="41">
        <v>6.9901698395280099E-2</v>
      </c>
      <c r="E956" s="41">
        <v>7.23197897251526E-2</v>
      </c>
      <c r="F956" s="4">
        <v>377167746.44444442</v>
      </c>
      <c r="G956" s="4">
        <v>9433900013.3362007</v>
      </c>
      <c r="H956" s="11">
        <f t="shared" si="74"/>
        <v>-2.5655670591017254E-2</v>
      </c>
      <c r="I956" s="10">
        <f t="shared" si="70"/>
        <v>6.2588029312502028E-2</v>
      </c>
      <c r="J956" s="10">
        <f t="shared" si="71"/>
        <v>8.6470174933874766E-3</v>
      </c>
      <c r="K956" s="10">
        <f t="shared" si="72"/>
        <v>34.779399213741073</v>
      </c>
      <c r="L956" s="10">
        <f t="shared" si="73"/>
        <v>3.7594769666499772E-2</v>
      </c>
    </row>
    <row r="957" spans="1:12" x14ac:dyDescent="0.25">
      <c r="A957" s="3">
        <v>44786</v>
      </c>
      <c r="B957" s="41">
        <v>7.22873104979041E-2</v>
      </c>
      <c r="C957" s="41">
        <v>7.4932288208787001E-2</v>
      </c>
      <c r="D957" s="41">
        <v>7.1965172591414994E-2</v>
      </c>
      <c r="E957" s="41">
        <v>7.2945140212024098E-2</v>
      </c>
      <c r="F957" s="4">
        <v>363955971.44444442</v>
      </c>
      <c r="G957" s="4">
        <v>9723834919.6531162</v>
      </c>
      <c r="H957" s="11">
        <f t="shared" si="74"/>
        <v>3.3126480072888452E-2</v>
      </c>
      <c r="I957" s="10">
        <f t="shared" si="70"/>
        <v>0.10494156042048283</v>
      </c>
      <c r="J957" s="10">
        <f t="shared" si="71"/>
        <v>0.11920218989190046</v>
      </c>
      <c r="K957" s="10">
        <f t="shared" si="72"/>
        <v>35.964644768814992</v>
      </c>
      <c r="L957" s="10">
        <f t="shared" si="73"/>
        <v>4.1229882601934609E-2</v>
      </c>
    </row>
    <row r="958" spans="1:12" x14ac:dyDescent="0.25">
      <c r="A958" s="3">
        <v>44787</v>
      </c>
      <c r="B958" s="41">
        <v>7.2934149176228105E-2</v>
      </c>
      <c r="C958" s="41">
        <v>8.4047000790212503E-2</v>
      </c>
      <c r="D958" s="41">
        <v>7.2754002586466901E-2</v>
      </c>
      <c r="E958" s="41">
        <v>8.1640360667269096E-2</v>
      </c>
      <c r="F958" s="4">
        <v>793021738</v>
      </c>
      <c r="G958" s="4">
        <v>10334401954.837681</v>
      </c>
      <c r="H958" s="11">
        <f t="shared" si="74"/>
        <v>0.12163931996883363</v>
      </c>
      <c r="I958" s="10">
        <f t="shared" si="70"/>
        <v>7.9958462395491828E-2</v>
      </c>
      <c r="J958" s="10">
        <f t="shared" si="71"/>
        <v>-6.19663273644111E-2</v>
      </c>
      <c r="K958" s="10">
        <f t="shared" si="72"/>
        <v>40.460999021383152</v>
      </c>
      <c r="L958" s="10">
        <f t="shared" si="73"/>
        <v>0.15522167581534863</v>
      </c>
    </row>
    <row r="959" spans="1:12" x14ac:dyDescent="0.25">
      <c r="A959" s="3">
        <v>44788</v>
      </c>
      <c r="B959" s="41">
        <v>8.1699815992744604E-2</v>
      </c>
      <c r="C959" s="41">
        <v>8.1797024082640196E-2</v>
      </c>
      <c r="D959" s="41">
        <v>7.5015711176078706E-2</v>
      </c>
      <c r="E959" s="41">
        <v>7.6581407352012507E-2</v>
      </c>
      <c r="F959" s="4">
        <v>1184098972.4444439</v>
      </c>
      <c r="G959" s="4">
        <v>10302608943.05547</v>
      </c>
      <c r="H959" s="11">
        <f t="shared" si="74"/>
        <v>-2.6770458034408799E-2</v>
      </c>
      <c r="I959" s="10">
        <f t="shared" si="70"/>
        <v>6.4720442414737081E-2</v>
      </c>
      <c r="J959" s="10">
        <f t="shared" si="71"/>
        <v>0.13286840860560911</v>
      </c>
      <c r="K959" s="10">
        <f t="shared" si="72"/>
        <v>39.351069087016548</v>
      </c>
      <c r="L959" s="10">
        <f t="shared" si="73"/>
        <v>9.0398568516456779E-2</v>
      </c>
    </row>
    <row r="960" spans="1:12" x14ac:dyDescent="0.25">
      <c r="A960" s="3">
        <v>44789</v>
      </c>
      <c r="B960" s="41">
        <v>7.6518184945623596E-2</v>
      </c>
      <c r="C960" s="41">
        <v>8.8856752141494993E-2</v>
      </c>
      <c r="D960" s="41">
        <v>7.63805423444186E-2</v>
      </c>
      <c r="E960" s="41">
        <v>8.6756657075652305E-2</v>
      </c>
      <c r="F960" s="4">
        <v>1260189534.2222221</v>
      </c>
      <c r="G960" s="4">
        <v>11093966016.412081</v>
      </c>
      <c r="H960" s="11">
        <f t="shared" si="74"/>
        <v>8.630788391179485E-2</v>
      </c>
      <c r="I960" s="10">
        <f t="shared" si="70"/>
        <v>4.8488703724098997E-2</v>
      </c>
      <c r="J960" s="10">
        <f t="shared" si="71"/>
        <v>-7.7353181964472939E-2</v>
      </c>
      <c r="K960" s="10">
        <f t="shared" si="72"/>
        <v>42.833684473495587</v>
      </c>
      <c r="L960" s="10">
        <f t="shared" si="73"/>
        <v>0.16334277571397826</v>
      </c>
    </row>
    <row r="961" spans="1:12" x14ac:dyDescent="0.25">
      <c r="A961" s="3">
        <v>44790</v>
      </c>
      <c r="B961" s="41">
        <v>8.6811981255213805E-2</v>
      </c>
      <c r="C961" s="41">
        <v>8.8392862714760101E-2</v>
      </c>
      <c r="D961" s="41">
        <v>7.9639845296856096E-2</v>
      </c>
      <c r="E961" s="41">
        <v>8.0045753594249994E-2</v>
      </c>
      <c r="F961" s="4">
        <v>1358913911.5261321</v>
      </c>
      <c r="G961" s="4">
        <v>11088042706.718981</v>
      </c>
      <c r="H961" s="11">
        <f t="shared" si="74"/>
        <v>-5.2206435139132432E-3</v>
      </c>
      <c r="I961" s="10">
        <f t="shared" si="70"/>
        <v>6.9297994644290633E-3</v>
      </c>
      <c r="J961" s="10">
        <f t="shared" si="71"/>
        <v>-6.6653086889991386E-2</v>
      </c>
      <c r="K961" s="10">
        <f t="shared" si="72"/>
        <v>42.60484443295811</v>
      </c>
      <c r="L961" s="10">
        <f t="shared" si="73"/>
        <v>0.10990751407511268</v>
      </c>
    </row>
    <row r="962" spans="1:12" x14ac:dyDescent="0.25">
      <c r="A962" s="3">
        <v>44791</v>
      </c>
      <c r="B962" s="41">
        <v>8.0054259307739004E-2</v>
      </c>
      <c r="C962" s="41">
        <v>8.1869997510461895E-2</v>
      </c>
      <c r="D962" s="41">
        <v>7.4710457024757607E-2</v>
      </c>
      <c r="E962" s="41">
        <v>7.4710457024757607E-2</v>
      </c>
      <c r="F962" s="4">
        <v>656622139.22222221</v>
      </c>
      <c r="G962" s="4">
        <v>10595041698.943319</v>
      </c>
      <c r="H962" s="11">
        <f t="shared" si="74"/>
        <v>-7.379402594242486E-2</v>
      </c>
      <c r="I962" s="10">
        <f t="shared" si="70"/>
        <v>2.0634862670926041E-2</v>
      </c>
      <c r="J962" s="10">
        <f t="shared" si="71"/>
        <v>-9.196938778488073E-2</v>
      </c>
      <c r="K962" s="10">
        <f t="shared" si="72"/>
        <v>39.387067411657</v>
      </c>
      <c r="L962" s="10">
        <f t="shared" si="73"/>
        <v>9.5830500452322998E-2</v>
      </c>
    </row>
    <row r="963" spans="1:12" x14ac:dyDescent="0.25">
      <c r="A963" s="3">
        <v>44792</v>
      </c>
      <c r="B963" s="41">
        <v>7.4690927555817799E-2</v>
      </c>
      <c r="C963" s="41">
        <v>7.5026137099052995E-2</v>
      </c>
      <c r="D963" s="41">
        <v>6.7456608706651197E-2</v>
      </c>
      <c r="E963" s="41">
        <v>6.7839382031062004E-2</v>
      </c>
      <c r="F963" s="4">
        <v>826899919.55555558</v>
      </c>
      <c r="G963" s="4">
        <v>9363679670.2614422</v>
      </c>
      <c r="H963" s="11">
        <f t="shared" si="74"/>
        <v>-8.3594242329546251E-2</v>
      </c>
      <c r="I963" s="10">
        <f t="shared" ref="I963:I1026" si="75">_xlfn.STDEV.S(H964:H965)</f>
        <v>3.5208928427012169E-2</v>
      </c>
      <c r="J963" s="10">
        <f t="shared" ref="J963:J1026" si="76">E964/E963-1</f>
        <v>2.4240322028118433E-2</v>
      </c>
      <c r="K963" s="10">
        <f t="shared" ref="K963:K1026" si="77">C963/$C$2-1</f>
        <v>36.010941111467226</v>
      </c>
      <c r="L963" s="10">
        <f t="shared" ref="L963:L1026" si="78">C963/D963-1</f>
        <v>0.11221329588801932</v>
      </c>
    </row>
    <row r="964" spans="1:12" x14ac:dyDescent="0.25">
      <c r="A964" s="3">
        <v>44793</v>
      </c>
      <c r="B964" s="41">
        <v>6.7913695346510303E-2</v>
      </c>
      <c r="C964" s="41">
        <v>7.0943804447372194E-2</v>
      </c>
      <c r="D964" s="41">
        <v>6.7885047763582104E-2</v>
      </c>
      <c r="E964" s="41">
        <v>6.9483830497683502E-2</v>
      </c>
      <c r="F964" s="4">
        <v>673936688.27874565</v>
      </c>
      <c r="G964" s="4">
        <v>9231189820.7710552</v>
      </c>
      <c r="H964" s="11">
        <f t="shared" ref="H964:H1027" si="79">(C964-C963)/C963</f>
        <v>-5.4412139682616406E-2</v>
      </c>
      <c r="I964" s="10">
        <f t="shared" si="75"/>
        <v>9.7762259237977843E-3</v>
      </c>
      <c r="J964" s="10">
        <f t="shared" si="76"/>
        <v>-2.0225668308094802E-3</v>
      </c>
      <c r="K964" s="10">
        <f t="shared" si="77"/>
        <v>33.997096613924981</v>
      </c>
      <c r="L964" s="10">
        <f t="shared" si="78"/>
        <v>4.5057885124314634E-2</v>
      </c>
    </row>
    <row r="965" spans="1:12" x14ac:dyDescent="0.25">
      <c r="A965" s="3">
        <v>44794</v>
      </c>
      <c r="B965" s="41">
        <v>6.9426420018252402E-2</v>
      </c>
      <c r="C965" s="41">
        <v>7.0616101139120396E-2</v>
      </c>
      <c r="D965" s="41">
        <v>6.7734028369041993E-2</v>
      </c>
      <c r="E965" s="41">
        <v>6.9343294806841302E-2</v>
      </c>
      <c r="F965" s="4">
        <v>465721364.44444442</v>
      </c>
      <c r="G965" s="4">
        <v>9184201654.9034634</v>
      </c>
      <c r="H965" s="11">
        <f t="shared" si="79"/>
        <v>-4.6191955845121873E-3</v>
      </c>
      <c r="I965" s="10">
        <f t="shared" si="75"/>
        <v>1.1203331480524636E-2</v>
      </c>
      <c r="J965" s="10">
        <f t="shared" si="76"/>
        <v>-1.4539722901429464E-2</v>
      </c>
      <c r="K965" s="10">
        <f t="shared" si="77"/>
        <v>33.835438179775188</v>
      </c>
      <c r="L965" s="10">
        <f t="shared" si="78"/>
        <v>4.2549850340743323E-2</v>
      </c>
    </row>
    <row r="966" spans="1:12" x14ac:dyDescent="0.25">
      <c r="A966" s="3">
        <v>44795</v>
      </c>
      <c r="B966" s="41">
        <v>6.9313596554393994E-2</v>
      </c>
      <c r="C966" s="41">
        <v>6.9313596554393994E-2</v>
      </c>
      <c r="D966" s="41">
        <v>6.5474603835806E-2</v>
      </c>
      <c r="E966" s="41">
        <v>6.8335062515277697E-2</v>
      </c>
      <c r="F966" s="4">
        <v>439888516.22222221</v>
      </c>
      <c r="G966" s="4">
        <v>8936426724.0882759</v>
      </c>
      <c r="H966" s="11">
        <f t="shared" si="79"/>
        <v>-1.8444866874770458E-2</v>
      </c>
      <c r="I966" s="10">
        <f t="shared" si="75"/>
        <v>4.641602636173723E-3</v>
      </c>
      <c r="J966" s="10">
        <f t="shared" si="76"/>
        <v>6.9736633305699236E-3</v>
      </c>
      <c r="K966" s="10">
        <f t="shared" si="77"/>
        <v>33.19290316002494</v>
      </c>
      <c r="L966" s="10">
        <f t="shared" si="78"/>
        <v>5.8633309614445794E-2</v>
      </c>
    </row>
    <row r="967" spans="1:12" x14ac:dyDescent="0.25">
      <c r="A967" s="3">
        <v>44796</v>
      </c>
      <c r="B967" s="41">
        <v>6.8377333083902606E-2</v>
      </c>
      <c r="C967" s="41">
        <v>6.9133314416149894E-2</v>
      </c>
      <c r="D967" s="41">
        <v>6.7015681050596507E-2</v>
      </c>
      <c r="E967" s="41">
        <v>6.8811608234932695E-2</v>
      </c>
      <c r="F967" s="4">
        <v>433828712.77777779</v>
      </c>
      <c r="G967" s="4">
        <v>9070951882.8516407</v>
      </c>
      <c r="H967" s="11">
        <f t="shared" si="79"/>
        <v>-2.6009635512510704E-3</v>
      </c>
      <c r="I967" s="10">
        <f t="shared" si="75"/>
        <v>1.7987683914920886E-2</v>
      </c>
      <c r="J967" s="10">
        <f t="shared" si="76"/>
        <v>-1.3131746710597358E-2</v>
      </c>
      <c r="K967" s="10">
        <f t="shared" si="77"/>
        <v>33.103968665194259</v>
      </c>
      <c r="L967" s="10">
        <f t="shared" si="78"/>
        <v>3.1599072520871463E-2</v>
      </c>
    </row>
    <row r="968" spans="1:12" x14ac:dyDescent="0.25">
      <c r="A968" s="3">
        <v>44797</v>
      </c>
      <c r="B968" s="41">
        <v>6.8849761506155904E-2</v>
      </c>
      <c r="C968" s="41">
        <v>6.9407307290532794E-2</v>
      </c>
      <c r="D968" s="41">
        <v>6.7183654628079903E-2</v>
      </c>
      <c r="E968" s="41">
        <v>6.7907991624842706E-2</v>
      </c>
      <c r="F968" s="4">
        <v>381762855.33333331</v>
      </c>
      <c r="G968" s="4">
        <v>9050069443.6011505</v>
      </c>
      <c r="H968" s="11">
        <f t="shared" si="79"/>
        <v>3.9632538479725194E-3</v>
      </c>
      <c r="I968" s="10">
        <f t="shared" si="75"/>
        <v>4.213993479102416E-2</v>
      </c>
      <c r="J968" s="10">
        <f t="shared" si="76"/>
        <v>1.6690023577623725E-2</v>
      </c>
      <c r="K968" s="10">
        <f t="shared" si="77"/>
        <v>33.239131350237727</v>
      </c>
      <c r="L968" s="10">
        <f t="shared" si="78"/>
        <v>3.3098119993066E-2</v>
      </c>
    </row>
    <row r="969" spans="1:12" x14ac:dyDescent="0.25">
      <c r="A969" s="3">
        <v>44798</v>
      </c>
      <c r="B969" s="41">
        <v>6.7865271187508902E-2</v>
      </c>
      <c r="C969" s="41">
        <v>7.1447998756645301E-2</v>
      </c>
      <c r="D969" s="41">
        <v>6.7865271187508902E-2</v>
      </c>
      <c r="E969" s="41">
        <v>6.9041377606170407E-2</v>
      </c>
      <c r="F969" s="4">
        <v>459301186.22222221</v>
      </c>
      <c r="G969" s="4">
        <v>9149997839.5618591</v>
      </c>
      <c r="H969" s="11">
        <f t="shared" si="79"/>
        <v>2.9401680396134007E-2</v>
      </c>
      <c r="I969" s="10">
        <f t="shared" si="75"/>
        <v>3.1850762648753528E-2</v>
      </c>
      <c r="J969" s="10">
        <f t="shared" si="76"/>
        <v>-8.1034444526865701E-2</v>
      </c>
      <c r="K969" s="10">
        <f t="shared" si="77"/>
        <v>34.245819347238665</v>
      </c>
      <c r="L969" s="10">
        <f t="shared" si="78"/>
        <v>5.2791766782121385E-2</v>
      </c>
    </row>
    <row r="970" spans="1:12" x14ac:dyDescent="0.25">
      <c r="A970" s="3">
        <v>44799</v>
      </c>
      <c r="B970" s="41">
        <v>6.8987693826074004E-2</v>
      </c>
      <c r="C970" s="41">
        <v>6.9290755976351301E-2</v>
      </c>
      <c r="D970" s="41">
        <v>6.2982263435316002E-2</v>
      </c>
      <c r="E970" s="41">
        <v>6.3446647922484806E-2</v>
      </c>
      <c r="F970" s="4">
        <v>547918835.55555558</v>
      </c>
      <c r="G970" s="4">
        <v>8919371975.2229633</v>
      </c>
      <c r="H970" s="11">
        <f t="shared" si="79"/>
        <v>-3.0193186902850194E-2</v>
      </c>
      <c r="I970" s="10">
        <f t="shared" si="75"/>
        <v>5.5286881000980885E-2</v>
      </c>
      <c r="J970" s="10">
        <f t="shared" si="76"/>
        <v>2.5732362453514401E-3</v>
      </c>
      <c r="K970" s="10">
        <f t="shared" si="77"/>
        <v>33.181635736143392</v>
      </c>
      <c r="L970" s="10">
        <f t="shared" si="78"/>
        <v>0.10016300140616963</v>
      </c>
    </row>
    <row r="971" spans="1:12" x14ac:dyDescent="0.25">
      <c r="A971" s="3">
        <v>44800</v>
      </c>
      <c r="B971" s="41">
        <v>6.3563339158491106E-2</v>
      </c>
      <c r="C971" s="41">
        <v>6.4077529626961102E-2</v>
      </c>
      <c r="D971" s="41">
        <v>6.2440141441299203E-2</v>
      </c>
      <c r="E971" s="41">
        <v>6.3609911136565001E-2</v>
      </c>
      <c r="F971" s="4">
        <v>608747907.22222221</v>
      </c>
      <c r="G971" s="4">
        <v>8419549871.241128</v>
      </c>
      <c r="H971" s="11">
        <f t="shared" si="79"/>
        <v>-7.5236967412643838E-2</v>
      </c>
      <c r="I971" s="10">
        <f t="shared" si="75"/>
        <v>5.4409624464523418E-3</v>
      </c>
      <c r="J971" s="10">
        <f t="shared" si="76"/>
        <v>-2.582375404489845E-2</v>
      </c>
      <c r="K971" s="10">
        <f t="shared" si="77"/>
        <v>30.609913122152314</v>
      </c>
      <c r="L971" s="10">
        <f t="shared" si="78"/>
        <v>2.6223326018587345E-2</v>
      </c>
    </row>
    <row r="972" spans="1:12" x14ac:dyDescent="0.25">
      <c r="A972" s="3">
        <v>44801</v>
      </c>
      <c r="B972" s="41">
        <v>6.3495323249372196E-2</v>
      </c>
      <c r="C972" s="41">
        <v>6.4266589706609006E-2</v>
      </c>
      <c r="D972" s="41">
        <v>6.19672644365565E-2</v>
      </c>
      <c r="E972" s="41">
        <v>6.19672644365565E-2</v>
      </c>
      <c r="F972" s="4">
        <v>347248075.33333331</v>
      </c>
      <c r="G972" s="4">
        <v>8442202726.0985126</v>
      </c>
      <c r="H972" s="11">
        <f t="shared" si="79"/>
        <v>2.9504895202507263E-3</v>
      </c>
      <c r="I972" s="10">
        <f t="shared" si="75"/>
        <v>8.946034999765021E-3</v>
      </c>
      <c r="J972" s="10">
        <f t="shared" si="76"/>
        <v>3.094245860741518E-2</v>
      </c>
      <c r="K972" s="10">
        <f t="shared" si="77"/>
        <v>30.703177839555259</v>
      </c>
      <c r="L972" s="10">
        <f t="shared" si="78"/>
        <v>3.7105482886155228E-2</v>
      </c>
    </row>
    <row r="973" spans="1:12" x14ac:dyDescent="0.25">
      <c r="A973" s="3">
        <v>44802</v>
      </c>
      <c r="B973" s="41">
        <v>6.1680564561845501E-2</v>
      </c>
      <c r="C973" s="41">
        <v>6.39616965782034E-2</v>
      </c>
      <c r="D973" s="41">
        <v>6.1026285722789397E-2</v>
      </c>
      <c r="E973" s="41">
        <v>6.3884683951399401E-2</v>
      </c>
      <c r="F973" s="4">
        <v>351704011.48432058</v>
      </c>
      <c r="G973" s="4">
        <v>8287022869.073863</v>
      </c>
      <c r="H973" s="11">
        <f t="shared" si="79"/>
        <v>-4.74419336388487E-3</v>
      </c>
      <c r="I973" s="10">
        <f t="shared" si="75"/>
        <v>1.7207486601855899E-2</v>
      </c>
      <c r="J973" s="10">
        <f t="shared" si="76"/>
        <v>-3.7103360145354203E-2</v>
      </c>
      <c r="K973" s="10">
        <f t="shared" si="77"/>
        <v>30.552771833634779</v>
      </c>
      <c r="L973" s="10">
        <f t="shared" si="78"/>
        <v>4.8100762165799171E-2</v>
      </c>
    </row>
    <row r="974" spans="1:12" x14ac:dyDescent="0.25">
      <c r="A974" s="3">
        <v>44803</v>
      </c>
      <c r="B974" s="41">
        <v>6.3896068344835202E-2</v>
      </c>
      <c r="C974" s="41">
        <v>6.4467467979701307E-2</v>
      </c>
      <c r="D974" s="41">
        <v>6.0518849676980999E-2</v>
      </c>
      <c r="E974" s="41">
        <v>6.1514347514978501E-2</v>
      </c>
      <c r="F974" s="4">
        <v>360302270.8850174</v>
      </c>
      <c r="G974" s="4">
        <v>8349053219.5083399</v>
      </c>
      <c r="H974" s="11">
        <f t="shared" si="79"/>
        <v>7.9074106622472103E-3</v>
      </c>
      <c r="I974" s="10">
        <f t="shared" si="75"/>
        <v>1.5419724090878079E-3</v>
      </c>
      <c r="J974" s="10">
        <f t="shared" si="76"/>
        <v>-3.9448729572936214E-3</v>
      </c>
      <c r="K974" s="10">
        <f t="shared" si="77"/>
        <v>30.802272558055517</v>
      </c>
      <c r="L974" s="10">
        <f t="shared" si="78"/>
        <v>6.5246089834754439E-2</v>
      </c>
    </row>
    <row r="975" spans="1:12" x14ac:dyDescent="0.25">
      <c r="A975" s="3">
        <v>44804</v>
      </c>
      <c r="B975" s="41">
        <v>6.1602083898681298E-2</v>
      </c>
      <c r="C975" s="41">
        <v>6.3408418962296098E-2</v>
      </c>
      <c r="D975" s="41">
        <v>6.0870081654195898E-2</v>
      </c>
      <c r="E975" s="41">
        <v>6.1271681228981099E-2</v>
      </c>
      <c r="F975" s="4">
        <v>382397238</v>
      </c>
      <c r="G975" s="4">
        <v>8292531069.6405983</v>
      </c>
      <c r="H975" s="11">
        <f t="shared" si="79"/>
        <v>-1.6427650264450724E-2</v>
      </c>
      <c r="I975" s="10">
        <f t="shared" si="75"/>
        <v>1.3358505769238145E-2</v>
      </c>
      <c r="J975" s="10">
        <f t="shared" si="76"/>
        <v>1.9528538007782759E-2</v>
      </c>
      <c r="K975" s="10">
        <f t="shared" si="77"/>
        <v>30.279835946857041</v>
      </c>
      <c r="L975" s="10">
        <f t="shared" si="78"/>
        <v>4.1700901972179683E-2</v>
      </c>
    </row>
    <row r="976" spans="1:12" x14ac:dyDescent="0.25">
      <c r="A976" s="3">
        <v>44805</v>
      </c>
      <c r="B976" s="41">
        <v>6.1388031226567802E-2</v>
      </c>
      <c r="C976" s="41">
        <v>6.2505040994632999E-2</v>
      </c>
      <c r="D976" s="41">
        <v>6.0085835945595897E-2</v>
      </c>
      <c r="E976" s="41">
        <v>6.2468227584662001E-2</v>
      </c>
      <c r="F976" s="4">
        <v>314575820.66666669</v>
      </c>
      <c r="G976" s="4">
        <v>8142489878.5248652</v>
      </c>
      <c r="H976" s="11">
        <f t="shared" si="79"/>
        <v>-1.4246971970713632E-2</v>
      </c>
      <c r="I976" s="10">
        <f t="shared" si="75"/>
        <v>3.1298528472137291E-3</v>
      </c>
      <c r="J976" s="10">
        <f t="shared" si="76"/>
        <v>-1.35893245317662E-2</v>
      </c>
      <c r="K976" s="10">
        <f t="shared" si="77"/>
        <v>29.834193000873647</v>
      </c>
      <c r="L976" s="10">
        <f t="shared" si="78"/>
        <v>4.0262484676547583E-2</v>
      </c>
    </row>
    <row r="977" spans="1:12" x14ac:dyDescent="0.25">
      <c r="A977" s="3">
        <v>44806</v>
      </c>
      <c r="B977" s="41">
        <v>6.2406790030720798E-2</v>
      </c>
      <c r="C977" s="41">
        <v>6.2795364912909393E-2</v>
      </c>
      <c r="D977" s="41">
        <v>6.0927285919304998E-2</v>
      </c>
      <c r="E977" s="41">
        <v>6.1619326567089801E-2</v>
      </c>
      <c r="F977" s="4">
        <v>259734847.4425087</v>
      </c>
      <c r="G977" s="4">
        <v>8223676909.3002262</v>
      </c>
      <c r="H977" s="11">
        <f t="shared" si="79"/>
        <v>4.6448080611821881E-3</v>
      </c>
      <c r="I977" s="10">
        <f t="shared" si="75"/>
        <v>3.3130714596960567E-3</v>
      </c>
      <c r="J977" s="10">
        <f t="shared" si="76"/>
        <v>1.8645478355111322E-2</v>
      </c>
      <c r="K977" s="10">
        <f t="shared" si="77"/>
        <v>29.977411909084154</v>
      </c>
      <c r="L977" s="10">
        <f t="shared" si="78"/>
        <v>3.0660794509681066E-2</v>
      </c>
    </row>
    <row r="978" spans="1:12" x14ac:dyDescent="0.25">
      <c r="A978" s="3">
        <v>44807</v>
      </c>
      <c r="B978" s="41">
        <v>6.17445836374374E-2</v>
      </c>
      <c r="C978" s="41">
        <v>6.3364987219517901E-2</v>
      </c>
      <c r="D978" s="41">
        <v>6.1337217736928303E-2</v>
      </c>
      <c r="E978" s="41">
        <v>6.2768248386853007E-2</v>
      </c>
      <c r="F978" s="4">
        <v>274284332.55555558</v>
      </c>
      <c r="G978" s="4">
        <v>8255757010.6222057</v>
      </c>
      <c r="H978" s="11">
        <f t="shared" si="79"/>
        <v>9.0710884059438911E-3</v>
      </c>
      <c r="I978" s="10">
        <f t="shared" si="75"/>
        <v>1.8942847827236014E-3</v>
      </c>
      <c r="J978" s="10">
        <f t="shared" si="76"/>
        <v>8.27188162960657E-3</v>
      </c>
      <c r="K978" s="10">
        <f t="shared" si="77"/>
        <v>30.258410751098797</v>
      </c>
      <c r="L978" s="10">
        <f t="shared" si="78"/>
        <v>3.3059365217486425E-2</v>
      </c>
    </row>
    <row r="979" spans="1:12" x14ac:dyDescent="0.25">
      <c r="A979" s="3">
        <v>44808</v>
      </c>
      <c r="B979" s="41">
        <v>6.2783218207131994E-2</v>
      </c>
      <c r="C979" s="41">
        <v>6.3642886905484294E-2</v>
      </c>
      <c r="D979" s="41">
        <v>6.20049185695618E-2</v>
      </c>
      <c r="E979" s="41">
        <v>6.32874599076068E-2</v>
      </c>
      <c r="F979" s="4">
        <v>239259226.05555561</v>
      </c>
      <c r="G979" s="4">
        <v>8353940336.8703966</v>
      </c>
      <c r="H979" s="11">
        <f t="shared" si="79"/>
        <v>4.385697814530503E-3</v>
      </c>
      <c r="I979" s="10">
        <f t="shared" si="75"/>
        <v>8.5144343581299783E-3</v>
      </c>
      <c r="J979" s="10">
        <f t="shared" si="76"/>
        <v>-6.0974791608221501E-3</v>
      </c>
      <c r="K979" s="10">
        <f t="shared" si="77"/>
        <v>30.395500694815585</v>
      </c>
      <c r="L979" s="10">
        <f t="shared" si="78"/>
        <v>2.6416748440446725E-2</v>
      </c>
    </row>
    <row r="980" spans="1:12" x14ac:dyDescent="0.25">
      <c r="A980" s="3">
        <v>44809</v>
      </c>
      <c r="B980" s="41">
        <v>6.3301732410402198E-2</v>
      </c>
      <c r="C980" s="41">
        <v>6.3751510967294603E-2</v>
      </c>
      <c r="D980" s="41">
        <v>6.1463774574696199E-2</v>
      </c>
      <c r="E980" s="41">
        <v>6.29015659396788E-2</v>
      </c>
      <c r="F980" s="4">
        <v>216789396.05555561</v>
      </c>
      <c r="G980" s="4">
        <v>8280054387.6439314</v>
      </c>
      <c r="H980" s="11">
        <f t="shared" si="79"/>
        <v>1.7067745838058146E-3</v>
      </c>
      <c r="I980" s="10">
        <f t="shared" si="75"/>
        <v>4.4200308718721291E-2</v>
      </c>
      <c r="J980" s="10">
        <f t="shared" si="76"/>
        <v>-6.2180053957168191E-2</v>
      </c>
      <c r="K980" s="10">
        <f t="shared" si="77"/>
        <v>30.449085737447355</v>
      </c>
      <c r="L980" s="10">
        <f t="shared" si="78"/>
        <v>3.7220890002747087E-2</v>
      </c>
    </row>
    <row r="981" spans="1:12" x14ac:dyDescent="0.25">
      <c r="A981" s="3">
        <v>44810</v>
      </c>
      <c r="B981" s="41">
        <v>6.2811308635447302E-2</v>
      </c>
      <c r="C981" s="41">
        <v>6.4627966939552001E-2</v>
      </c>
      <c r="D981" s="41">
        <v>5.86515358028512E-2</v>
      </c>
      <c r="E981" s="41">
        <v>5.89903431755592E-2</v>
      </c>
      <c r="F981" s="4">
        <v>330117221.8888889</v>
      </c>
      <c r="G981" s="4">
        <v>8247192649.1833506</v>
      </c>
      <c r="H981" s="11">
        <f t="shared" si="79"/>
        <v>1.3748003129008687E-2</v>
      </c>
      <c r="I981" s="10">
        <f t="shared" si="75"/>
        <v>3.3173829674891207E-2</v>
      </c>
      <c r="J981" s="10">
        <f t="shared" si="76"/>
        <v>3.9091562569212535E-2</v>
      </c>
      <c r="K981" s="10">
        <f t="shared" si="77"/>
        <v>30.881447866570245</v>
      </c>
      <c r="L981" s="10">
        <f t="shared" si="78"/>
        <v>0.10189726585830128</v>
      </c>
    </row>
    <row r="982" spans="1:12" x14ac:dyDescent="0.25">
      <c r="A982" s="3">
        <v>44811</v>
      </c>
      <c r="B982" s="41">
        <v>5.8944674144200002E-2</v>
      </c>
      <c r="C982" s="41">
        <v>6.14766637819932E-2</v>
      </c>
      <c r="D982" s="41">
        <v>5.7817663706715698E-2</v>
      </c>
      <c r="E982" s="41">
        <v>6.1296367866785897E-2</v>
      </c>
      <c r="F982" s="4">
        <v>391997636</v>
      </c>
      <c r="G982" s="4">
        <v>7924175713.4800329</v>
      </c>
      <c r="H982" s="11">
        <f t="shared" si="79"/>
        <v>-4.8760672922084733E-2</v>
      </c>
      <c r="I982" s="10">
        <f t="shared" si="75"/>
        <v>3.7025857977636502E-2</v>
      </c>
      <c r="J982" s="10">
        <f t="shared" si="76"/>
        <v>-3.9634104986608909E-3</v>
      </c>
      <c r="K982" s="10">
        <f t="shared" si="77"/>
        <v>29.326887014865918</v>
      </c>
      <c r="L982" s="10">
        <f t="shared" si="78"/>
        <v>6.3285159598250873E-2</v>
      </c>
    </row>
    <row r="983" spans="1:12" x14ac:dyDescent="0.25">
      <c r="A983" s="3">
        <v>44812</v>
      </c>
      <c r="B983" s="41">
        <v>6.1111689584244101E-2</v>
      </c>
      <c r="C983" s="41">
        <v>6.1363190581403E-2</v>
      </c>
      <c r="D983" s="41">
        <v>5.9899558727473601E-2</v>
      </c>
      <c r="E983" s="41">
        <v>6.1053425198852901E-2</v>
      </c>
      <c r="F983" s="4">
        <v>282884990.8888889</v>
      </c>
      <c r="G983" s="4">
        <v>8063432067.1005621</v>
      </c>
      <c r="H983" s="11">
        <f t="shared" si="79"/>
        <v>-1.8457930799985422E-3</v>
      </c>
      <c r="I983" s="10">
        <f t="shared" si="75"/>
        <v>2.6327003697869094E-2</v>
      </c>
      <c r="J983" s="10">
        <f t="shared" si="76"/>
        <v>4.7703059182894636E-2</v>
      </c>
      <c r="K983" s="10">
        <f t="shared" si="77"/>
        <v>29.270909856675978</v>
      </c>
      <c r="L983" s="10">
        <f t="shared" si="78"/>
        <v>2.4434768552945796E-2</v>
      </c>
    </row>
    <row r="984" spans="1:12" x14ac:dyDescent="0.25">
      <c r="A984" s="3">
        <v>44813</v>
      </c>
      <c r="B984" s="41">
        <v>6.1012015860944201E-2</v>
      </c>
      <c r="C984" s="41">
        <v>6.4463055086108501E-2</v>
      </c>
      <c r="D984" s="41">
        <v>6.1012015860944201E-2</v>
      </c>
      <c r="E984" s="41">
        <v>6.3965860354432205E-2</v>
      </c>
      <c r="F984" s="4">
        <v>387192420.44444442</v>
      </c>
      <c r="G984" s="4">
        <v>8367419826.3097296</v>
      </c>
      <c r="H984" s="11">
        <f t="shared" si="79"/>
        <v>5.0516677430475054E-2</v>
      </c>
      <c r="I984" s="10">
        <f t="shared" si="75"/>
        <v>1.0000023264363927E-2</v>
      </c>
      <c r="J984" s="10">
        <f t="shared" si="76"/>
        <v>1.3474672369719221E-2</v>
      </c>
      <c r="K984" s="10">
        <f t="shared" si="77"/>
        <v>30.800095645432666</v>
      </c>
      <c r="L984" s="10">
        <f t="shared" si="78"/>
        <v>5.6563271618983224E-2</v>
      </c>
    </row>
    <row r="985" spans="1:12" x14ac:dyDescent="0.25">
      <c r="A985" s="3">
        <v>44814</v>
      </c>
      <c r="B985" s="41">
        <v>6.3984283859337104E-2</v>
      </c>
      <c r="C985" s="41">
        <v>6.5319425612562307E-2</v>
      </c>
      <c r="D985" s="41">
        <v>6.3393982151884604E-2</v>
      </c>
      <c r="E985" s="41">
        <v>6.4827779365555394E-2</v>
      </c>
      <c r="F985" s="4">
        <v>465891247</v>
      </c>
      <c r="G985" s="4">
        <v>8510301714.3153839</v>
      </c>
      <c r="H985" s="11">
        <f t="shared" si="79"/>
        <v>1.328467174430196E-2</v>
      </c>
      <c r="I985" s="10">
        <f t="shared" si="75"/>
        <v>1.3875157879997186E-3</v>
      </c>
      <c r="J985" s="10">
        <f t="shared" si="76"/>
        <v>-1.5680779847669912E-2</v>
      </c>
      <c r="K985" s="10">
        <f t="shared" si="77"/>
        <v>31.222549477519649</v>
      </c>
      <c r="L985" s="10">
        <f t="shared" si="78"/>
        <v>3.037265360716046E-2</v>
      </c>
    </row>
    <row r="986" spans="1:12" x14ac:dyDescent="0.25">
      <c r="A986" s="3">
        <v>44815</v>
      </c>
      <c r="B986" s="41">
        <v>6.4761990587665505E-2</v>
      </c>
      <c r="C986" s="41">
        <v>6.52634144154145E-2</v>
      </c>
      <c r="D986" s="41">
        <v>6.2976118954700205E-2</v>
      </c>
      <c r="E986" s="41">
        <v>6.3811229229310804E-2</v>
      </c>
      <c r="F986" s="4">
        <v>373833752.22222221</v>
      </c>
      <c r="G986" s="4">
        <v>8513230821.513979</v>
      </c>
      <c r="H986" s="11">
        <f t="shared" si="79"/>
        <v>-8.5749678020797734E-4</v>
      </c>
      <c r="I986" s="10">
        <f t="shared" si="75"/>
        <v>1.447099437303751E-2</v>
      </c>
      <c r="J986" s="10">
        <f t="shared" si="76"/>
        <v>2.6818097106393601E-3</v>
      </c>
      <c r="K986" s="10">
        <f t="shared" si="77"/>
        <v>31.194918745092579</v>
      </c>
      <c r="L986" s="10">
        <f t="shared" si="78"/>
        <v>3.6320044783318295E-2</v>
      </c>
    </row>
    <row r="987" spans="1:12" x14ac:dyDescent="0.25">
      <c r="A987" s="3">
        <v>44816</v>
      </c>
      <c r="B987" s="41">
        <v>6.3801885263698593E-2</v>
      </c>
      <c r="C987" s="41">
        <v>6.5335513967901396E-2</v>
      </c>
      <c r="D987" s="41">
        <v>6.2830436687806301E-2</v>
      </c>
      <c r="E987" s="41">
        <v>6.3982358803505807E-2</v>
      </c>
      <c r="F987" s="4">
        <v>393141320.33333331</v>
      </c>
      <c r="G987" s="4">
        <v>8473001464.5126143</v>
      </c>
      <c r="H987" s="11">
        <f t="shared" si="79"/>
        <v>1.1047468651880167E-3</v>
      </c>
      <c r="I987" s="10">
        <f t="shared" si="75"/>
        <v>1.5275020744265153E-2</v>
      </c>
      <c r="J987" s="10">
        <f t="shared" si="76"/>
        <v>-6.882482824160141E-2</v>
      </c>
      <c r="K987" s="10">
        <f t="shared" si="77"/>
        <v>31.230485980651203</v>
      </c>
      <c r="L987" s="10">
        <f t="shared" si="78"/>
        <v>3.9870441972930992E-2</v>
      </c>
    </row>
    <row r="988" spans="1:12" x14ac:dyDescent="0.25">
      <c r="A988" s="3">
        <v>44817</v>
      </c>
      <c r="B988" s="41">
        <v>6.3998645817849198E-2</v>
      </c>
      <c r="C988" s="41">
        <v>6.4070596880402494E-2</v>
      </c>
      <c r="D988" s="41">
        <v>5.9457377025208001E-2</v>
      </c>
      <c r="E988" s="41">
        <v>5.9578783948362003E-2</v>
      </c>
      <c r="F988" s="4">
        <v>483978063.44444442</v>
      </c>
      <c r="G988" s="4">
        <v>8239083072.59688</v>
      </c>
      <c r="H988" s="11">
        <f t="shared" si="79"/>
        <v>-1.9360329638186374E-2</v>
      </c>
      <c r="I988" s="10">
        <f t="shared" si="75"/>
        <v>2.6388495723264863E-2</v>
      </c>
      <c r="J988" s="10">
        <f t="shared" si="76"/>
        <v>2.8279631147569262E-2</v>
      </c>
      <c r="K988" s="10">
        <f t="shared" si="77"/>
        <v>30.606493147666853</v>
      </c>
      <c r="L988" s="10">
        <f t="shared" si="78"/>
        <v>7.7588687661728439E-2</v>
      </c>
    </row>
    <row r="989" spans="1:12" x14ac:dyDescent="0.25">
      <c r="A989" s="3">
        <v>44818</v>
      </c>
      <c r="B989" s="41">
        <v>5.9663942572779398E-2</v>
      </c>
      <c r="C989" s="41">
        <v>6.1446106904749997E-2</v>
      </c>
      <c r="D989" s="41">
        <v>5.9329123130186297E-2</v>
      </c>
      <c r="E989" s="41">
        <v>6.1263649982642401E-2</v>
      </c>
      <c r="F989" s="4">
        <v>661471301.77777779</v>
      </c>
      <c r="G989" s="4">
        <v>8053972760.4799824</v>
      </c>
      <c r="H989" s="11">
        <f t="shared" si="79"/>
        <v>-4.0962471140256529E-2</v>
      </c>
      <c r="I989" s="10">
        <f t="shared" si="75"/>
        <v>5.9644442997054854E-3</v>
      </c>
      <c r="J989" s="10">
        <f t="shared" si="76"/>
        <v>-4.2066803481375592E-2</v>
      </c>
      <c r="K989" s="10">
        <f t="shared" si="77"/>
        <v>29.311813084260834</v>
      </c>
      <c r="L989" s="10">
        <f t="shared" si="78"/>
        <v>3.5682033761368581E-2</v>
      </c>
    </row>
    <row r="990" spans="1:12" x14ac:dyDescent="0.25">
      <c r="A990" s="3">
        <v>44819</v>
      </c>
      <c r="B990" s="41">
        <v>6.1150275577676001E-2</v>
      </c>
      <c r="C990" s="41">
        <v>6.1222227854618401E-2</v>
      </c>
      <c r="D990" s="41">
        <v>5.8686484058270802E-2</v>
      </c>
      <c r="E990" s="41">
        <v>5.8686484058270802E-2</v>
      </c>
      <c r="F990" s="4">
        <v>546088624.88888884</v>
      </c>
      <c r="G990" s="4">
        <v>7974270020.5413017</v>
      </c>
      <c r="H990" s="11">
        <f t="shared" si="79"/>
        <v>-3.6435025977909416E-3</v>
      </c>
      <c r="I990" s="10">
        <f t="shared" si="75"/>
        <v>3.0799756088720143E-2</v>
      </c>
      <c r="J990" s="10">
        <f t="shared" si="76"/>
        <v>2.9656239775887938E-2</v>
      </c>
      <c r="K990" s="10">
        <f t="shared" si="77"/>
        <v>29.201371914544577</v>
      </c>
      <c r="L990" s="10">
        <f t="shared" si="78"/>
        <v>4.3208310005925954E-2</v>
      </c>
    </row>
    <row r="991" spans="1:12" x14ac:dyDescent="0.25">
      <c r="A991" s="3">
        <v>44820</v>
      </c>
      <c r="B991" s="41">
        <v>5.8701282625723702E-2</v>
      </c>
      <c r="C991" s="41">
        <v>6.0482755137613302E-2</v>
      </c>
      <c r="D991" s="41">
        <v>5.8373191596761999E-2</v>
      </c>
      <c r="E991" s="41">
        <v>6.0426904501106701E-2</v>
      </c>
      <c r="F991" s="4">
        <v>451958398</v>
      </c>
      <c r="G991" s="4">
        <v>7906224277.8496265</v>
      </c>
      <c r="H991" s="11">
        <f t="shared" si="79"/>
        <v>-1.2078500618453331E-2</v>
      </c>
      <c r="I991" s="10">
        <f t="shared" si="75"/>
        <v>2.386529105643017E-2</v>
      </c>
      <c r="J991" s="10">
        <f t="shared" si="76"/>
        <v>3.0127685344999877E-2</v>
      </c>
      <c r="K991" s="10">
        <f t="shared" si="77"/>
        <v>28.836584625196611</v>
      </c>
      <c r="L991" s="10">
        <f t="shared" si="78"/>
        <v>3.6139253022586582E-2</v>
      </c>
    </row>
    <row r="992" spans="1:12" x14ac:dyDescent="0.25">
      <c r="A992" s="3">
        <v>44821</v>
      </c>
      <c r="B992" s="41">
        <v>6.0507139730357297E-2</v>
      </c>
      <c r="C992" s="41">
        <v>6.2386687683440002E-2</v>
      </c>
      <c r="D992" s="41">
        <v>6.0348305675038301E-2</v>
      </c>
      <c r="E992" s="41">
        <v>6.2247427266288402E-2</v>
      </c>
      <c r="F992" s="4">
        <v>332252693.77777779</v>
      </c>
      <c r="G992" s="4">
        <v>8116698224.3729811</v>
      </c>
      <c r="H992" s="11">
        <f t="shared" si="79"/>
        <v>3.1478932159998009E-2</v>
      </c>
      <c r="I992" s="10">
        <f t="shared" si="75"/>
        <v>3.7593664606995161E-2</v>
      </c>
      <c r="J992" s="10">
        <f t="shared" si="76"/>
        <v>-7.7894429860373426E-2</v>
      </c>
      <c r="K992" s="10">
        <f t="shared" si="77"/>
        <v>29.775808448499212</v>
      </c>
      <c r="L992" s="10">
        <f t="shared" si="78"/>
        <v>3.3776955054511726E-2</v>
      </c>
    </row>
    <row r="993" spans="1:12" x14ac:dyDescent="0.25">
      <c r="A993" s="3">
        <v>44822</v>
      </c>
      <c r="B993" s="41">
        <v>6.2244964710832802E-2</v>
      </c>
      <c r="C993" s="41">
        <v>6.2244964710832802E-2</v>
      </c>
      <c r="D993" s="41">
        <v>5.7102495695835601E-2</v>
      </c>
      <c r="E993" s="41">
        <v>5.7398699409105802E-2</v>
      </c>
      <c r="F993" s="4">
        <v>332267997.8888889</v>
      </c>
      <c r="G993" s="4">
        <v>8035189522.5905418</v>
      </c>
      <c r="H993" s="11">
        <f t="shared" si="79"/>
        <v>-2.2716861219868726E-3</v>
      </c>
      <c r="I993" s="10">
        <f t="shared" si="75"/>
        <v>5.6552722016683064E-2</v>
      </c>
      <c r="J993" s="10">
        <f t="shared" si="76"/>
        <v>2.3598694093575734E-2</v>
      </c>
      <c r="K993" s="10">
        <f t="shared" si="77"/>
        <v>29.705895471553831</v>
      </c>
      <c r="L993" s="10">
        <f t="shared" si="78"/>
        <v>9.0056817172917913E-2</v>
      </c>
    </row>
    <row r="994" spans="1:12" x14ac:dyDescent="0.25">
      <c r="A994" s="3">
        <v>44823</v>
      </c>
      <c r="B994" s="41">
        <v>5.74928370947266E-2</v>
      </c>
      <c r="C994" s="41">
        <v>5.8794280862781802E-2</v>
      </c>
      <c r="D994" s="41">
        <v>5.6065102342429798E-2</v>
      </c>
      <c r="E994" s="41">
        <v>5.8753233757830398E-2</v>
      </c>
      <c r="F994" s="4">
        <v>527417113.44444442</v>
      </c>
      <c r="G994" s="4">
        <v>7617788969.0459538</v>
      </c>
      <c r="H994" s="11">
        <f t="shared" si="79"/>
        <v>-5.5437156468504847E-2</v>
      </c>
      <c r="I994" s="10">
        <f t="shared" si="75"/>
        <v>1.3334701335783581E-2</v>
      </c>
      <c r="J994" s="10">
        <f t="shared" si="76"/>
        <v>-5.5992217438576297E-3</v>
      </c>
      <c r="K994" s="10">
        <f t="shared" si="77"/>
        <v>28.003647939791747</v>
      </c>
      <c r="L994" s="10">
        <f t="shared" si="78"/>
        <v>4.8678739649540947E-2</v>
      </c>
    </row>
    <row r="995" spans="1:12" x14ac:dyDescent="0.25">
      <c r="A995" s="3">
        <v>44824</v>
      </c>
      <c r="B995" s="41">
        <v>5.8621220659717699E-2</v>
      </c>
      <c r="C995" s="41">
        <v>6.02371201482668E-2</v>
      </c>
      <c r="D995" s="41">
        <v>5.7787644269852799E-2</v>
      </c>
      <c r="E995" s="41">
        <v>5.8424261373851601E-2</v>
      </c>
      <c r="F995" s="4">
        <v>392266284.95470381</v>
      </c>
      <c r="G995" s="4">
        <v>7778903826.5803041</v>
      </c>
      <c r="H995" s="11">
        <f t="shared" si="79"/>
        <v>2.4540469996603871E-2</v>
      </c>
      <c r="I995" s="10">
        <f t="shared" si="75"/>
        <v>1.0405666966965267E-2</v>
      </c>
      <c r="J995" s="10">
        <f t="shared" si="76"/>
        <v>-1.8901480980340613E-2</v>
      </c>
      <c r="K995" s="10">
        <f t="shared" si="77"/>
        <v>28.715411091850267</v>
      </c>
      <c r="L995" s="10">
        <f t="shared" si="78"/>
        <v>4.2387536459794095E-2</v>
      </c>
    </row>
    <row r="996" spans="1:12" x14ac:dyDescent="0.25">
      <c r="A996" s="3">
        <v>44825</v>
      </c>
      <c r="B996" s="41">
        <v>5.8441313320873697E-2</v>
      </c>
      <c r="C996" s="41">
        <v>6.0579408820053103E-2</v>
      </c>
      <c r="D996" s="41">
        <v>5.6179527373190097E-2</v>
      </c>
      <c r="E996" s="41">
        <v>5.7319956308703297E-2</v>
      </c>
      <c r="F996" s="4">
        <v>499252371.66666669</v>
      </c>
      <c r="G996" s="4">
        <v>7780451003.2779493</v>
      </c>
      <c r="H996" s="11">
        <f t="shared" si="79"/>
        <v>5.6823545173441022E-3</v>
      </c>
      <c r="I996" s="10">
        <f t="shared" si="75"/>
        <v>5.3115929150498432E-2</v>
      </c>
      <c r="J996" s="10">
        <f t="shared" si="76"/>
        <v>4.1741649373506551E-2</v>
      </c>
      <c r="K996" s="10">
        <f t="shared" si="77"/>
        <v>28.884264592302781</v>
      </c>
      <c r="L996" s="10">
        <f t="shared" si="78"/>
        <v>7.8318235353519672E-2</v>
      </c>
    </row>
    <row r="997" spans="1:12" x14ac:dyDescent="0.25">
      <c r="A997" s="3">
        <v>44826</v>
      </c>
      <c r="B997" s="41">
        <v>5.72703345942066E-2</v>
      </c>
      <c r="C997" s="41">
        <v>6.0032165891610201E-2</v>
      </c>
      <c r="D997" s="41">
        <v>5.6909833049328201E-2</v>
      </c>
      <c r="E997" s="41">
        <v>5.9712585827045903E-2</v>
      </c>
      <c r="F997" s="4">
        <v>586220444.55555558</v>
      </c>
      <c r="G997" s="4">
        <v>7777246987.694685</v>
      </c>
      <c r="H997" s="11">
        <f t="shared" si="79"/>
        <v>-9.0334808328758898E-3</v>
      </c>
      <c r="I997" s="10">
        <f t="shared" si="75"/>
        <v>2.2812981174268302E-3</v>
      </c>
      <c r="J997" s="10">
        <f t="shared" si="76"/>
        <v>5.9243082470850084E-2</v>
      </c>
      <c r="K997" s="10">
        <f t="shared" si="77"/>
        <v>28.614305660903621</v>
      </c>
      <c r="L997" s="10">
        <f t="shared" si="78"/>
        <v>5.4864558108536965E-2</v>
      </c>
    </row>
    <row r="998" spans="1:12" x14ac:dyDescent="0.25">
      <c r="A998" s="3">
        <v>44827</v>
      </c>
      <c r="B998" s="41">
        <v>5.9626604075847203E-2</v>
      </c>
      <c r="C998" s="41">
        <v>6.3999318728513999E-2</v>
      </c>
      <c r="D998" s="41">
        <v>5.94863055103051E-2</v>
      </c>
      <c r="E998" s="41">
        <v>6.3250143473745302E-2</v>
      </c>
      <c r="F998" s="4">
        <v>661811101.11111116</v>
      </c>
      <c r="G998" s="4">
        <v>8146094771.0111742</v>
      </c>
      <c r="H998" s="11">
        <f t="shared" si="79"/>
        <v>6.6083786549807413E-2</v>
      </c>
      <c r="I998" s="10">
        <f t="shared" si="75"/>
        <v>8.8898692419804859E-2</v>
      </c>
      <c r="J998" s="10">
        <f t="shared" si="76"/>
        <v>1.5058178763416308E-4</v>
      </c>
      <c r="K998" s="10">
        <f t="shared" si="77"/>
        <v>30.571331115019532</v>
      </c>
      <c r="L998" s="10">
        <f t="shared" si="78"/>
        <v>7.5866423027852736E-2</v>
      </c>
    </row>
    <row r="999" spans="1:12" x14ac:dyDescent="0.25">
      <c r="A999" s="3">
        <v>44828</v>
      </c>
      <c r="B999" s="41">
        <v>6.3397624024243704E-2</v>
      </c>
      <c r="C999" s="41">
        <v>6.8022158709450595E-2</v>
      </c>
      <c r="D999" s="41">
        <v>6.2897193519217104E-2</v>
      </c>
      <c r="E999" s="41">
        <v>6.3259667793417698E-2</v>
      </c>
      <c r="F999" s="4">
        <v>1730870165.333333</v>
      </c>
      <c r="G999" s="4">
        <v>8669495955.9878578</v>
      </c>
      <c r="H999" s="11">
        <f t="shared" si="79"/>
        <v>6.285754381232618E-2</v>
      </c>
      <c r="I999" s="10">
        <f t="shared" si="75"/>
        <v>2.3633244999331185E-2</v>
      </c>
      <c r="J999" s="10">
        <f t="shared" si="76"/>
        <v>-3.1643230609495587E-2</v>
      </c>
      <c r="K999" s="10">
        <f t="shared" si="77"/>
        <v>32.55582744379533</v>
      </c>
      <c r="L999" s="10">
        <f t="shared" si="78"/>
        <v>8.1481619504495839E-2</v>
      </c>
    </row>
    <row r="1000" spans="1:12" x14ac:dyDescent="0.25">
      <c r="A1000" s="3">
        <v>44829</v>
      </c>
      <c r="B1000" s="41">
        <v>6.31656632935364E-2</v>
      </c>
      <c r="C1000" s="41">
        <v>6.3746000617490306E-2</v>
      </c>
      <c r="D1000" s="41">
        <v>6.0296976412679303E-2</v>
      </c>
      <c r="E1000" s="41">
        <v>6.1257927537150501E-2</v>
      </c>
      <c r="F1000" s="4">
        <v>902050521.77777779</v>
      </c>
      <c r="G1000" s="4">
        <v>8289716911.0812273</v>
      </c>
      <c r="H1000" s="11">
        <f t="shared" si="79"/>
        <v>-6.2864192684996115E-2</v>
      </c>
      <c r="I1000" s="10">
        <f t="shared" si="75"/>
        <v>3.392863062964506E-2</v>
      </c>
      <c r="J1000" s="10">
        <f t="shared" si="76"/>
        <v>-1.7633223479882609E-3</v>
      </c>
      <c r="K1000" s="10">
        <f t="shared" si="77"/>
        <v>30.446367441664098</v>
      </c>
      <c r="L1000" s="10">
        <f t="shared" si="78"/>
        <v>5.7200616183562758E-2</v>
      </c>
    </row>
    <row r="1001" spans="1:12" x14ac:dyDescent="0.25">
      <c r="A1001" s="3">
        <v>44830</v>
      </c>
      <c r="B1001" s="41">
        <v>6.1177704856640702E-2</v>
      </c>
      <c r="C1001" s="41">
        <v>6.1869207627150098E-2</v>
      </c>
      <c r="D1001" s="41">
        <v>6.0002152873442301E-2</v>
      </c>
      <c r="E1001" s="41">
        <v>6.1149910064532798E-2</v>
      </c>
      <c r="F1001" s="4">
        <v>592355417.64459932</v>
      </c>
      <c r="G1001" s="4">
        <v>8093310589.9027061</v>
      </c>
      <c r="H1001" s="11">
        <f t="shared" si="79"/>
        <v>-2.9441737084055793E-2</v>
      </c>
      <c r="I1001" s="10">
        <f t="shared" si="75"/>
        <v>3.5304181560804469E-2</v>
      </c>
      <c r="J1001" s="10">
        <f t="shared" si="76"/>
        <v>-9.2202059977977147E-3</v>
      </c>
      <c r="K1001" s="10">
        <f t="shared" si="77"/>
        <v>29.520531759198011</v>
      </c>
      <c r="L1001" s="10">
        <f t="shared" si="78"/>
        <v>3.1116462731692662E-2</v>
      </c>
    </row>
    <row r="1002" spans="1:12" x14ac:dyDescent="0.25">
      <c r="A1002" s="3">
        <v>44831</v>
      </c>
      <c r="B1002" s="41">
        <v>6.1137371766896098E-2</v>
      </c>
      <c r="C1002" s="41">
        <v>6.3016299394380706E-2</v>
      </c>
      <c r="D1002" s="41">
        <v>5.9862348427590299E-2</v>
      </c>
      <c r="E1002" s="41">
        <v>6.0586095296991001E-2</v>
      </c>
      <c r="F1002" s="4">
        <v>518086573.77777779</v>
      </c>
      <c r="G1002" s="4">
        <v>8185723757.9554596</v>
      </c>
      <c r="H1002" s="11">
        <f t="shared" si="79"/>
        <v>1.8540592505135452E-2</v>
      </c>
      <c r="I1002" s="10">
        <f t="shared" si="75"/>
        <v>2.1684860099017975E-2</v>
      </c>
      <c r="J1002" s="10">
        <f t="shared" si="76"/>
        <v>5.1953576578589455E-4</v>
      </c>
      <c r="K1002" s="10">
        <f t="shared" si="77"/>
        <v>30.086400501585345</v>
      </c>
      <c r="L1002" s="10">
        <f t="shared" si="78"/>
        <v>5.2686722950828324E-2</v>
      </c>
    </row>
    <row r="1003" spans="1:12" x14ac:dyDescent="0.25">
      <c r="A1003" s="3">
        <v>44832</v>
      </c>
      <c r="B1003" s="41">
        <v>6.0603506710642602E-2</v>
      </c>
      <c r="C1003" s="41">
        <v>6.1038403032715398E-2</v>
      </c>
      <c r="D1003" s="41">
        <v>5.8640488466376199E-2</v>
      </c>
      <c r="E1003" s="41">
        <v>6.0617571940407101E-2</v>
      </c>
      <c r="F1003" s="4">
        <v>514016858.53658539</v>
      </c>
      <c r="G1003" s="4">
        <v>7975386305.3198566</v>
      </c>
      <c r="H1003" s="11">
        <f t="shared" si="79"/>
        <v>-3.1387059866636376E-2</v>
      </c>
      <c r="I1003" s="10">
        <f t="shared" si="75"/>
        <v>1.3507730089180776E-2</v>
      </c>
      <c r="J1003" s="10">
        <f t="shared" si="76"/>
        <v>2.3626662545244148E-3</v>
      </c>
      <c r="K1003" s="10">
        <f t="shared" si="77"/>
        <v>29.110689788003853</v>
      </c>
      <c r="L1003" s="10">
        <f t="shared" si="78"/>
        <v>4.0891790451475174E-2</v>
      </c>
    </row>
    <row r="1004" spans="1:12" x14ac:dyDescent="0.25">
      <c r="A1004" s="3">
        <v>44833</v>
      </c>
      <c r="B1004" s="41">
        <v>6.0541808507980598E-2</v>
      </c>
      <c r="C1004" s="41">
        <v>6.0994453147522699E-2</v>
      </c>
      <c r="D1004" s="41">
        <v>5.9416341019574298E-2</v>
      </c>
      <c r="E1004" s="41">
        <v>6.0760791032061903E-2</v>
      </c>
      <c r="F1004" s="4">
        <v>382655986.66666669</v>
      </c>
      <c r="G1004" s="4">
        <v>8002840608.8144722</v>
      </c>
      <c r="H1004" s="11">
        <f t="shared" si="79"/>
        <v>-7.2003661644198151E-4</v>
      </c>
      <c r="I1004" s="10">
        <f t="shared" si="75"/>
        <v>6.0724303691708781E-3</v>
      </c>
      <c r="J1004" s="10">
        <f t="shared" si="76"/>
        <v>1.4600859137657851E-2</v>
      </c>
      <c r="K1004" s="10">
        <f t="shared" si="77"/>
        <v>29.089008988810164</v>
      </c>
      <c r="L1004" s="10">
        <f t="shared" si="78"/>
        <v>2.6560237484642535E-2</v>
      </c>
    </row>
    <row r="1005" spans="1:12" x14ac:dyDescent="0.25">
      <c r="A1005" s="3">
        <v>44834</v>
      </c>
      <c r="B1005" s="41">
        <v>6.0809502556418801E-2</v>
      </c>
      <c r="C1005" s="41">
        <v>6.2115700667788099E-2</v>
      </c>
      <c r="D1005" s="41">
        <v>5.9943472594201498E-2</v>
      </c>
      <c r="E1005" s="41">
        <v>6.1647950783013702E-2</v>
      </c>
      <c r="F1005" s="4">
        <v>423531501.22222221</v>
      </c>
      <c r="G1005" s="4">
        <v>8052441764.4375629</v>
      </c>
      <c r="H1005" s="11">
        <f t="shared" si="79"/>
        <v>1.8382778472552611E-2</v>
      </c>
      <c r="I1005" s="10">
        <f t="shared" si="75"/>
        <v>2.7112170005092074E-2</v>
      </c>
      <c r="J1005" s="10">
        <f t="shared" si="76"/>
        <v>-1.6608100209548393E-2</v>
      </c>
      <c r="K1005" s="10">
        <f t="shared" si="77"/>
        <v>29.642128575510107</v>
      </c>
      <c r="L1005" s="10">
        <f t="shared" si="78"/>
        <v>3.6237941840505439E-2</v>
      </c>
    </row>
    <row r="1006" spans="1:12" x14ac:dyDescent="0.25">
      <c r="A1006" s="3">
        <v>44835</v>
      </c>
      <c r="B1006" s="41">
        <v>6.1684474632210898E-2</v>
      </c>
      <c r="C1006" s="41">
        <v>6.27241279988099E-2</v>
      </c>
      <c r="D1006" s="41">
        <v>6.0402437352474803E-2</v>
      </c>
      <c r="E1006" s="41">
        <v>6.0624095438696103E-2</v>
      </c>
      <c r="F1006" s="4">
        <v>711884581.72631574</v>
      </c>
      <c r="G1006" s="4">
        <v>8130108401.6290417</v>
      </c>
      <c r="H1006" s="11">
        <f t="shared" si="79"/>
        <v>9.7950650879048938E-3</v>
      </c>
      <c r="I1006" s="10">
        <f t="shared" si="75"/>
        <v>1.475425623441905E-2</v>
      </c>
      <c r="J1006" s="10">
        <f t="shared" si="76"/>
        <v>-2.2722260478092671E-2</v>
      </c>
      <c r="K1006" s="10">
        <f t="shared" si="77"/>
        <v>29.942270219339179</v>
      </c>
      <c r="L1006" s="10">
        <f t="shared" si="78"/>
        <v>3.8437035790244822E-2</v>
      </c>
    </row>
    <row r="1007" spans="1:12" x14ac:dyDescent="0.25">
      <c r="A1007" s="3">
        <v>44836</v>
      </c>
      <c r="B1007" s="41">
        <v>6.0589211513977302E-2</v>
      </c>
      <c r="C1007" s="41">
        <v>6.09335214021786E-2</v>
      </c>
      <c r="D1007" s="41">
        <v>5.9051825528416403E-2</v>
      </c>
      <c r="E1007" s="41">
        <v>5.9246578950889299E-2</v>
      </c>
      <c r="F1007" s="4">
        <v>355776543.22222221</v>
      </c>
      <c r="G1007" s="4">
        <v>7989060872.6239128</v>
      </c>
      <c r="H1007" s="11">
        <f t="shared" si="79"/>
        <v>-2.8547333438661344E-2</v>
      </c>
      <c r="I1007" s="10">
        <f t="shared" si="75"/>
        <v>7.2605237794856087E-2</v>
      </c>
      <c r="J1007" s="10">
        <f t="shared" si="76"/>
        <v>1.8487664701555939E-2</v>
      </c>
      <c r="K1007" s="10">
        <f t="shared" si="77"/>
        <v>29.05895091403854</v>
      </c>
      <c r="L1007" s="10">
        <f t="shared" si="78"/>
        <v>3.1865160084792121E-2</v>
      </c>
    </row>
    <row r="1008" spans="1:12" x14ac:dyDescent="0.25">
      <c r="A1008" s="3">
        <v>44837</v>
      </c>
      <c r="B1008" s="41">
        <v>5.9280580818318197E-2</v>
      </c>
      <c r="C1008" s="41">
        <v>6.0465450554119199E-2</v>
      </c>
      <c r="D1008" s="41">
        <v>5.9017388706492799E-2</v>
      </c>
      <c r="E1008" s="41">
        <v>6.0341909837247597E-2</v>
      </c>
      <c r="F1008" s="4">
        <v>342480154.66666669</v>
      </c>
      <c r="G1008" s="4">
        <v>7948960591.6904974</v>
      </c>
      <c r="H1008" s="11">
        <f t="shared" si="79"/>
        <v>-7.6816641692181303E-3</v>
      </c>
      <c r="I1008" s="10">
        <f t="shared" si="75"/>
        <v>6.3263800691664873E-2</v>
      </c>
      <c r="J1008" s="10">
        <f t="shared" si="76"/>
        <v>9.3465218083516044E-2</v>
      </c>
      <c r="K1008" s="10">
        <f t="shared" si="77"/>
        <v>28.828048147837883</v>
      </c>
      <c r="L1008" s="10">
        <f t="shared" si="78"/>
        <v>2.4536189746177106E-2</v>
      </c>
    </row>
    <row r="1009" spans="1:12" x14ac:dyDescent="0.25">
      <c r="A1009" s="3">
        <v>44838</v>
      </c>
      <c r="B1009" s="41">
        <v>6.0315433914875802E-2</v>
      </c>
      <c r="C1009" s="41">
        <v>6.6209526131112306E-2</v>
      </c>
      <c r="D1009" s="41">
        <v>5.9942138606595301E-2</v>
      </c>
      <c r="E1009" s="41">
        <v>6.59817795997618E-2</v>
      </c>
      <c r="F1009" s="4">
        <v>596718689.11111116</v>
      </c>
      <c r="G1009" s="4">
        <v>8213454981.0877819</v>
      </c>
      <c r="H1009" s="11">
        <f t="shared" si="79"/>
        <v>9.4997647819590969E-2</v>
      </c>
      <c r="I1009" s="10">
        <f t="shared" si="75"/>
        <v>2.4802068136015082E-3</v>
      </c>
      <c r="J1009" s="10">
        <f t="shared" si="76"/>
        <v>-1.8495383236908136E-2</v>
      </c>
      <c r="K1009" s="10">
        <f t="shared" si="77"/>
        <v>31.661642560931988</v>
      </c>
      <c r="L1009" s="10">
        <f t="shared" si="78"/>
        <v>0.10455728924939311</v>
      </c>
    </row>
    <row r="1010" spans="1:12" x14ac:dyDescent="0.25">
      <c r="A1010" s="3">
        <v>44839</v>
      </c>
      <c r="B1010" s="41">
        <v>6.5829381357578001E-2</v>
      </c>
      <c r="C1010" s="41">
        <v>6.6575606736531803E-2</v>
      </c>
      <c r="D1010" s="41">
        <v>6.2895262859514994E-2</v>
      </c>
      <c r="E1010" s="41">
        <v>6.4761421299410996E-2</v>
      </c>
      <c r="F1010" s="4">
        <v>1758861311.1111109</v>
      </c>
      <c r="G1010" s="4">
        <v>8570225346.3846455</v>
      </c>
      <c r="H1010" s="11">
        <f t="shared" si="79"/>
        <v>5.5291228741701157E-3</v>
      </c>
      <c r="I1010" s="10">
        <f t="shared" si="75"/>
        <v>3.371860897065565E-2</v>
      </c>
      <c r="J1010" s="10">
        <f t="shared" si="76"/>
        <v>-2.1044575002556187E-2</v>
      </c>
      <c r="K1010" s="10">
        <f t="shared" si="77"/>
        <v>31.842232795923607</v>
      </c>
      <c r="L1010" s="10">
        <f t="shared" si="78"/>
        <v>5.8515438360395189E-2</v>
      </c>
    </row>
    <row r="1011" spans="1:12" x14ac:dyDescent="0.25">
      <c r="A1011" s="3">
        <v>44840</v>
      </c>
      <c r="B1011" s="41">
        <v>6.4751174782441898E-2</v>
      </c>
      <c r="C1011" s="41">
        <v>6.6710194702254602E-2</v>
      </c>
      <c r="D1011" s="41">
        <v>6.3170564524478598E-2</v>
      </c>
      <c r="E1011" s="41">
        <v>6.3398544711603402E-2</v>
      </c>
      <c r="F1011" s="4">
        <v>981375695.11111116</v>
      </c>
      <c r="G1011" s="4">
        <v>8587491525.9405842</v>
      </c>
      <c r="H1011" s="11">
        <f t="shared" si="79"/>
        <v>2.0215807608847049E-3</v>
      </c>
      <c r="I1011" s="10">
        <f t="shared" si="75"/>
        <v>2.0388098177343956E-2</v>
      </c>
      <c r="J1011" s="10">
        <f t="shared" si="76"/>
        <v>-1.5342357769801973E-2</v>
      </c>
      <c r="K1011" s="10">
        <f t="shared" si="77"/>
        <v>31.908626021888345</v>
      </c>
      <c r="L1011" s="10">
        <f t="shared" si="78"/>
        <v>5.6032904002375927E-2</v>
      </c>
    </row>
    <row r="1012" spans="1:12" x14ac:dyDescent="0.25">
      <c r="A1012" s="3">
        <v>44841</v>
      </c>
      <c r="B1012" s="41">
        <v>6.3437726866975006E-2</v>
      </c>
      <c r="C1012" s="41">
        <v>6.3663958159659501E-2</v>
      </c>
      <c r="D1012" s="41">
        <v>6.1504411174787499E-2</v>
      </c>
      <c r="E1012" s="41">
        <v>6.2425861556553199E-2</v>
      </c>
      <c r="F1012" s="4">
        <v>578895480.86411154</v>
      </c>
      <c r="G1012" s="4">
        <v>8323866529.45821</v>
      </c>
      <c r="H1012" s="11">
        <f t="shared" si="79"/>
        <v>-4.5663733349771619E-2</v>
      </c>
      <c r="I1012" s="10">
        <f t="shared" si="75"/>
        <v>9.0709074570335946E-3</v>
      </c>
      <c r="J1012" s="10">
        <f t="shared" si="76"/>
        <v>-1.2922512922037832E-2</v>
      </c>
      <c r="K1012" s="10">
        <f t="shared" si="77"/>
        <v>30.405895298317478</v>
      </c>
      <c r="L1012" s="10">
        <f t="shared" si="78"/>
        <v>3.5112066657054131E-2</v>
      </c>
    </row>
    <row r="1013" spans="1:12" x14ac:dyDescent="0.25">
      <c r="A1013" s="3">
        <v>44842</v>
      </c>
      <c r="B1013" s="41">
        <v>6.2382799847925101E-2</v>
      </c>
      <c r="C1013" s="41">
        <v>6.2592455010910902E-2</v>
      </c>
      <c r="D1013" s="41">
        <v>6.1260136781305603E-2</v>
      </c>
      <c r="E1013" s="41">
        <v>6.1619162553919297E-2</v>
      </c>
      <c r="F1013" s="4">
        <v>467778535.80487812</v>
      </c>
      <c r="G1013" s="4">
        <v>8250402724.5210915</v>
      </c>
      <c r="H1013" s="11">
        <f t="shared" si="79"/>
        <v>-1.6830608396377612E-2</v>
      </c>
      <c r="I1013" s="10">
        <f t="shared" si="75"/>
        <v>4.3326697298369764E-3</v>
      </c>
      <c r="J1013" s="10">
        <f t="shared" si="76"/>
        <v>8.3067141765438279E-3</v>
      </c>
      <c r="K1013" s="10">
        <f t="shared" si="77"/>
        <v>29.87731497321386</v>
      </c>
      <c r="L1013" s="10">
        <f t="shared" si="78"/>
        <v>2.1748535011627323E-2</v>
      </c>
    </row>
    <row r="1014" spans="1:12" x14ac:dyDescent="0.25">
      <c r="A1014" s="3">
        <v>44843</v>
      </c>
      <c r="B1014" s="41">
        <v>6.1626668515809099E-2</v>
      </c>
      <c r="C1014" s="41">
        <v>6.23419344652556E-2</v>
      </c>
      <c r="D1014" s="41">
        <v>6.1201435173424398E-2</v>
      </c>
      <c r="E1014" s="41">
        <v>6.2131015325052698E-2</v>
      </c>
      <c r="F1014" s="4">
        <v>342600892.77777779</v>
      </c>
      <c r="G1014" s="4">
        <v>8205415020.9656792</v>
      </c>
      <c r="H1014" s="11">
        <f t="shared" si="79"/>
        <v>-4.0024080476094587E-3</v>
      </c>
      <c r="I1014" s="10">
        <f t="shared" si="75"/>
        <v>2.2486353611872335E-2</v>
      </c>
      <c r="J1014" s="10">
        <f t="shared" si="76"/>
        <v>-4.4520829489984703E-2</v>
      </c>
      <c r="K1014" s="10">
        <f t="shared" si="77"/>
        <v>29.753731359276497</v>
      </c>
      <c r="L1014" s="10">
        <f t="shared" si="78"/>
        <v>1.8635172338678174E-2</v>
      </c>
    </row>
    <row r="1015" spans="1:12" x14ac:dyDescent="0.25">
      <c r="A1015" s="3">
        <v>44844</v>
      </c>
      <c r="B1015" s="41">
        <v>6.2112852793376999E-2</v>
      </c>
      <c r="C1015" s="41">
        <v>6.2474405605215798E-2</v>
      </c>
      <c r="D1015" s="41">
        <v>5.93648909857264E-2</v>
      </c>
      <c r="E1015" s="41">
        <v>5.93648909857264E-2</v>
      </c>
      <c r="F1015" s="4">
        <v>429584547.01045299</v>
      </c>
      <c r="G1015" s="4">
        <v>8107750774.7245207</v>
      </c>
      <c r="H1015" s="11">
        <f t="shared" si="79"/>
        <v>2.1249122456093671E-3</v>
      </c>
      <c r="I1015" s="10">
        <f t="shared" si="75"/>
        <v>2.3545699045068931E-2</v>
      </c>
      <c r="J1015" s="10">
        <f t="shared" si="76"/>
        <v>1.4443508118196613E-2</v>
      </c>
      <c r="K1015" s="10">
        <f t="shared" si="77"/>
        <v>29.819080339640006</v>
      </c>
      <c r="L1015" s="10">
        <f t="shared" si="78"/>
        <v>5.2379690552064595E-2</v>
      </c>
    </row>
    <row r="1016" spans="1:12" x14ac:dyDescent="0.25">
      <c r="A1016" s="3">
        <v>44845</v>
      </c>
      <c r="B1016" s="41">
        <v>5.9357936722797801E-2</v>
      </c>
      <c r="C1016" s="41">
        <v>6.0620440509045498E-2</v>
      </c>
      <c r="D1016" s="41">
        <v>5.7783443577799999E-2</v>
      </c>
      <c r="E1016" s="41">
        <v>6.0222328270614599E-2</v>
      </c>
      <c r="F1016" s="4">
        <v>647944309</v>
      </c>
      <c r="G1016" s="4">
        <v>7906277638.0657721</v>
      </c>
      <c r="H1016" s="11">
        <f t="shared" si="79"/>
        <v>-2.9675594000617721E-2</v>
      </c>
      <c r="I1016" s="10">
        <f t="shared" si="75"/>
        <v>1.0313898349290437E-2</v>
      </c>
      <c r="J1016" s="10">
        <f t="shared" si="76"/>
        <v>-6.4001329349113734E-3</v>
      </c>
      <c r="K1016" s="10">
        <f t="shared" si="77"/>
        <v>28.904505824008428</v>
      </c>
      <c r="L1016" s="10">
        <f t="shared" si="78"/>
        <v>4.9097055412174351E-2</v>
      </c>
    </row>
    <row r="1017" spans="1:12" x14ac:dyDescent="0.25">
      <c r="A1017" s="3">
        <v>44846</v>
      </c>
      <c r="B1017" s="41">
        <v>6.0218537734993603E-2</v>
      </c>
      <c r="C1017" s="41">
        <v>6.0840071573314697E-2</v>
      </c>
      <c r="D1017" s="41">
        <v>5.9421604914484102E-2</v>
      </c>
      <c r="E1017" s="41">
        <v>5.9836897364032797E-2</v>
      </c>
      <c r="F1017" s="4">
        <v>547469818.09059238</v>
      </c>
      <c r="G1017" s="4">
        <v>7973582837.1577101</v>
      </c>
      <c r="H1017" s="11">
        <f t="shared" si="79"/>
        <v>3.6230529244739925E-3</v>
      </c>
      <c r="I1017" s="10">
        <f t="shared" si="75"/>
        <v>1.6774625393242475E-2</v>
      </c>
      <c r="J1017" s="10">
        <f t="shared" si="76"/>
        <v>-3.3106730556415886E-3</v>
      </c>
      <c r="K1017" s="10">
        <f t="shared" si="77"/>
        <v>29.01285143128905</v>
      </c>
      <c r="L1017" s="10">
        <f t="shared" si="78"/>
        <v>2.3871227659905347E-2</v>
      </c>
    </row>
    <row r="1018" spans="1:12" x14ac:dyDescent="0.25">
      <c r="A1018" s="3">
        <v>44847</v>
      </c>
      <c r="B1018" s="41">
        <v>5.98534318065806E-2</v>
      </c>
      <c r="C1018" s="41">
        <v>6.0173081746852798E-2</v>
      </c>
      <c r="D1018" s="41">
        <v>5.5563367107224398E-2</v>
      </c>
      <c r="E1018" s="41">
        <v>5.96387969601965E-2</v>
      </c>
      <c r="F1018" s="4">
        <v>683845375.55400693</v>
      </c>
      <c r="G1018" s="4">
        <v>7757812836.7930794</v>
      </c>
      <c r="H1018" s="11">
        <f t="shared" si="79"/>
        <v>-1.096300200203002E-2</v>
      </c>
      <c r="I1018" s="10">
        <f t="shared" si="75"/>
        <v>2.4209641800630764E-2</v>
      </c>
      <c r="J1018" s="10">
        <f t="shared" si="76"/>
        <v>-1.6703348276008168E-2</v>
      </c>
      <c r="K1018" s="10">
        <f t="shared" si="77"/>
        <v>28.683820480961199</v>
      </c>
      <c r="L1018" s="10">
        <f t="shared" si="78"/>
        <v>8.2963198229738744E-2</v>
      </c>
    </row>
    <row r="1019" spans="1:12" x14ac:dyDescent="0.25">
      <c r="A1019" s="3">
        <v>44848</v>
      </c>
      <c r="B1019" s="41">
        <v>5.9639518525541502E-2</v>
      </c>
      <c r="C1019" s="41">
        <v>6.0940884296730599E-2</v>
      </c>
      <c r="D1019" s="41">
        <v>5.8259458024722703E-2</v>
      </c>
      <c r="E1019" s="41">
        <v>5.8642629363808201E-2</v>
      </c>
      <c r="F1019" s="4">
        <v>841650077.77777779</v>
      </c>
      <c r="G1019" s="4">
        <v>7925399883.7229633</v>
      </c>
      <c r="H1019" s="11">
        <f t="shared" si="79"/>
        <v>1.27599007328216E-2</v>
      </c>
      <c r="I1019" s="10">
        <f t="shared" si="75"/>
        <v>1.2136091005679342E-2</v>
      </c>
      <c r="J1019" s="10">
        <f t="shared" si="76"/>
        <v>-2.9358455447575649E-3</v>
      </c>
      <c r="K1019" s="10">
        <f t="shared" si="77"/>
        <v>29.062583083669161</v>
      </c>
      <c r="L1019" s="10">
        <f t="shared" si="78"/>
        <v>4.6025595893288695E-2</v>
      </c>
    </row>
    <row r="1020" spans="1:12" x14ac:dyDescent="0.25">
      <c r="A1020" s="3">
        <v>44849</v>
      </c>
      <c r="B1020" s="41">
        <v>5.8639853688138899E-2</v>
      </c>
      <c r="C1020" s="41">
        <v>5.9632014080699201E-2</v>
      </c>
      <c r="D1020" s="41">
        <v>5.8011030547062699E-2</v>
      </c>
      <c r="E1020" s="41">
        <v>5.8470463661657597E-2</v>
      </c>
      <c r="F1020" s="4">
        <v>383694278.55555558</v>
      </c>
      <c r="G1020" s="4">
        <v>7796301499.0205927</v>
      </c>
      <c r="H1020" s="11">
        <f t="shared" si="79"/>
        <v>-2.1477703041825027E-2</v>
      </c>
      <c r="I1020" s="10">
        <f t="shared" si="75"/>
        <v>1.0869278710140515E-2</v>
      </c>
      <c r="J1020" s="10">
        <f t="shared" si="76"/>
        <v>5.8665502322061691E-3</v>
      </c>
      <c r="K1020" s="10">
        <f t="shared" si="77"/>
        <v>28.416907851527924</v>
      </c>
      <c r="L1020" s="10">
        <f t="shared" si="78"/>
        <v>2.7942677769212221E-2</v>
      </c>
    </row>
    <row r="1021" spans="1:12" x14ac:dyDescent="0.25">
      <c r="A1021" s="3">
        <v>44850</v>
      </c>
      <c r="B1021" s="41">
        <v>5.8561480130699999E-2</v>
      </c>
      <c r="C1021" s="41">
        <v>5.9374721108807003E-2</v>
      </c>
      <c r="D1021" s="41">
        <v>5.8561480130699999E-2</v>
      </c>
      <c r="E1021" s="41">
        <v>5.8813483573829102E-2</v>
      </c>
      <c r="F1021" s="4">
        <v>252667069.10104531</v>
      </c>
      <c r="G1021" s="4">
        <v>7823126378.8321924</v>
      </c>
      <c r="H1021" s="11">
        <f t="shared" si="79"/>
        <v>-4.3146785473991674E-3</v>
      </c>
      <c r="I1021" s="10">
        <f t="shared" si="75"/>
        <v>4.1931902790716825E-4</v>
      </c>
      <c r="J1021" s="10">
        <f t="shared" si="76"/>
        <v>1.9300179610641344E-2</v>
      </c>
      <c r="K1021" s="10">
        <f t="shared" si="77"/>
        <v>28.289983350290118</v>
      </c>
      <c r="L1021" s="10">
        <f t="shared" si="78"/>
        <v>1.3886960785348679E-2</v>
      </c>
    </row>
    <row r="1022" spans="1:12" x14ac:dyDescent="0.25">
      <c r="A1022" s="3">
        <v>44851</v>
      </c>
      <c r="B1022" s="41">
        <v>5.8872770615563799E-2</v>
      </c>
      <c r="C1022" s="41">
        <v>6.0031215692462697E-2</v>
      </c>
      <c r="D1022" s="41">
        <v>5.8594445591831502E-2</v>
      </c>
      <c r="E1022" s="41">
        <v>5.9948594370331502E-2</v>
      </c>
      <c r="F1022" s="4">
        <v>247675096.44444439</v>
      </c>
      <c r="G1022" s="4">
        <v>7876696411.3702154</v>
      </c>
      <c r="H1022" s="11">
        <f t="shared" si="79"/>
        <v>1.1056802817694691E-2</v>
      </c>
      <c r="I1022" s="10">
        <f t="shared" si="75"/>
        <v>7.8461006535408395E-3</v>
      </c>
      <c r="J1022" s="10">
        <f t="shared" si="76"/>
        <v>-5.9036032647852288E-4</v>
      </c>
      <c r="K1022" s="10">
        <f t="shared" si="77"/>
        <v>28.613836920727834</v>
      </c>
      <c r="L1022" s="10">
        <f t="shared" si="78"/>
        <v>2.4520585289597774E-2</v>
      </c>
    </row>
    <row r="1023" spans="1:12" x14ac:dyDescent="0.25">
      <c r="A1023" s="3">
        <v>44852</v>
      </c>
      <c r="B1023" s="41">
        <v>5.9921389635870799E-2</v>
      </c>
      <c r="C1023" s="41">
        <v>6.0659370096793702E-2</v>
      </c>
      <c r="D1023" s="41">
        <v>5.8587191727955297E-2</v>
      </c>
      <c r="E1023" s="41">
        <v>5.9913203098587102E-2</v>
      </c>
      <c r="F1023" s="4">
        <v>304555328.94444442</v>
      </c>
      <c r="G1023" s="4">
        <v>7891588653.4807634</v>
      </c>
      <c r="H1023" s="11">
        <f t="shared" si="79"/>
        <v>1.0463796161467271E-2</v>
      </c>
      <c r="I1023" s="10">
        <f t="shared" si="75"/>
        <v>4.1051748649669276E-3</v>
      </c>
      <c r="J1023" s="10">
        <f t="shared" si="76"/>
        <v>-2.1256919402490415E-2</v>
      </c>
      <c r="K1023" s="10">
        <f t="shared" si="77"/>
        <v>28.923710073825266</v>
      </c>
      <c r="L1023" s="10">
        <f t="shared" si="78"/>
        <v>3.5369136285971603E-2</v>
      </c>
    </row>
    <row r="1024" spans="1:12" x14ac:dyDescent="0.25">
      <c r="A1024" s="3">
        <v>44853</v>
      </c>
      <c r="B1024" s="41">
        <v>5.9752846487042599E-2</v>
      </c>
      <c r="C1024" s="41">
        <v>6.0621017251964698E-2</v>
      </c>
      <c r="D1024" s="41">
        <v>5.8514986387260597E-2</v>
      </c>
      <c r="E1024" s="41">
        <v>5.8639632969175397E-2</v>
      </c>
      <c r="F1024" s="4">
        <v>438552312.33333331</v>
      </c>
      <c r="G1024" s="4">
        <v>7876438263.6939001</v>
      </c>
      <c r="H1024" s="11">
        <f t="shared" si="79"/>
        <v>-6.3226579451458955E-4</v>
      </c>
      <c r="I1024" s="10">
        <f t="shared" si="75"/>
        <v>4.6578550287396181E-3</v>
      </c>
      <c r="J1024" s="10">
        <f t="shared" si="76"/>
        <v>1.420421128781868E-2</v>
      </c>
      <c r="K1024" s="10">
        <f t="shared" si="77"/>
        <v>28.904790335500614</v>
      </c>
      <c r="L1024" s="10">
        <f t="shared" si="78"/>
        <v>3.5991307436458841E-2</v>
      </c>
    </row>
    <row r="1025" spans="1:12" x14ac:dyDescent="0.25">
      <c r="A1025" s="3">
        <v>44854</v>
      </c>
      <c r="B1025" s="41">
        <v>5.8668484327156101E-2</v>
      </c>
      <c r="C1025" s="41">
        <v>6.0230747644117399E-2</v>
      </c>
      <c r="D1025" s="41">
        <v>5.8353097337274201E-2</v>
      </c>
      <c r="E1025" s="41">
        <v>5.9472562705709699E-2</v>
      </c>
      <c r="F1025" s="4">
        <v>509233294</v>
      </c>
      <c r="G1025" s="4">
        <v>7906206610.8076563</v>
      </c>
      <c r="H1025" s="11">
        <f t="shared" si="79"/>
        <v>-6.4378597644639572E-3</v>
      </c>
      <c r="I1025" s="10">
        <f t="shared" si="75"/>
        <v>1.3971443426999963E-2</v>
      </c>
      <c r="J1025" s="10">
        <f t="shared" si="76"/>
        <v>-2.4821449172817145E-3</v>
      </c>
      <c r="K1025" s="10">
        <f t="shared" si="77"/>
        <v>28.712267489034964</v>
      </c>
      <c r="L1025" s="10">
        <f t="shared" si="78"/>
        <v>3.2177388905178406E-2</v>
      </c>
    </row>
    <row r="1026" spans="1:12" x14ac:dyDescent="0.25">
      <c r="A1026" s="3">
        <v>44855</v>
      </c>
      <c r="B1026" s="41">
        <v>5.9446238450797197E-2</v>
      </c>
      <c r="C1026" s="41">
        <v>5.9446238450797197E-2</v>
      </c>
      <c r="D1026" s="41">
        <v>5.7397193010173597E-2</v>
      </c>
      <c r="E1026" s="41">
        <v>5.9324943186472003E-2</v>
      </c>
      <c r="F1026" s="4">
        <v>407541591.8888889</v>
      </c>
      <c r="G1026" s="4">
        <v>7798321589.2443256</v>
      </c>
      <c r="H1026" s="11">
        <f t="shared" si="79"/>
        <v>-1.3025061517675251E-2</v>
      </c>
      <c r="I1026" s="10">
        <f t="shared" si="75"/>
        <v>2.0525746537430069E-3</v>
      </c>
      <c r="J1026" s="10">
        <f t="shared" si="76"/>
        <v>5.6399886975853075E-3</v>
      </c>
      <c r="K1026" s="10">
        <f t="shared" si="77"/>
        <v>28.32526337716066</v>
      </c>
      <c r="L1026" s="10">
        <f t="shared" si="78"/>
        <v>3.5699401541472664E-2</v>
      </c>
    </row>
    <row r="1027" spans="1:12" x14ac:dyDescent="0.25">
      <c r="A1027" s="3">
        <v>44856</v>
      </c>
      <c r="B1027" s="41">
        <v>5.9325602747265303E-2</v>
      </c>
      <c r="C1027" s="41">
        <v>5.9846522269211402E-2</v>
      </c>
      <c r="D1027" s="41">
        <v>5.91179320534585E-2</v>
      </c>
      <c r="E1027" s="41">
        <v>5.96595351955286E-2</v>
      </c>
      <c r="F1027" s="4">
        <v>323266909.6111111</v>
      </c>
      <c r="G1027" s="4">
        <v>7887295343.8088484</v>
      </c>
      <c r="H1027" s="11">
        <f t="shared" si="79"/>
        <v>6.7335432627165289E-3</v>
      </c>
      <c r="I1027" s="10">
        <f t="shared" ref="I1027:I1090" si="80">_xlfn.STDEV.S(H1028:H1029)</f>
        <v>2.0302228780628619E-3</v>
      </c>
      <c r="J1027" s="10">
        <f t="shared" ref="J1027:J1090" si="81">E1028/E1027-1</f>
        <v>1.0844470772645165E-2</v>
      </c>
      <c r="K1027" s="10">
        <f t="shared" ref="K1027:K1090" si="82">C1027/$C$2-1</f>
        <v>28.522726306801328</v>
      </c>
      <c r="L1027" s="10">
        <f t="shared" ref="L1027:L1090" si="83">C1027/D1027-1</f>
        <v>1.2324352196454669E-2</v>
      </c>
    </row>
    <row r="1028" spans="1:12" x14ac:dyDescent="0.25">
      <c r="A1028" s="3">
        <v>44857</v>
      </c>
      <c r="B1028" s="41">
        <v>5.9682482802419903E-2</v>
      </c>
      <c r="C1028" s="41">
        <v>6.0423222638900098E-2</v>
      </c>
      <c r="D1028" s="41">
        <v>5.88771468559132E-2</v>
      </c>
      <c r="E1028" s="41">
        <v>6.0306511281266101E-2</v>
      </c>
      <c r="F1028" s="4">
        <v>233403172.51567939</v>
      </c>
      <c r="G1028" s="4">
        <v>7899301071.5447464</v>
      </c>
      <c r="H1028" s="11">
        <f t="shared" ref="H1028:H1091" si="84">(C1028-C1027)/C1027</f>
        <v>9.6363221758231487E-3</v>
      </c>
      <c r="I1028" s="10">
        <f t="shared" si="80"/>
        <v>3.2005216767638699E-2</v>
      </c>
      <c r="J1028" s="10">
        <f t="shared" si="81"/>
        <v>-1.3526257515980689E-2</v>
      </c>
      <c r="K1028" s="10">
        <f t="shared" si="82"/>
        <v>28.807216809002316</v>
      </c>
      <c r="L1028" s="10">
        <f t="shared" si="83"/>
        <v>2.6259353001097718E-2</v>
      </c>
    </row>
    <row r="1029" spans="1:12" x14ac:dyDescent="0.25">
      <c r="A1029" s="3">
        <v>44858</v>
      </c>
      <c r="B1029" s="41">
        <v>6.03559175942706E-2</v>
      </c>
      <c r="C1029" s="41">
        <v>6.0831995011816103E-2</v>
      </c>
      <c r="D1029" s="41">
        <v>5.8726580872477598E-2</v>
      </c>
      <c r="E1029" s="41">
        <v>5.9490789879785302E-2</v>
      </c>
      <c r="F1029" s="4">
        <v>385949640.22222221</v>
      </c>
      <c r="G1029" s="4">
        <v>7901295137.6095819</v>
      </c>
      <c r="H1029" s="11">
        <f t="shared" si="84"/>
        <v>6.7651534470265107E-3</v>
      </c>
      <c r="I1029" s="10">
        <f t="shared" si="80"/>
        <v>6.3093284165525135E-2</v>
      </c>
      <c r="J1029" s="10">
        <f t="shared" si="81"/>
        <v>5.5482037190081934E-2</v>
      </c>
      <c r="K1029" s="10">
        <f t="shared" si="82"/>
        <v>29.008867204544003</v>
      </c>
      <c r="L1029" s="10">
        <f t="shared" si="83"/>
        <v>3.5851127514307857E-2</v>
      </c>
    </row>
    <row r="1030" spans="1:12" x14ac:dyDescent="0.25">
      <c r="A1030" s="3">
        <v>44859</v>
      </c>
      <c r="B1030" s="41">
        <v>5.9444274080150898E-2</v>
      </c>
      <c r="C1030" s="41">
        <v>6.3996923424020094E-2</v>
      </c>
      <c r="D1030" s="41">
        <v>5.9163651792273099E-2</v>
      </c>
      <c r="E1030" s="41">
        <v>6.2791460096362897E-2</v>
      </c>
      <c r="F1030" s="4">
        <v>586499978.88888884</v>
      </c>
      <c r="G1030" s="4">
        <v>8081203521.79533</v>
      </c>
      <c r="H1030" s="11">
        <f t="shared" si="84"/>
        <v>5.2027365066511955E-2</v>
      </c>
      <c r="I1030" s="10">
        <f t="shared" si="80"/>
        <v>1.1501866840600958E-2</v>
      </c>
      <c r="J1030" s="10">
        <f t="shared" si="81"/>
        <v>0.15909921394475202</v>
      </c>
      <c r="K1030" s="10">
        <f t="shared" si="82"/>
        <v>30.570149493827294</v>
      </c>
      <c r="L1030" s="10">
        <f t="shared" si="83"/>
        <v>8.1693260732398354E-2</v>
      </c>
    </row>
    <row r="1031" spans="1:12" x14ac:dyDescent="0.25">
      <c r="A1031" s="3">
        <v>44860</v>
      </c>
      <c r="B1031" s="41">
        <v>6.2898596457634903E-2</v>
      </c>
      <c r="C1031" s="41">
        <v>7.3036792409665693E-2</v>
      </c>
      <c r="D1031" s="41">
        <v>6.2663970898987606E-2</v>
      </c>
      <c r="E1031" s="41">
        <v>7.27815320401375E-2</v>
      </c>
      <c r="F1031" s="4">
        <v>1907544275.7777779</v>
      </c>
      <c r="G1031" s="4">
        <v>8985390774.1352215</v>
      </c>
      <c r="H1031" s="11">
        <f t="shared" si="84"/>
        <v>0.14125474322805723</v>
      </c>
      <c r="I1031" s="10">
        <f t="shared" si="80"/>
        <v>8.378955039462635E-2</v>
      </c>
      <c r="J1031" s="10">
        <f t="shared" si="81"/>
        <v>6.0243551016420982E-2</v>
      </c>
      <c r="K1031" s="10">
        <f t="shared" si="82"/>
        <v>35.029582854249249</v>
      </c>
      <c r="L1031" s="10">
        <f t="shared" si="83"/>
        <v>0.16553086824642427</v>
      </c>
    </row>
    <row r="1032" spans="1:12" x14ac:dyDescent="0.25">
      <c r="A1032" s="3">
        <v>44861</v>
      </c>
      <c r="B1032" s="41">
        <v>7.2854448074839998E-2</v>
      </c>
      <c r="C1032" s="41">
        <v>8.4541609250301394E-2</v>
      </c>
      <c r="D1032" s="41">
        <v>7.2126420822433104E-2</v>
      </c>
      <c r="E1032" s="41">
        <v>7.7166149978650803E-2</v>
      </c>
      <c r="F1032" s="4">
        <v>5350929984</v>
      </c>
      <c r="G1032" s="4">
        <v>10256241498.838831</v>
      </c>
      <c r="H1032" s="11">
        <f t="shared" si="84"/>
        <v>0.15752083930664448</v>
      </c>
      <c r="I1032" s="10">
        <f t="shared" si="80"/>
        <v>0.46151593177019967</v>
      </c>
      <c r="J1032" s="10">
        <f t="shared" si="81"/>
        <v>9.2829621203242896E-2</v>
      </c>
      <c r="K1032" s="10">
        <f t="shared" si="82"/>
        <v>40.704992985318881</v>
      </c>
      <c r="L1032" s="10">
        <f t="shared" si="83"/>
        <v>0.17213093740549046</v>
      </c>
    </row>
    <row r="1033" spans="1:12" x14ac:dyDescent="0.25">
      <c r="A1033" s="3">
        <v>44862</v>
      </c>
      <c r="B1033" s="41">
        <v>7.6939881159613102E-2</v>
      </c>
      <c r="C1033" s="41">
        <v>8.7840805035017303E-2</v>
      </c>
      <c r="D1033" s="41">
        <v>7.2775528250927105E-2</v>
      </c>
      <c r="E1033" s="41">
        <v>8.4329454450881594E-2</v>
      </c>
      <c r="F1033" s="4">
        <v>8550258106.666667</v>
      </c>
      <c r="G1033" s="4">
        <v>10690354263.69635</v>
      </c>
      <c r="H1033" s="11">
        <f t="shared" si="84"/>
        <v>3.9024520753419965E-2</v>
      </c>
      <c r="I1033" s="10">
        <f t="shared" si="80"/>
        <v>0.5195374617597871</v>
      </c>
      <c r="J1033" s="10">
        <f t="shared" si="81"/>
        <v>0.44920230117842985</v>
      </c>
      <c r="K1033" s="10">
        <f t="shared" si="82"/>
        <v>42.332510349595687</v>
      </c>
      <c r="L1033" s="10">
        <f t="shared" si="83"/>
        <v>0.20701020172805507</v>
      </c>
    </row>
    <row r="1034" spans="1:12" x14ac:dyDescent="0.25">
      <c r="A1034" s="3">
        <v>44863</v>
      </c>
      <c r="B1034" s="41">
        <v>8.3799354596807193E-2</v>
      </c>
      <c r="C1034" s="41">
        <v>0.14860087056818649</v>
      </c>
      <c r="D1034" s="41">
        <v>8.3354941430387894E-2</v>
      </c>
      <c r="E1034" s="41">
        <v>0.1222104394473392</v>
      </c>
      <c r="F1034" s="4">
        <v>16445829400.888889</v>
      </c>
      <c r="G1034" s="4">
        <v>14271138074.718679</v>
      </c>
      <c r="H1034" s="11">
        <f t="shared" si="84"/>
        <v>0.69170661071409234</v>
      </c>
      <c r="I1034" s="10">
        <f t="shared" si="80"/>
        <v>2.8679138440104713E-2</v>
      </c>
      <c r="J1034" s="10">
        <f t="shared" si="81"/>
        <v>-3.5639818368732867E-2</v>
      </c>
      <c r="K1034" s="10">
        <f t="shared" si="82"/>
        <v>72.305894217247854</v>
      </c>
      <c r="L1034" s="10">
        <f t="shared" si="83"/>
        <v>0.78274818526850454</v>
      </c>
    </row>
    <row r="1035" spans="1:12" x14ac:dyDescent="0.25">
      <c r="A1035" s="3">
        <v>44864</v>
      </c>
      <c r="B1035" s="41">
        <v>0.1215241559707468</v>
      </c>
      <c r="C1035" s="41">
        <v>0.14220652846665491</v>
      </c>
      <c r="D1035" s="41">
        <v>0.11249227463538219</v>
      </c>
      <c r="E1035" s="41">
        <v>0.117854881582673</v>
      </c>
      <c r="F1035" s="4">
        <v>26468943740.444439</v>
      </c>
      <c r="G1035" s="4">
        <v>16353199531.725109</v>
      </c>
      <c r="H1035" s="11">
        <f t="shared" si="84"/>
        <v>-4.303031386749178E-2</v>
      </c>
      <c r="I1035" s="10">
        <f t="shared" si="80"/>
        <v>0.20323589947201262</v>
      </c>
      <c r="J1035" s="10">
        <f t="shared" si="81"/>
        <v>7.8947946302253325E-2</v>
      </c>
      <c r="K1035" s="10">
        <f t="shared" si="82"/>
        <v>69.151518580742518</v>
      </c>
      <c r="L1035" s="10">
        <f t="shared" si="83"/>
        <v>0.26414483952417722</v>
      </c>
    </row>
    <row r="1036" spans="1:12" x14ac:dyDescent="0.25">
      <c r="A1036" s="3">
        <v>44865</v>
      </c>
      <c r="B1036" s="41">
        <v>0.1173873702649126</v>
      </c>
      <c r="C1036" s="41">
        <v>0.1303196638745229</v>
      </c>
      <c r="D1036" s="41">
        <v>0.1152173418255949</v>
      </c>
      <c r="E1036" s="41">
        <v>0.12715928244532029</v>
      </c>
      <c r="F1036" s="4">
        <v>14532433063.111111</v>
      </c>
      <c r="G1036" s="4">
        <v>16239573942.87915</v>
      </c>
      <c r="H1036" s="11">
        <f t="shared" si="84"/>
        <v>-8.3588740406663406E-2</v>
      </c>
      <c r="I1036" s="10">
        <f t="shared" si="80"/>
        <v>0.18722137132571476</v>
      </c>
      <c r="J1036" s="10">
        <f t="shared" si="81"/>
        <v>0.11982162898280135</v>
      </c>
      <c r="K1036" s="10">
        <f t="shared" si="82"/>
        <v>63.287641504963617</v>
      </c>
      <c r="L1036" s="10">
        <f t="shared" si="83"/>
        <v>0.13107681369518542</v>
      </c>
    </row>
    <row r="1037" spans="1:12" x14ac:dyDescent="0.25">
      <c r="A1037" s="3">
        <v>44866</v>
      </c>
      <c r="B1037" s="41">
        <v>0.12678520131827409</v>
      </c>
      <c r="C1037" s="41">
        <v>0.15688275028239509</v>
      </c>
      <c r="D1037" s="41">
        <v>0.1249282604627569</v>
      </c>
      <c r="E1037" s="41">
        <v>0.14239571480820271</v>
      </c>
      <c r="F1037" s="4">
        <v>17775611783.111111</v>
      </c>
      <c r="G1037" s="4">
        <v>18466605013.66169</v>
      </c>
      <c r="H1037" s="11">
        <f t="shared" si="84"/>
        <v>0.2038302249877518</v>
      </c>
      <c r="I1037" s="10">
        <f t="shared" si="80"/>
        <v>1.2006970560826388E-2</v>
      </c>
      <c r="J1037" s="10">
        <f t="shared" si="81"/>
        <v>-0.10119123835839028</v>
      </c>
      <c r="K1037" s="10">
        <f t="shared" si="82"/>
        <v>76.39140593685228</v>
      </c>
      <c r="L1037" s="10">
        <f t="shared" si="83"/>
        <v>0.2557827164267954</v>
      </c>
    </row>
    <row r="1038" spans="1:12" x14ac:dyDescent="0.25">
      <c r="A1038" s="3">
        <v>44867</v>
      </c>
      <c r="B1038" s="41">
        <v>0.1421846771421893</v>
      </c>
      <c r="C1038" s="41">
        <v>0.1473221935027238</v>
      </c>
      <c r="D1038" s="41">
        <v>0.12369198498903231</v>
      </c>
      <c r="E1038" s="41">
        <v>0.1279865160898325</v>
      </c>
      <c r="F1038" s="4">
        <v>14472103928.888889</v>
      </c>
      <c r="G1038" s="4">
        <v>17828660073.69397</v>
      </c>
      <c r="H1038" s="11">
        <f t="shared" si="84"/>
        <v>-6.0940777507163285E-2</v>
      </c>
      <c r="I1038" s="10">
        <f t="shared" si="80"/>
        <v>1.5948123184715616E-2</v>
      </c>
      <c r="J1038" s="10">
        <f t="shared" si="81"/>
        <v>-4.2235314109855926E-2</v>
      </c>
      <c r="K1038" s="10">
        <f t="shared" si="82"/>
        <v>71.675113486688005</v>
      </c>
      <c r="L1038" s="10">
        <f t="shared" si="83"/>
        <v>0.19104074136886684</v>
      </c>
    </row>
    <row r="1039" spans="1:12" x14ac:dyDescent="0.25">
      <c r="A1039" s="3">
        <v>44868</v>
      </c>
      <c r="B1039" s="41">
        <v>0.12776322920234481</v>
      </c>
      <c r="C1039" s="41">
        <v>0.13584267167572309</v>
      </c>
      <c r="D1039" s="41">
        <v>0.1220402331272713</v>
      </c>
      <c r="E1039" s="41">
        <v>0.1225809653809523</v>
      </c>
      <c r="F1039" s="4">
        <v>8986497571.5555553</v>
      </c>
      <c r="G1039" s="4">
        <v>17318482006.79023</v>
      </c>
      <c r="H1039" s="11">
        <f t="shared" si="84"/>
        <v>-7.792119811729839E-2</v>
      </c>
      <c r="I1039" s="10">
        <f t="shared" si="80"/>
        <v>7.4376387394484295E-2</v>
      </c>
      <c r="J1039" s="10">
        <f t="shared" si="81"/>
        <v>3.0675417066552191E-2</v>
      </c>
      <c r="K1039" s="10">
        <f t="shared" si="82"/>
        <v>66.012181570494647</v>
      </c>
      <c r="L1039" s="10">
        <f t="shared" si="83"/>
        <v>0.11309744495536744</v>
      </c>
    </row>
    <row r="1040" spans="1:12" x14ac:dyDescent="0.25">
      <c r="A1040" s="3">
        <v>44869</v>
      </c>
      <c r="B1040" s="41">
        <v>0.12271593077597839</v>
      </c>
      <c r="C1040" s="41">
        <v>0.1283214506379752</v>
      </c>
      <c r="D1040" s="41">
        <v>0.1164905701648835</v>
      </c>
      <c r="E1040" s="41">
        <v>0.1263411876184336</v>
      </c>
      <c r="F1040" s="4">
        <v>6657724460.4444447</v>
      </c>
      <c r="G1040" s="4">
        <v>16235721708.094681</v>
      </c>
      <c r="H1040" s="11">
        <f t="shared" si="84"/>
        <v>-5.5367146015076689E-2</v>
      </c>
      <c r="I1040" s="10">
        <f t="shared" si="80"/>
        <v>7.4325917505427858E-2</v>
      </c>
      <c r="J1040" s="10">
        <f t="shared" si="81"/>
        <v>-1.428805155407864E-2</v>
      </c>
      <c r="K1040" s="10">
        <f t="shared" si="82"/>
        <v>62.301908328692235</v>
      </c>
      <c r="L1040" s="10">
        <f t="shared" si="83"/>
        <v>0.10156084270465837</v>
      </c>
    </row>
    <row r="1041" spans="1:12" x14ac:dyDescent="0.25">
      <c r="A1041" s="3">
        <v>44870</v>
      </c>
      <c r="B1041" s="41">
        <v>0.1261689372587308</v>
      </c>
      <c r="C1041" s="41">
        <v>0.1347140338973474</v>
      </c>
      <c r="D1041" s="41">
        <v>0.1233693916943029</v>
      </c>
      <c r="E1041" s="41">
        <v>0.1245360182163379</v>
      </c>
      <c r="F1041" s="4">
        <v>5480090546.666667</v>
      </c>
      <c r="G1041" s="4">
        <v>16917154974.590771</v>
      </c>
      <c r="H1041" s="11">
        <f t="shared" si="84"/>
        <v>4.981694975851831E-2</v>
      </c>
      <c r="I1041" s="10">
        <f t="shared" si="80"/>
        <v>9.1423319605814634E-3</v>
      </c>
      <c r="J1041" s="10">
        <f t="shared" si="81"/>
        <v>-8.1859808834885306E-2</v>
      </c>
      <c r="K1041" s="10">
        <f t="shared" si="82"/>
        <v>65.455416315521035</v>
      </c>
      <c r="L1041" s="10">
        <f t="shared" si="83"/>
        <v>9.1956700501169664E-2</v>
      </c>
    </row>
    <row r="1042" spans="1:12" x14ac:dyDescent="0.25">
      <c r="A1042" s="3">
        <v>44871</v>
      </c>
      <c r="B1042" s="41">
        <v>0.1245870197787223</v>
      </c>
      <c r="C1042" s="41">
        <v>0.12726491755360009</v>
      </c>
      <c r="D1042" s="41">
        <v>0.1130836124943308</v>
      </c>
      <c r="E1042" s="41">
        <v>0.11434152357209069</v>
      </c>
      <c r="F1042" s="4">
        <v>2967477590.2222219</v>
      </c>
      <c r="G1042" s="4">
        <v>16307351222.662359</v>
      </c>
      <c r="H1042" s="11">
        <f t="shared" si="84"/>
        <v>-5.5295770813481603E-2</v>
      </c>
      <c r="I1042" s="10">
        <f t="shared" si="80"/>
        <v>1.0327444677040915E-2</v>
      </c>
      <c r="J1042" s="10">
        <f t="shared" si="81"/>
        <v>-2.6868335248754427E-2</v>
      </c>
      <c r="K1042" s="10">
        <f t="shared" si="82"/>
        <v>61.780712845623476</v>
      </c>
      <c r="L1042" s="10">
        <f t="shared" si="83"/>
        <v>0.12540548313293609</v>
      </c>
    </row>
    <row r="1043" spans="1:12" x14ac:dyDescent="0.25">
      <c r="A1043" s="3">
        <v>44872</v>
      </c>
      <c r="B1043" s="41">
        <v>0.1147596950560776</v>
      </c>
      <c r="C1043" s="41">
        <v>0.1185822710143189</v>
      </c>
      <c r="D1043" s="41">
        <v>0.1090155376266308</v>
      </c>
      <c r="E1043" s="41">
        <v>0.11126935718390241</v>
      </c>
      <c r="F1043" s="4">
        <v>3221873829.333333</v>
      </c>
      <c r="G1043" s="4">
        <v>15366782529.23044</v>
      </c>
      <c r="H1043" s="11">
        <f t="shared" si="84"/>
        <v>-6.8224980663852838E-2</v>
      </c>
      <c r="I1043" s="10">
        <f t="shared" si="80"/>
        <v>9.1554993196076587E-2</v>
      </c>
      <c r="J1043" s="10">
        <f t="shared" si="81"/>
        <v>-0.2082406016335141</v>
      </c>
      <c r="K1043" s="10">
        <f t="shared" si="82"/>
        <v>57.497499925667917</v>
      </c>
      <c r="L1043" s="10">
        <f t="shared" si="83"/>
        <v>8.7755686904497754E-2</v>
      </c>
    </row>
    <row r="1044" spans="1:12" x14ac:dyDescent="0.25">
      <c r="A1044" s="3">
        <v>44873</v>
      </c>
      <c r="B1044" s="41">
        <v>0.1112004171594777</v>
      </c>
      <c r="C1044" s="41">
        <v>0.11222391711366481</v>
      </c>
      <c r="D1044" s="41">
        <v>7.9951513535654398E-2</v>
      </c>
      <c r="E1044" s="41">
        <v>8.8098559300552201E-2</v>
      </c>
      <c r="F1044" s="4">
        <v>4974745890.666667</v>
      </c>
      <c r="G1044" s="4">
        <v>13265259743.72592</v>
      </c>
      <c r="H1044" s="11">
        <f t="shared" si="84"/>
        <v>-5.3619768336923772E-2</v>
      </c>
      <c r="I1044" s="10">
        <f t="shared" si="80"/>
        <v>0.13878868975497419</v>
      </c>
      <c r="J1044" s="10">
        <f t="shared" si="81"/>
        <v>-0.16641690306367807</v>
      </c>
      <c r="K1044" s="10">
        <f t="shared" si="82"/>
        <v>54.360877531364387</v>
      </c>
      <c r="L1044" s="10">
        <f t="shared" si="83"/>
        <v>0.40364968905333498</v>
      </c>
    </row>
    <row r="1045" spans="1:12" x14ac:dyDescent="0.25">
      <c r="A1045" s="3">
        <v>44874</v>
      </c>
      <c r="B1045" s="41">
        <v>8.8254450547114893E-2</v>
      </c>
      <c r="C1045" s="41">
        <v>9.1675933200963497E-2</v>
      </c>
      <c r="D1045" s="41">
        <v>7.2173959011021097E-2</v>
      </c>
      <c r="E1045" s="41">
        <v>7.3437469897382507E-2</v>
      </c>
      <c r="F1045" s="4">
        <v>6812134970.666667</v>
      </c>
      <c r="G1045" s="4">
        <v>11173775048.681789</v>
      </c>
      <c r="H1045" s="11">
        <f t="shared" si="84"/>
        <v>-0.18309808141779174</v>
      </c>
      <c r="I1045" s="10">
        <f t="shared" si="80"/>
        <v>1.3807133006884457E-2</v>
      </c>
      <c r="J1045" s="10">
        <f t="shared" si="81"/>
        <v>0.22239510849963007</v>
      </c>
      <c r="K1045" s="10">
        <f t="shared" si="82"/>
        <v>44.224407069766229</v>
      </c>
      <c r="L1045" s="10">
        <f t="shared" si="83"/>
        <v>0.27020790403037775</v>
      </c>
    </row>
    <row r="1046" spans="1:12" x14ac:dyDescent="0.25">
      <c r="A1046" s="3">
        <v>44875</v>
      </c>
      <c r="B1046" s="41">
        <v>7.4097711788761997E-2</v>
      </c>
      <c r="C1046" s="41">
        <v>9.28841088667378E-2</v>
      </c>
      <c r="D1046" s="41">
        <v>7.3911079737180294E-2</v>
      </c>
      <c r="E1046" s="41">
        <v>8.9769603983149204E-2</v>
      </c>
      <c r="F1046" s="4">
        <v>5572080981.333333</v>
      </c>
      <c r="G1046" s="4">
        <v>11211065546.26247</v>
      </c>
      <c r="H1046" s="11">
        <f t="shared" si="84"/>
        <v>1.3178765937684557E-2</v>
      </c>
      <c r="I1046" s="10">
        <f t="shared" si="80"/>
        <v>1.4435832348549976E-2</v>
      </c>
      <c r="J1046" s="10">
        <f t="shared" si="81"/>
        <v>-5.2930767363187026E-2</v>
      </c>
      <c r="K1046" s="10">
        <f t="shared" si="82"/>
        <v>44.820408945209252</v>
      </c>
      <c r="L1046" s="10">
        <f t="shared" si="83"/>
        <v>0.25670074361007189</v>
      </c>
    </row>
    <row r="1047" spans="1:12" x14ac:dyDescent="0.25">
      <c r="A1047" s="3">
        <v>44876</v>
      </c>
      <c r="B1047" s="41">
        <v>8.9686424104554199E-2</v>
      </c>
      <c r="C1047" s="41">
        <v>9.2294529882005399E-2</v>
      </c>
      <c r="D1047" s="41">
        <v>8.1024817781320604E-2</v>
      </c>
      <c r="E1047" s="41">
        <v>8.5018029958431704E-2</v>
      </c>
      <c r="F1047" s="4">
        <v>3364420316.4444451</v>
      </c>
      <c r="G1047" s="4">
        <v>11335597402.34314</v>
      </c>
      <c r="H1047" s="11">
        <f t="shared" si="84"/>
        <v>-6.3474688181406553E-3</v>
      </c>
      <c r="I1047" s="10">
        <f t="shared" si="80"/>
        <v>2.9491161765363084E-2</v>
      </c>
      <c r="J1047" s="10">
        <f t="shared" si="81"/>
        <v>3.572475346746451E-2</v>
      </c>
      <c r="K1047" s="10">
        <f t="shared" si="82"/>
        <v>44.529565328195076</v>
      </c>
      <c r="L1047" s="10">
        <f t="shared" si="83"/>
        <v>0.13908963215567893</v>
      </c>
    </row>
    <row r="1048" spans="1:12" x14ac:dyDescent="0.25">
      <c r="A1048" s="3">
        <v>44877</v>
      </c>
      <c r="B1048" s="41">
        <v>8.4824494051403396E-2</v>
      </c>
      <c r="C1048" s="41">
        <v>9.3592918352103704E-2</v>
      </c>
      <c r="D1048" s="41">
        <v>7.8729706923152107E-2</v>
      </c>
      <c r="E1048" s="41">
        <v>8.8055278118986197E-2</v>
      </c>
      <c r="F1048" s="4">
        <v>3261400350.666667</v>
      </c>
      <c r="G1048" s="4">
        <v>11620427672.46933</v>
      </c>
      <c r="H1048" s="11">
        <f t="shared" si="84"/>
        <v>1.406788107332297E-2</v>
      </c>
      <c r="I1048" s="10">
        <f t="shared" si="80"/>
        <v>1.7660475263300564E-2</v>
      </c>
      <c r="J1048" s="10">
        <f t="shared" si="81"/>
        <v>-3.740075094097961E-2</v>
      </c>
      <c r="K1048" s="10">
        <f t="shared" si="82"/>
        <v>45.170069838552216</v>
      </c>
      <c r="L1048" s="10">
        <f t="shared" si="83"/>
        <v>0.18878784146192173</v>
      </c>
    </row>
    <row r="1049" spans="1:12" x14ac:dyDescent="0.25">
      <c r="A1049" s="3">
        <v>44878</v>
      </c>
      <c r="B1049" s="41">
        <v>8.8169435741122903E-2</v>
      </c>
      <c r="C1049" s="41">
        <v>9.1006111181801699E-2</v>
      </c>
      <c r="D1049" s="41">
        <v>8.3227570845139695E-2</v>
      </c>
      <c r="E1049" s="41">
        <v>8.4761944593019306E-2</v>
      </c>
      <c r="F1049" s="4">
        <v>3238180936.8888888</v>
      </c>
      <c r="G1049" s="4">
        <v>11559164286.60404</v>
      </c>
      <c r="H1049" s="11">
        <f t="shared" si="84"/>
        <v>-2.763891986539237E-2</v>
      </c>
      <c r="I1049" s="10">
        <f t="shared" si="80"/>
        <v>1.3082671504368345E-2</v>
      </c>
      <c r="J1049" s="10">
        <f t="shared" si="81"/>
        <v>1.2459949984817476E-2</v>
      </c>
      <c r="K1049" s="10">
        <f t="shared" si="82"/>
        <v>43.893978978104904</v>
      </c>
      <c r="L1049" s="10">
        <f t="shared" si="83"/>
        <v>9.3461100181998713E-2</v>
      </c>
    </row>
    <row r="1050" spans="1:12" x14ac:dyDescent="0.25">
      <c r="A1050" s="3">
        <v>44879</v>
      </c>
      <c r="B1050" s="41">
        <v>8.48135615388078E-2</v>
      </c>
      <c r="C1050" s="41">
        <v>9.0763740409343804E-2</v>
      </c>
      <c r="D1050" s="41">
        <v>8.0149001144392995E-2</v>
      </c>
      <c r="E1050" s="41">
        <v>8.5818074183264204E-2</v>
      </c>
      <c r="F1050" s="4">
        <v>2465718447.5555558</v>
      </c>
      <c r="G1050" s="4">
        <v>11280259030.256229</v>
      </c>
      <c r="H1050" s="11">
        <f t="shared" si="84"/>
        <v>-2.6632362300781547E-3</v>
      </c>
      <c r="I1050" s="10">
        <f t="shared" si="80"/>
        <v>3.0936002832642653E-2</v>
      </c>
      <c r="J1050" s="10">
        <f t="shared" si="81"/>
        <v>1.3359059211915714E-2</v>
      </c>
      <c r="K1050" s="10">
        <f t="shared" si="82"/>
        <v>43.774415706778051</v>
      </c>
      <c r="L1050" s="10">
        <f t="shared" si="83"/>
        <v>0.13243757393592159</v>
      </c>
    </row>
    <row r="1051" spans="1:12" x14ac:dyDescent="0.25">
      <c r="A1051" s="3">
        <v>44880</v>
      </c>
      <c r="B1051" s="41">
        <v>8.5834624832097403E-2</v>
      </c>
      <c r="C1051" s="41">
        <v>8.8842732405469194E-2</v>
      </c>
      <c r="D1051" s="41">
        <v>8.5261041140066898E-2</v>
      </c>
      <c r="E1051" s="41">
        <v>8.6964522917731005E-2</v>
      </c>
      <c r="F1051" s="4">
        <v>1889880875.5555561</v>
      </c>
      <c r="G1051" s="4">
        <v>11538636183.848289</v>
      </c>
      <c r="H1051" s="11">
        <f t="shared" si="84"/>
        <v>-2.1164927703627889E-2</v>
      </c>
      <c r="I1051" s="10">
        <f t="shared" si="80"/>
        <v>4.5414318703568449E-2</v>
      </c>
      <c r="J1051" s="10">
        <f t="shared" si="81"/>
        <v>-1.5899589179039664E-2</v>
      </c>
      <c r="K1051" s="10">
        <f t="shared" si="82"/>
        <v>42.82676843537191</v>
      </c>
      <c r="L1051" s="10">
        <f t="shared" si="83"/>
        <v>4.200853305929364E-2</v>
      </c>
    </row>
    <row r="1052" spans="1:12" x14ac:dyDescent="0.25">
      <c r="A1052" s="3">
        <v>44881</v>
      </c>
      <c r="B1052" s="41">
        <v>8.6987901204415297E-2</v>
      </c>
      <c r="C1052" s="41">
        <v>9.0849262136470793E-2</v>
      </c>
      <c r="D1052" s="41">
        <v>8.3818553124907103E-2</v>
      </c>
      <c r="E1052" s="41">
        <v>8.5581822730187898E-2</v>
      </c>
      <c r="F1052" s="4">
        <v>1589196515.5555561</v>
      </c>
      <c r="G1052" s="4">
        <v>11458024479.4828</v>
      </c>
      <c r="H1052" s="11">
        <f t="shared" si="84"/>
        <v>2.2585187067907839E-2</v>
      </c>
      <c r="I1052" s="10">
        <f t="shared" si="80"/>
        <v>2.5363164111440271E-2</v>
      </c>
      <c r="J1052" s="10">
        <f t="shared" si="81"/>
        <v>-1.0805805072903629E-2</v>
      </c>
      <c r="K1052" s="10">
        <f t="shared" si="82"/>
        <v>43.81660419906666</v>
      </c>
      <c r="L1052" s="10">
        <f t="shared" si="83"/>
        <v>8.3880104695752467E-2</v>
      </c>
    </row>
    <row r="1053" spans="1:12" x14ac:dyDescent="0.25">
      <c r="A1053" s="3">
        <v>44882</v>
      </c>
      <c r="B1053" s="41">
        <v>8.5560163665530903E-2</v>
      </c>
      <c r="C1053" s="41">
        <v>8.7066266303584106E-2</v>
      </c>
      <c r="D1053" s="41">
        <v>8.3030909032819594E-2</v>
      </c>
      <c r="E1053" s="41">
        <v>8.4657042235981694E-2</v>
      </c>
      <c r="F1053" s="4">
        <v>1380292965.7777779</v>
      </c>
      <c r="G1053" s="4">
        <v>11265197605.9879</v>
      </c>
      <c r="H1053" s="11">
        <f t="shared" si="84"/>
        <v>-4.1640358368612775E-2</v>
      </c>
      <c r="I1053" s="10">
        <f t="shared" si="80"/>
        <v>8.5782196572748159E-3</v>
      </c>
      <c r="J1053" s="10">
        <f t="shared" si="81"/>
        <v>5.9069321117566354E-4</v>
      </c>
      <c r="K1053" s="10">
        <f t="shared" si="82"/>
        <v>41.950424739353252</v>
      </c>
      <c r="L1053" s="10">
        <f t="shared" si="83"/>
        <v>4.8600663509169362E-2</v>
      </c>
    </row>
    <row r="1054" spans="1:12" x14ac:dyDescent="0.25">
      <c r="A1054" s="3">
        <v>44883</v>
      </c>
      <c r="B1054" s="41">
        <v>8.4657986092913501E-2</v>
      </c>
      <c r="C1054" s="41">
        <v>8.6563769642720001E-2</v>
      </c>
      <c r="D1054" s="41">
        <v>8.37843113206381E-2</v>
      </c>
      <c r="E1054" s="41">
        <v>8.4707048576108696E-2</v>
      </c>
      <c r="F1054" s="4">
        <v>1053698252.710801</v>
      </c>
      <c r="G1054" s="4">
        <v>11294120876.328381</v>
      </c>
      <c r="H1054" s="11">
        <f t="shared" si="84"/>
        <v>-5.7714276975193912E-3</v>
      </c>
      <c r="I1054" s="10">
        <f t="shared" si="80"/>
        <v>1.9108323158383934E-2</v>
      </c>
      <c r="J1054" s="10">
        <f t="shared" si="81"/>
        <v>-2.4335207985293206E-4</v>
      </c>
      <c r="K1054" s="10">
        <f t="shared" si="82"/>
        <v>41.702539468392324</v>
      </c>
      <c r="L1054" s="10">
        <f t="shared" si="83"/>
        <v>3.3173971096391419E-2</v>
      </c>
    </row>
    <row r="1055" spans="1:12" x14ac:dyDescent="0.25">
      <c r="A1055" s="3">
        <v>44884</v>
      </c>
      <c r="B1055" s="41">
        <v>8.4758248226721802E-2</v>
      </c>
      <c r="C1055" s="41">
        <v>8.5014030396554599E-2</v>
      </c>
      <c r="D1055" s="41">
        <v>8.3300991084411802E-2</v>
      </c>
      <c r="E1055" s="41">
        <v>8.4686434939659494E-2</v>
      </c>
      <c r="F1055" s="4">
        <v>686540655.72125435</v>
      </c>
      <c r="G1055" s="4">
        <v>11171763711.52013</v>
      </c>
      <c r="H1055" s="11">
        <f t="shared" si="84"/>
        <v>-1.7902862277852923E-2</v>
      </c>
      <c r="I1055" s="10">
        <f t="shared" si="80"/>
        <v>7.708638795360731E-2</v>
      </c>
      <c r="J1055" s="10">
        <f t="shared" si="81"/>
        <v>-8.6667958401433265E-2</v>
      </c>
      <c r="K1055" s="10">
        <f t="shared" si="82"/>
        <v>40.93804178537512</v>
      </c>
      <c r="L1055" s="10">
        <f t="shared" si="83"/>
        <v>2.0564452953589996E-2</v>
      </c>
    </row>
    <row r="1056" spans="1:12" x14ac:dyDescent="0.25">
      <c r="A1056" s="3">
        <v>44885</v>
      </c>
      <c r="B1056" s="41">
        <v>8.4661540040264299E-2</v>
      </c>
      <c r="C1056" s="41">
        <v>8.5789391295597803E-2</v>
      </c>
      <c r="D1056" s="41">
        <v>7.7068474077348598E-2</v>
      </c>
      <c r="E1056" s="41">
        <v>7.7346834519143398E-2</v>
      </c>
      <c r="F1056" s="4">
        <v>760321362</v>
      </c>
      <c r="G1056" s="4">
        <v>10966570955.211571</v>
      </c>
      <c r="H1056" s="11">
        <f t="shared" si="84"/>
        <v>9.1203874869415329E-3</v>
      </c>
      <c r="I1056" s="10">
        <f t="shared" si="80"/>
        <v>8.4559102899869371E-2</v>
      </c>
      <c r="J1056" s="10">
        <f t="shared" si="81"/>
        <v>-3.5644429400888411E-2</v>
      </c>
      <c r="K1056" s="10">
        <f t="shared" si="82"/>
        <v>41.320532976901283</v>
      </c>
      <c r="L1056" s="10">
        <f t="shared" si="83"/>
        <v>0.11315803670248603</v>
      </c>
    </row>
    <row r="1057" spans="1:12" x14ac:dyDescent="0.25">
      <c r="A1057" s="3">
        <v>44886</v>
      </c>
      <c r="B1057" s="41">
        <v>7.7219354717215305E-2</v>
      </c>
      <c r="C1057" s="41">
        <v>7.7219354717215305E-2</v>
      </c>
      <c r="D1057" s="41">
        <v>7.1920524733091795E-2</v>
      </c>
      <c r="E1057" s="41">
        <v>7.4589850736743596E-2</v>
      </c>
      <c r="F1057" s="4">
        <v>1542239808.4444439</v>
      </c>
      <c r="G1057" s="4">
        <v>10006076656.552019</v>
      </c>
      <c r="H1057" s="11">
        <f t="shared" si="84"/>
        <v>-9.9896227831403908E-2</v>
      </c>
      <c r="I1057" s="10">
        <f t="shared" si="80"/>
        <v>2.5547820141044592E-2</v>
      </c>
      <c r="J1057" s="10">
        <f t="shared" si="81"/>
        <v>5.1286310851408556E-2</v>
      </c>
      <c r="K1057" s="10">
        <f t="shared" si="82"/>
        <v>37.092871372694312</v>
      </c>
      <c r="L1057" s="10">
        <f t="shared" si="83"/>
        <v>7.367618637083484E-2</v>
      </c>
    </row>
    <row r="1058" spans="1:12" x14ac:dyDescent="0.25">
      <c r="A1058" s="3">
        <v>44887</v>
      </c>
      <c r="B1058" s="41">
        <v>7.4631430950578004E-2</v>
      </c>
      <c r="C1058" s="41">
        <v>7.8739680439137205E-2</v>
      </c>
      <c r="D1058" s="41">
        <v>7.33210814838125E-2</v>
      </c>
      <c r="E1058" s="41">
        <v>7.8415289007988401E-2</v>
      </c>
      <c r="F1058" s="4">
        <v>1640903186.2222221</v>
      </c>
      <c r="G1058" s="4">
        <v>10105385249.94206</v>
      </c>
      <c r="H1058" s="11">
        <f t="shared" si="84"/>
        <v>1.9688402311693474E-2</v>
      </c>
      <c r="I1058" s="10">
        <f t="shared" si="80"/>
        <v>3.3828171003871248E-2</v>
      </c>
      <c r="J1058" s="10">
        <f t="shared" si="81"/>
        <v>4.4196850668949628E-2</v>
      </c>
      <c r="K1058" s="10">
        <f t="shared" si="82"/>
        <v>37.842859149487509</v>
      </c>
      <c r="L1058" s="10">
        <f t="shared" si="83"/>
        <v>7.3902332667051596E-2</v>
      </c>
    </row>
    <row r="1059" spans="1:12" x14ac:dyDescent="0.25">
      <c r="A1059" s="3">
        <v>44888</v>
      </c>
      <c r="B1059" s="41">
        <v>7.8712089345360003E-2</v>
      </c>
      <c r="C1059" s="41">
        <v>8.3134809405459295E-2</v>
      </c>
      <c r="D1059" s="41">
        <v>7.7905144270123294E-2</v>
      </c>
      <c r="E1059" s="41">
        <v>8.1880997826436999E-2</v>
      </c>
      <c r="F1059" s="4">
        <v>1434684996.4444439</v>
      </c>
      <c r="G1059" s="4">
        <v>10725035773.407101</v>
      </c>
      <c r="H1059" s="11">
        <f t="shared" si="84"/>
        <v>5.581847604422726E-2</v>
      </c>
      <c r="I1059" s="10">
        <f t="shared" si="80"/>
        <v>5.4071630649363947E-2</v>
      </c>
      <c r="J1059" s="10">
        <f t="shared" si="81"/>
        <v>-3.7132739336529497E-3</v>
      </c>
      <c r="K1059" s="10">
        <f t="shared" si="82"/>
        <v>40.011008352412468</v>
      </c>
      <c r="L1059" s="10">
        <f t="shared" si="83"/>
        <v>6.7128623973828905E-2</v>
      </c>
    </row>
    <row r="1060" spans="1:12" x14ac:dyDescent="0.25">
      <c r="A1060" s="3">
        <v>44889</v>
      </c>
      <c r="B1060" s="41">
        <v>8.20057401267172E-2</v>
      </c>
      <c r="C1060" s="41">
        <v>8.3798077023343201E-2</v>
      </c>
      <c r="D1060" s="41">
        <v>8.0757365503464601E-2</v>
      </c>
      <c r="E1060" s="41">
        <v>8.1576951251546598E-2</v>
      </c>
      <c r="F1060" s="4">
        <v>1081825924.2222221</v>
      </c>
      <c r="G1060" s="4">
        <v>10842423788.04266</v>
      </c>
      <c r="H1060" s="11">
        <f t="shared" si="84"/>
        <v>7.9782178202762611E-3</v>
      </c>
      <c r="I1060" s="10">
        <f t="shared" si="80"/>
        <v>2.83460044410218E-2</v>
      </c>
      <c r="J1060" s="10">
        <f t="shared" si="81"/>
        <v>9.7481650284365395E-2</v>
      </c>
      <c r="K1060" s="10">
        <f t="shared" si="82"/>
        <v>40.338203110077188</v>
      </c>
      <c r="L1060" s="10">
        <f t="shared" si="83"/>
        <v>3.7652435798542161E-2</v>
      </c>
    </row>
    <row r="1061" spans="1:12" x14ac:dyDescent="0.25">
      <c r="A1061" s="3">
        <v>44890</v>
      </c>
      <c r="B1061" s="41">
        <v>8.15990222677698E-2</v>
      </c>
      <c r="C1061" s="41">
        <v>9.0874577526225894E-2</v>
      </c>
      <c r="D1061" s="41">
        <v>8.1016291459594394E-2</v>
      </c>
      <c r="E1061" s="41">
        <v>8.9529207084714596E-2</v>
      </c>
      <c r="F1061" s="4">
        <v>1669368386.2222221</v>
      </c>
      <c r="G1061" s="4">
        <v>11369441896.501499</v>
      </c>
      <c r="H1061" s="11">
        <f t="shared" si="84"/>
        <v>8.4447051224235473E-2</v>
      </c>
      <c r="I1061" s="10">
        <f t="shared" si="80"/>
        <v>5.1628298056490531E-2</v>
      </c>
      <c r="J1061" s="10">
        <f t="shared" si="81"/>
        <v>-4.906834575711283E-3</v>
      </c>
      <c r="K1061" s="10">
        <f t="shared" si="82"/>
        <v>43.829092465631724</v>
      </c>
      <c r="L1061" s="10">
        <f t="shared" si="83"/>
        <v>0.1216827614424707</v>
      </c>
    </row>
    <row r="1062" spans="1:12" x14ac:dyDescent="0.25">
      <c r="A1062" s="3">
        <v>44891</v>
      </c>
      <c r="B1062" s="41">
        <v>8.9381752287124694E-2</v>
      </c>
      <c r="C1062" s="41">
        <v>9.4905750821706505E-2</v>
      </c>
      <c r="D1062" s="41">
        <v>8.79619112009868E-2</v>
      </c>
      <c r="E1062" s="41">
        <v>8.9089902075855307E-2</v>
      </c>
      <c r="F1062" s="4">
        <v>3032667368</v>
      </c>
      <c r="G1062" s="4">
        <v>12176205197.494061</v>
      </c>
      <c r="H1062" s="11">
        <f t="shared" si="84"/>
        <v>4.4359747304654452E-2</v>
      </c>
      <c r="I1062" s="10">
        <f t="shared" si="80"/>
        <v>0.12679288084732535</v>
      </c>
      <c r="J1062" s="10">
        <f t="shared" si="81"/>
        <v>0.10196985823784654</v>
      </c>
      <c r="K1062" s="10">
        <f t="shared" si="82"/>
        <v>45.817699679304134</v>
      </c>
      <c r="L1062" s="10">
        <f t="shared" si="83"/>
        <v>7.894143642301632E-2</v>
      </c>
    </row>
    <row r="1063" spans="1:12" x14ac:dyDescent="0.25">
      <c r="A1063" s="3">
        <v>44892</v>
      </c>
      <c r="B1063" s="41">
        <v>8.8975824334898396E-2</v>
      </c>
      <c r="C1063" s="41">
        <v>0.1060451412240605</v>
      </c>
      <c r="D1063" s="41">
        <v>8.8967835642042095E-2</v>
      </c>
      <c r="E1063" s="41">
        <v>9.8174386760953899E-2</v>
      </c>
      <c r="F1063" s="4">
        <v>3773776188.6550522</v>
      </c>
      <c r="G1063" s="4">
        <v>13166512932.77714</v>
      </c>
      <c r="H1063" s="11">
        <f t="shared" si="84"/>
        <v>0.11737318661838388</v>
      </c>
      <c r="I1063" s="10">
        <f t="shared" si="80"/>
        <v>8.0860779487860385E-2</v>
      </c>
      <c r="J1063" s="10">
        <f t="shared" si="81"/>
        <v>-3.2809092415898466E-2</v>
      </c>
      <c r="K1063" s="10">
        <f t="shared" si="82"/>
        <v>51.312842280806549</v>
      </c>
      <c r="L1063" s="10">
        <f t="shared" si="83"/>
        <v>0.1919492079219296</v>
      </c>
    </row>
    <row r="1064" spans="1:12" x14ac:dyDescent="0.25">
      <c r="A1064" s="3">
        <v>44893</v>
      </c>
      <c r="B1064" s="41">
        <v>9.8888356538727906E-2</v>
      </c>
      <c r="C1064" s="41">
        <v>9.9476808561295399E-2</v>
      </c>
      <c r="D1064" s="41">
        <v>9.1209070280539706E-2</v>
      </c>
      <c r="E1064" s="41">
        <v>9.4953374232839602E-2</v>
      </c>
      <c r="F1064" s="4">
        <v>5163083925.333333</v>
      </c>
      <c r="G1064" s="4">
        <v>12614818494.92721</v>
      </c>
      <c r="H1064" s="11">
        <f t="shared" si="84"/>
        <v>-6.1939025088259478E-2</v>
      </c>
      <c r="I1064" s="10">
        <f t="shared" si="80"/>
        <v>7.9902975796159962E-3</v>
      </c>
      <c r="J1064" s="10">
        <f t="shared" si="81"/>
        <v>7.3549618121355298E-2</v>
      </c>
      <c r="K1064" s="10">
        <f t="shared" si="82"/>
        <v>48.072635830337511</v>
      </c>
      <c r="L1064" s="10">
        <f t="shared" si="83"/>
        <v>9.0646009824745466E-2</v>
      </c>
    </row>
    <row r="1065" spans="1:12" x14ac:dyDescent="0.25">
      <c r="A1065" s="3">
        <v>44894</v>
      </c>
      <c r="B1065" s="41">
        <v>9.5176778626140601E-2</v>
      </c>
      <c r="C1065" s="41">
        <v>0.104690923872875</v>
      </c>
      <c r="D1065" s="41">
        <v>9.3835221572703395E-2</v>
      </c>
      <c r="E1065" s="41">
        <v>0.10193715864699909</v>
      </c>
      <c r="F1065" s="4">
        <v>4210062655.1111112</v>
      </c>
      <c r="G1065" s="4">
        <v>13484268952.122629</v>
      </c>
      <c r="H1065" s="11">
        <f t="shared" si="84"/>
        <v>5.2415385927532837E-2</v>
      </c>
      <c r="I1065" s="10">
        <f t="shared" si="80"/>
        <v>3.9551529284164069E-2</v>
      </c>
      <c r="J1065" s="10">
        <f t="shared" si="81"/>
        <v>4.7618849295075094E-2</v>
      </c>
      <c r="K1065" s="10">
        <f t="shared" si="82"/>
        <v>50.64479697586593</v>
      </c>
      <c r="L1065" s="10">
        <f t="shared" si="83"/>
        <v>0.11568899309051695</v>
      </c>
    </row>
    <row r="1066" spans="1:12" x14ac:dyDescent="0.25">
      <c r="A1066" s="3">
        <v>44895</v>
      </c>
      <c r="B1066" s="41">
        <v>0.1016466423994585</v>
      </c>
      <c r="C1066" s="41">
        <v>0.10899533295059199</v>
      </c>
      <c r="D1066" s="41">
        <v>0.1003620921827176</v>
      </c>
      <c r="E1066" s="41">
        <v>0.1067912888421787</v>
      </c>
      <c r="F1066" s="4">
        <v>3965085956.4444451</v>
      </c>
      <c r="G1066" s="4">
        <v>13970870196.049311</v>
      </c>
      <c r="H1066" s="11">
        <f t="shared" si="84"/>
        <v>4.1115398723042984E-2</v>
      </c>
      <c r="I1066" s="10">
        <f t="shared" si="80"/>
        <v>1.6330786034882014E-2</v>
      </c>
      <c r="J1066" s="10">
        <f t="shared" si="81"/>
        <v>-4.9246723196704534E-2</v>
      </c>
      <c r="K1066" s="10">
        <f t="shared" si="82"/>
        <v>52.76819339549926</v>
      </c>
      <c r="L1066" s="10">
        <f t="shared" si="83"/>
        <v>8.6020932606275746E-2</v>
      </c>
    </row>
    <row r="1067" spans="1:12" x14ac:dyDescent="0.25">
      <c r="A1067" s="3">
        <v>44896</v>
      </c>
      <c r="B1067" s="41">
        <v>0.10685302027873041</v>
      </c>
      <c r="C1067" s="41">
        <v>0.10738014087722821</v>
      </c>
      <c r="D1067" s="41">
        <v>0.100766572056259</v>
      </c>
      <c r="E1067" s="41">
        <v>0.1015321678007486</v>
      </c>
      <c r="F1067" s="4">
        <v>3269680731.5555558</v>
      </c>
      <c r="G1067" s="4">
        <v>13694734046.4359</v>
      </c>
      <c r="H1067" s="11">
        <f t="shared" si="84"/>
        <v>-1.481891040321847E-2</v>
      </c>
      <c r="I1067" s="10">
        <f t="shared" si="80"/>
        <v>2.3818387072095725E-2</v>
      </c>
      <c r="J1067" s="10">
        <f t="shared" si="81"/>
        <v>8.0475215913184961E-3</v>
      </c>
      <c r="K1067" s="10">
        <f t="shared" si="82"/>
        <v>51.971407355028433</v>
      </c>
      <c r="L1067" s="10">
        <f t="shared" si="83"/>
        <v>6.563256728904876E-2</v>
      </c>
    </row>
    <row r="1068" spans="1:12" x14ac:dyDescent="0.25">
      <c r="A1068" s="3">
        <v>44897</v>
      </c>
      <c r="B1068" s="41">
        <v>0.10175563313927689</v>
      </c>
      <c r="C1068" s="41">
        <v>0.1033089163104996</v>
      </c>
      <c r="D1068" s="41">
        <v>9.7475321435234005E-2</v>
      </c>
      <c r="E1068" s="41">
        <v>0.10234925011333849</v>
      </c>
      <c r="F1068" s="4">
        <v>2417054417.616725</v>
      </c>
      <c r="G1068" s="4">
        <v>13208991600.771</v>
      </c>
      <c r="H1068" s="11">
        <f t="shared" si="84"/>
        <v>-3.7914129497961753E-2</v>
      </c>
      <c r="I1068" s="10">
        <f t="shared" si="80"/>
        <v>1.9392219694387321E-2</v>
      </c>
      <c r="J1068" s="10">
        <f t="shared" si="81"/>
        <v>-2.3898964628398578E-2</v>
      </c>
      <c r="K1068" s="10">
        <f t="shared" si="82"/>
        <v>49.963042556880602</v>
      </c>
      <c r="L1068" s="10">
        <f t="shared" si="83"/>
        <v>5.9846890365389926E-2</v>
      </c>
    </row>
    <row r="1069" spans="1:12" x14ac:dyDescent="0.25">
      <c r="A1069" s="3">
        <v>44898</v>
      </c>
      <c r="B1069" s="41">
        <v>0.1022410206092482</v>
      </c>
      <c r="C1069" s="41">
        <v>0.1028719357657864</v>
      </c>
      <c r="D1069" s="41">
        <v>9.8500485770618998E-2</v>
      </c>
      <c r="E1069" s="41">
        <v>9.9903209005136703E-2</v>
      </c>
      <c r="F1069" s="4">
        <v>1995227045.9094081</v>
      </c>
      <c r="G1069" s="4">
        <v>13373309467.09218</v>
      </c>
      <c r="H1069" s="11">
        <f t="shared" si="84"/>
        <v>-4.2298434667519891E-3</v>
      </c>
      <c r="I1069" s="10">
        <f t="shared" si="80"/>
        <v>1.6194666980795705E-2</v>
      </c>
      <c r="J1069" s="10">
        <f t="shared" si="81"/>
        <v>4.4198827210584879E-2</v>
      </c>
      <c r="K1069" s="10">
        <f t="shared" si="82"/>
        <v>49.747476864275576</v>
      </c>
      <c r="L1069" s="10">
        <f t="shared" si="83"/>
        <v>4.4379984128680716E-2</v>
      </c>
    </row>
    <row r="1070" spans="1:12" x14ac:dyDescent="0.25">
      <c r="A1070" s="3">
        <v>44899</v>
      </c>
      <c r="B1070" s="41">
        <v>9.9769158251368201E-2</v>
      </c>
      <c r="C1070" s="41">
        <v>0.1052580396819575</v>
      </c>
      <c r="D1070" s="41">
        <v>9.9769158251368201E-2</v>
      </c>
      <c r="E1070" s="41">
        <v>0.1043188136777377</v>
      </c>
      <c r="F1070" s="4">
        <v>2282540233.333333</v>
      </c>
      <c r="G1070" s="4">
        <v>13710578693.58687</v>
      </c>
      <c r="H1070" s="11">
        <f t="shared" si="84"/>
        <v>2.3194896629569195E-2</v>
      </c>
      <c r="I1070" s="10">
        <f t="shared" si="80"/>
        <v>7.9960816169088761E-2</v>
      </c>
      <c r="J1070" s="10">
        <f t="shared" si="81"/>
        <v>-2.6896530462621415E-2</v>
      </c>
      <c r="K1070" s="10">
        <f t="shared" si="82"/>
        <v>50.924559344353902</v>
      </c>
      <c r="L1070" s="10">
        <f t="shared" si="83"/>
        <v>5.5015813772429256E-2</v>
      </c>
    </row>
    <row r="1071" spans="1:12" x14ac:dyDescent="0.25">
      <c r="A1071" s="3">
        <v>44900</v>
      </c>
      <c r="B1071" s="41">
        <v>0.1042302263804253</v>
      </c>
      <c r="C1071" s="41">
        <v>0.1101101841984458</v>
      </c>
      <c r="D1071" s="41">
        <v>9.9855004053051394E-2</v>
      </c>
      <c r="E1071" s="41">
        <v>0.1015129995278299</v>
      </c>
      <c r="F1071" s="4">
        <v>2435600090.2222219</v>
      </c>
      <c r="G1071" s="4">
        <v>13792723331.959379</v>
      </c>
      <c r="H1071" s="11">
        <f t="shared" si="84"/>
        <v>4.6097614311926195E-2</v>
      </c>
      <c r="I1071" s="10">
        <f t="shared" si="80"/>
        <v>3.641853946541633E-2</v>
      </c>
      <c r="J1071" s="10">
        <f t="shared" si="81"/>
        <v>-1.141282049979786E-2</v>
      </c>
      <c r="K1071" s="10">
        <f t="shared" si="82"/>
        <v>53.318157654326654</v>
      </c>
      <c r="L1071" s="10">
        <f t="shared" si="83"/>
        <v>0.10270071332575381</v>
      </c>
    </row>
    <row r="1072" spans="1:12" x14ac:dyDescent="0.25">
      <c r="A1072" s="3">
        <v>44901</v>
      </c>
      <c r="B1072" s="41">
        <v>0.1015502090139573</v>
      </c>
      <c r="C1072" s="41">
        <v>0.1027345574128754</v>
      </c>
      <c r="D1072" s="41">
        <v>9.8590974907659903E-2</v>
      </c>
      <c r="E1072" s="41">
        <v>0.10035444988582271</v>
      </c>
      <c r="F1072" s="4">
        <v>2147143763.5555561</v>
      </c>
      <c r="G1072" s="4">
        <v>13351811563.137039</v>
      </c>
      <c r="H1072" s="11">
        <f t="shared" si="84"/>
        <v>-6.6984056372820996E-2</v>
      </c>
      <c r="I1072" s="10">
        <f t="shared" si="80"/>
        <v>2.8807459939821927E-3</v>
      </c>
      <c r="J1072" s="10">
        <f t="shared" si="81"/>
        <v>-4.3524362220409785E-2</v>
      </c>
      <c r="K1072" s="10">
        <f t="shared" si="82"/>
        <v>49.679707119941462</v>
      </c>
      <c r="L1072" s="10">
        <f t="shared" si="83"/>
        <v>4.2028010262565862E-2</v>
      </c>
    </row>
    <row r="1073" spans="1:12" x14ac:dyDescent="0.25">
      <c r="A1073" s="3">
        <v>44902</v>
      </c>
      <c r="B1073" s="41">
        <v>0.10025238896143281</v>
      </c>
      <c r="C1073" s="41">
        <v>0.1011441788015553</v>
      </c>
      <c r="D1073" s="41">
        <v>9.5265019379662197E-2</v>
      </c>
      <c r="E1073" s="41">
        <v>9.5986586458562201E-2</v>
      </c>
      <c r="F1073" s="4">
        <v>1805184470.2222221</v>
      </c>
      <c r="G1073" s="4">
        <v>12902467553.963791</v>
      </c>
      <c r="H1073" s="11">
        <f t="shared" si="84"/>
        <v>-1.5480463939009405E-2</v>
      </c>
      <c r="I1073" s="10">
        <f t="shared" si="80"/>
        <v>1.3167044190993951E-2</v>
      </c>
      <c r="J1073" s="10">
        <f t="shared" si="81"/>
        <v>2.9144960380224516E-2</v>
      </c>
      <c r="K1073" s="10">
        <f t="shared" si="82"/>
        <v>48.89516174143165</v>
      </c>
      <c r="L1073" s="10">
        <f t="shared" si="83"/>
        <v>6.1713727244023575E-2</v>
      </c>
    </row>
    <row r="1074" spans="1:12" x14ac:dyDescent="0.25">
      <c r="A1074" s="3">
        <v>44903</v>
      </c>
      <c r="B1074" s="41">
        <v>9.5947817673422003E-2</v>
      </c>
      <c r="C1074" s="41">
        <v>9.9166359610474902E-2</v>
      </c>
      <c r="D1074" s="41">
        <v>9.5518298117649794E-2</v>
      </c>
      <c r="E1074" s="41">
        <v>9.8784111717930001E-2</v>
      </c>
      <c r="F1074" s="4">
        <v>1534685447.581882</v>
      </c>
      <c r="G1074" s="4">
        <v>12861549112.84408</v>
      </c>
      <c r="H1074" s="11">
        <f t="shared" si="84"/>
        <v>-1.9554453993450984E-2</v>
      </c>
      <c r="I1074" s="10">
        <f t="shared" si="80"/>
        <v>8.9627799167059825E-3</v>
      </c>
      <c r="J1074" s="10">
        <f t="shared" si="81"/>
        <v>-1.9172762832641244E-2</v>
      </c>
      <c r="K1074" s="10">
        <f t="shared" si="82"/>
        <v>47.919489096663028</v>
      </c>
      <c r="L1074" s="10">
        <f t="shared" si="83"/>
        <v>3.8192279015815345E-2</v>
      </c>
    </row>
    <row r="1075" spans="1:12" x14ac:dyDescent="0.25">
      <c r="A1075" s="3">
        <v>44904</v>
      </c>
      <c r="B1075" s="41">
        <v>9.8696367816469205E-2</v>
      </c>
      <c r="C1075" s="41">
        <v>9.9073793612810906E-2</v>
      </c>
      <c r="D1075" s="41">
        <v>9.6037280567561903E-2</v>
      </c>
      <c r="E1075" s="41">
        <v>9.6890147372328997E-2</v>
      </c>
      <c r="F1075" s="4">
        <v>1269468536.8888891</v>
      </c>
      <c r="G1075" s="4">
        <v>12975691048.73315</v>
      </c>
      <c r="H1075" s="11">
        <f t="shared" si="84"/>
        <v>-9.3344152218146118E-4</v>
      </c>
      <c r="I1075" s="10">
        <f t="shared" si="80"/>
        <v>8.8493799432462113E-3</v>
      </c>
      <c r="J1075" s="10">
        <f t="shared" si="81"/>
        <v>-1.0489034353106108E-3</v>
      </c>
      <c r="K1075" s="10">
        <f t="shared" si="82"/>
        <v>47.873825614296301</v>
      </c>
      <c r="L1075" s="10">
        <f t="shared" si="83"/>
        <v>3.1618065685573349E-2</v>
      </c>
    </row>
    <row r="1076" spans="1:12" x14ac:dyDescent="0.25">
      <c r="A1076" s="3">
        <v>44905</v>
      </c>
      <c r="B1076" s="41">
        <v>9.6977306005302202E-2</v>
      </c>
      <c r="C1076" s="41">
        <v>9.7725525458463094E-2</v>
      </c>
      <c r="D1076" s="41">
        <v>9.6468300178910296E-2</v>
      </c>
      <c r="E1076" s="41">
        <v>9.6788518963902406E-2</v>
      </c>
      <c r="F1076" s="4">
        <v>858415358.44444442</v>
      </c>
      <c r="G1076" s="4">
        <v>12889548777.837</v>
      </c>
      <c r="H1076" s="11">
        <f t="shared" si="84"/>
        <v>-1.3608726436952262E-2</v>
      </c>
      <c r="I1076" s="10">
        <f t="shared" si="80"/>
        <v>2.9418504487224603E-2</v>
      </c>
      <c r="J1076" s="10">
        <f t="shared" si="81"/>
        <v>-3.5260029011127902E-2</v>
      </c>
      <c r="K1076" s="10">
        <f t="shared" si="82"/>
        <v>47.208715091584033</v>
      </c>
      <c r="L1076" s="10">
        <f t="shared" si="83"/>
        <v>1.303252236456065E-2</v>
      </c>
    </row>
    <row r="1077" spans="1:12" x14ac:dyDescent="0.25">
      <c r="A1077" s="3">
        <v>44906</v>
      </c>
      <c r="B1077" s="41">
        <v>9.68846569192537E-2</v>
      </c>
      <c r="C1077" s="41">
        <v>9.7618631978710999E-2</v>
      </c>
      <c r="D1077" s="41">
        <v>9.3030666961148895E-2</v>
      </c>
      <c r="E1077" s="41">
        <v>9.3375752977291102E-2</v>
      </c>
      <c r="F1077" s="4">
        <v>554322497</v>
      </c>
      <c r="G1077" s="4">
        <v>12850698393.64633</v>
      </c>
      <c r="H1077" s="11">
        <f t="shared" si="84"/>
        <v>-1.0938133026210186E-3</v>
      </c>
      <c r="I1077" s="10">
        <f t="shared" si="80"/>
        <v>3.8245618043825189E-2</v>
      </c>
      <c r="J1077" s="10">
        <f t="shared" si="81"/>
        <v>-3.1184938353801317E-2</v>
      </c>
      <c r="K1077" s="10">
        <f t="shared" si="82"/>
        <v>47.155983757714587</v>
      </c>
      <c r="L1077" s="10">
        <f t="shared" si="83"/>
        <v>4.9316694885978896E-2</v>
      </c>
    </row>
    <row r="1078" spans="1:12" x14ac:dyDescent="0.25">
      <c r="A1078" s="3">
        <v>44907</v>
      </c>
      <c r="B1078" s="41">
        <v>9.3262789294384807E-2</v>
      </c>
      <c r="C1078" s="41">
        <v>9.3450525166948503E-2</v>
      </c>
      <c r="D1078" s="41">
        <v>8.7089152817289295E-2</v>
      </c>
      <c r="E1078" s="41">
        <v>9.0463835876954501E-2</v>
      </c>
      <c r="F1078" s="4">
        <v>1661231831.1111109</v>
      </c>
      <c r="G1078" s="4">
        <v>11827840620.55143</v>
      </c>
      <c r="H1078" s="11">
        <f t="shared" si="84"/>
        <v>-4.2697861333187807E-2</v>
      </c>
      <c r="I1078" s="10">
        <f t="shared" si="80"/>
        <v>2.2657684893780405E-2</v>
      </c>
      <c r="J1078" s="10">
        <f t="shared" si="81"/>
        <v>7.0587208306494009E-3</v>
      </c>
      <c r="K1078" s="10">
        <f t="shared" si="82"/>
        <v>45.099826240864445</v>
      </c>
      <c r="L1078" s="10">
        <f t="shared" si="83"/>
        <v>7.3044370554450122E-2</v>
      </c>
    </row>
    <row r="1079" spans="1:12" x14ac:dyDescent="0.25">
      <c r="A1079" s="3">
        <v>44908</v>
      </c>
      <c r="B1079" s="41">
        <v>9.0536355972074406E-2</v>
      </c>
      <c r="C1079" s="41">
        <v>9.4514890240811E-2</v>
      </c>
      <c r="D1079" s="41">
        <v>8.7731552701437204E-2</v>
      </c>
      <c r="E1079" s="41">
        <v>9.1102394839679607E-2</v>
      </c>
      <c r="F1079" s="4">
        <v>1782339972.8888891</v>
      </c>
      <c r="G1079" s="4">
        <v>12018963268.395081</v>
      </c>
      <c r="H1079" s="11">
        <f t="shared" si="84"/>
        <v>1.1389610405730933E-2</v>
      </c>
      <c r="I1079" s="10">
        <f t="shared" si="80"/>
        <v>1.448689276640445E-2</v>
      </c>
      <c r="J1079" s="10">
        <f t="shared" si="81"/>
        <v>-2.945269060443334E-2</v>
      </c>
      <c r="K1079" s="10">
        <f t="shared" si="82"/>
        <v>45.624885301519782</v>
      </c>
      <c r="L1079" s="10">
        <f t="shared" si="83"/>
        <v>7.7319246388565022E-2</v>
      </c>
    </row>
    <row r="1080" spans="1:12" x14ac:dyDescent="0.25">
      <c r="A1080" s="3">
        <v>44909</v>
      </c>
      <c r="B1080" s="41">
        <v>9.1254661841961807E-2</v>
      </c>
      <c r="C1080" s="41">
        <v>9.2562855795209703E-2</v>
      </c>
      <c r="D1080" s="41">
        <v>8.7964447783096603E-2</v>
      </c>
      <c r="E1080" s="41">
        <v>8.8419184191143599E-2</v>
      </c>
      <c r="F1080" s="4">
        <v>1630718338.8888891</v>
      </c>
      <c r="G1080" s="4">
        <v>12060880227.547001</v>
      </c>
      <c r="H1080" s="11">
        <f t="shared" si="84"/>
        <v>-2.0653194863029314E-2</v>
      </c>
      <c r="I1080" s="10">
        <f t="shared" si="80"/>
        <v>1.2701904782037634E-2</v>
      </c>
      <c r="J1080" s="10">
        <f t="shared" si="81"/>
        <v>-4.3912345727964874E-2</v>
      </c>
      <c r="K1080" s="10">
        <f t="shared" si="82"/>
        <v>44.661932459921104</v>
      </c>
      <c r="L1080" s="10">
        <f t="shared" si="83"/>
        <v>5.2275756035573551E-2</v>
      </c>
    </row>
    <row r="1081" spans="1:12" x14ac:dyDescent="0.25">
      <c r="A1081" s="3">
        <v>44910</v>
      </c>
      <c r="B1081" s="41">
        <v>8.8304938746655695E-2</v>
      </c>
      <c r="C1081" s="41">
        <v>8.8754750014515105E-2</v>
      </c>
      <c r="D1081" s="41">
        <v>8.4358147966218697E-2</v>
      </c>
      <c r="E1081" s="41">
        <v>8.4536490405957496E-2</v>
      </c>
      <c r="F1081" s="4">
        <v>1396664756.2222221</v>
      </c>
      <c r="G1081" s="4">
        <v>11545146062.827009</v>
      </c>
      <c r="H1081" s="11">
        <f t="shared" si="84"/>
        <v>-4.1140755089923174E-2</v>
      </c>
      <c r="I1081" s="10">
        <f t="shared" si="80"/>
        <v>4.3633180044701105E-2</v>
      </c>
      <c r="J1081" s="10">
        <f t="shared" si="81"/>
        <v>-0.10604101258926235</v>
      </c>
      <c r="K1081" s="10">
        <f t="shared" si="82"/>
        <v>42.783366079654876</v>
      </c>
      <c r="L1081" s="10">
        <f t="shared" si="83"/>
        <v>5.2118285598885317E-2</v>
      </c>
    </row>
    <row r="1082" spans="1:12" x14ac:dyDescent="0.25">
      <c r="A1082" s="3">
        <v>44911</v>
      </c>
      <c r="B1082" s="41">
        <v>8.4735781332846094E-2</v>
      </c>
      <c r="C1082" s="41">
        <v>8.6697632440042097E-2</v>
      </c>
      <c r="D1082" s="41">
        <v>7.4861042788531895E-2</v>
      </c>
      <c r="E1082" s="41">
        <v>7.5572155362567298E-2</v>
      </c>
      <c r="F1082" s="4">
        <v>1276064627.7777779</v>
      </c>
      <c r="G1082" s="4">
        <v>11019609907.728291</v>
      </c>
      <c r="H1082" s="11">
        <f t="shared" si="84"/>
        <v>-2.3177549079193886E-2</v>
      </c>
      <c r="I1082" s="10">
        <f t="shared" si="80"/>
        <v>6.4127874851027042E-2</v>
      </c>
      <c r="J1082" s="10">
        <f t="shared" si="81"/>
        <v>4.7203390800971468E-2</v>
      </c>
      <c r="K1082" s="10">
        <f t="shared" si="82"/>
        <v>41.768574963491361</v>
      </c>
      <c r="L1082" s="10">
        <f t="shared" si="83"/>
        <v>0.15811414335953478</v>
      </c>
    </row>
    <row r="1083" spans="1:12" x14ac:dyDescent="0.25">
      <c r="A1083" s="3">
        <v>44912</v>
      </c>
      <c r="B1083" s="41">
        <v>7.5951604606571702E-2</v>
      </c>
      <c r="C1083" s="41">
        <v>7.9338374649752394E-2</v>
      </c>
      <c r="D1083" s="41">
        <v>7.5835943592073005E-2</v>
      </c>
      <c r="E1083" s="41">
        <v>7.9139417345818294E-2</v>
      </c>
      <c r="F1083" s="4">
        <v>1857067591.5555561</v>
      </c>
      <c r="G1083" s="4">
        <v>10267494823.3323</v>
      </c>
      <c r="H1083" s="11">
        <f t="shared" si="84"/>
        <v>-8.4884184067877289E-2</v>
      </c>
      <c r="I1083" s="10">
        <f t="shared" si="80"/>
        <v>8.5314074317645767E-3</v>
      </c>
      <c r="J1083" s="10">
        <f t="shared" si="81"/>
        <v>-5.1477279335949699E-3</v>
      </c>
      <c r="K1083" s="10">
        <f t="shared" si="82"/>
        <v>38.138199373969556</v>
      </c>
      <c r="L1083" s="10">
        <f t="shared" si="83"/>
        <v>4.6184314347286426E-2</v>
      </c>
    </row>
    <row r="1084" spans="1:12" x14ac:dyDescent="0.25">
      <c r="A1084" s="3">
        <v>44913</v>
      </c>
      <c r="B1084" s="41">
        <v>7.91616807044771E-2</v>
      </c>
      <c r="C1084" s="41">
        <v>7.9799039138907402E-2</v>
      </c>
      <c r="D1084" s="41">
        <v>7.7705644510485603E-2</v>
      </c>
      <c r="E1084" s="41">
        <v>7.8732029156498795E-2</v>
      </c>
      <c r="F1084" s="4">
        <v>935737190.66666663</v>
      </c>
      <c r="G1084" s="4">
        <v>10439498551.43088</v>
      </c>
      <c r="H1084" s="11">
        <f t="shared" si="84"/>
        <v>5.8063262726096871E-3</v>
      </c>
      <c r="I1084" s="10">
        <f t="shared" si="80"/>
        <v>3.2421041125724928E-2</v>
      </c>
      <c r="J1084" s="10">
        <f t="shared" si="81"/>
        <v>-9.4614936318410892E-2</v>
      </c>
      <c r="K1084" s="10">
        <f t="shared" si="82"/>
        <v>38.365448529257272</v>
      </c>
      <c r="L1084" s="10">
        <f t="shared" si="83"/>
        <v>2.6940058751321772E-2</v>
      </c>
    </row>
    <row r="1085" spans="1:12" x14ac:dyDescent="0.25">
      <c r="A1085" s="3">
        <v>44914</v>
      </c>
      <c r="B1085" s="41">
        <v>7.8494944577141207E-2</v>
      </c>
      <c r="C1085" s="41">
        <v>7.9299584468129403E-2</v>
      </c>
      <c r="D1085" s="41">
        <v>7.0673951715753996E-2</v>
      </c>
      <c r="E1085" s="41">
        <v>7.1282803231637396E-2</v>
      </c>
      <c r="F1085" s="4">
        <v>999999823.33333337</v>
      </c>
      <c r="G1085" s="4">
        <v>10120754317.5177</v>
      </c>
      <c r="H1085" s="11">
        <f t="shared" si="84"/>
        <v>-6.2589058235223939E-3</v>
      </c>
      <c r="I1085" s="10">
        <f t="shared" si="80"/>
        <v>3.5182841115262785E-2</v>
      </c>
      <c r="J1085" s="10">
        <f t="shared" si="81"/>
        <v>5.0705425944886473E-2</v>
      </c>
      <c r="K1085" s="10">
        <f t="shared" si="82"/>
        <v>38.119063894211934</v>
      </c>
      <c r="L1085" s="10">
        <f t="shared" si="83"/>
        <v>0.12204825884177439</v>
      </c>
    </row>
    <row r="1086" spans="1:12" x14ac:dyDescent="0.25">
      <c r="A1086" s="3">
        <v>44915</v>
      </c>
      <c r="B1086" s="41">
        <v>7.1394615740336606E-2</v>
      </c>
      <c r="C1086" s="41">
        <v>7.5167347997295797E-2</v>
      </c>
      <c r="D1086" s="41">
        <v>7.1305231843207806E-2</v>
      </c>
      <c r="E1086" s="41">
        <v>7.4897228132043095E-2</v>
      </c>
      <c r="F1086" s="4">
        <v>1806142190.666667</v>
      </c>
      <c r="G1086" s="4">
        <v>9830836529.5640049</v>
      </c>
      <c r="H1086" s="11">
        <f t="shared" si="84"/>
        <v>-5.2109181889778457E-2</v>
      </c>
      <c r="I1086" s="10">
        <f t="shared" si="80"/>
        <v>2.4188370914226019E-2</v>
      </c>
      <c r="J1086" s="10">
        <f t="shared" si="81"/>
        <v>-1.7715468827146585E-2</v>
      </c>
      <c r="K1086" s="10">
        <f t="shared" si="82"/>
        <v>36.080601478390577</v>
      </c>
      <c r="L1086" s="10">
        <f t="shared" si="83"/>
        <v>5.4163152608217358E-2</v>
      </c>
    </row>
    <row r="1087" spans="1:12" x14ac:dyDescent="0.25">
      <c r="A1087" s="3">
        <v>44916</v>
      </c>
      <c r="B1087" s="41">
        <v>7.4903082519304998E-2</v>
      </c>
      <c r="C1087" s="41">
        <v>7.4990469393933695E-2</v>
      </c>
      <c r="D1087" s="41">
        <v>7.1712368411057895E-2</v>
      </c>
      <c r="E1087" s="41">
        <v>7.3570388621830199E-2</v>
      </c>
      <c r="F1087" s="4">
        <v>1157142443.333333</v>
      </c>
      <c r="G1087" s="4">
        <v>9710616004.4364834</v>
      </c>
      <c r="H1087" s="11">
        <f t="shared" si="84"/>
        <v>-2.3531308217560774E-3</v>
      </c>
      <c r="I1087" s="10">
        <f t="shared" si="80"/>
        <v>1.0728688048109921E-2</v>
      </c>
      <c r="J1087" s="10">
        <f t="shared" si="81"/>
        <v>4.5703900552127585E-2</v>
      </c>
      <c r="K1087" s="10">
        <f t="shared" si="82"/>
        <v>35.993345972162523</v>
      </c>
      <c r="L1087" s="10">
        <f t="shared" si="83"/>
        <v>4.5711793593060657E-2</v>
      </c>
    </row>
    <row r="1088" spans="1:12" x14ac:dyDescent="0.25">
      <c r="A1088" s="3">
        <v>44917</v>
      </c>
      <c r="B1088" s="41">
        <v>7.3699184020978095E-2</v>
      </c>
      <c r="C1088" s="41">
        <v>7.7379245155541995E-2</v>
      </c>
      <c r="D1088" s="41">
        <v>7.3379678688533304E-2</v>
      </c>
      <c r="E1088" s="41">
        <v>7.6932842346983707E-2</v>
      </c>
      <c r="F1088" s="4">
        <v>1125378770.4444439</v>
      </c>
      <c r="G1088" s="4">
        <v>9935116668.3157005</v>
      </c>
      <c r="H1088" s="11">
        <f t="shared" si="84"/>
        <v>3.185439137685326E-2</v>
      </c>
      <c r="I1088" s="10">
        <f t="shared" si="80"/>
        <v>1.8165721912069298E-2</v>
      </c>
      <c r="J1088" s="10">
        <f t="shared" si="81"/>
        <v>2.4788844381200548E-3</v>
      </c>
      <c r="K1088" s="10">
        <f t="shared" si="82"/>
        <v>37.171746493099121</v>
      </c>
      <c r="L1088" s="10">
        <f t="shared" si="83"/>
        <v>5.4505096485707005E-2</v>
      </c>
    </row>
    <row r="1089" spans="1:12" x14ac:dyDescent="0.25">
      <c r="A1089" s="3">
        <v>44918</v>
      </c>
      <c r="B1089" s="41">
        <v>7.6919189215259795E-2</v>
      </c>
      <c r="C1089" s="41">
        <v>7.8670065235736497E-2</v>
      </c>
      <c r="D1089" s="41">
        <v>7.6684675635629598E-2</v>
      </c>
      <c r="E1089" s="41">
        <v>7.7123549972657995E-2</v>
      </c>
      <c r="F1089" s="4">
        <v>1717319685.7777779</v>
      </c>
      <c r="G1089" s="4">
        <v>10288496785.479401</v>
      </c>
      <c r="H1089" s="11">
        <f t="shared" si="84"/>
        <v>1.6681735232746086E-2</v>
      </c>
      <c r="I1089" s="10">
        <f t="shared" si="80"/>
        <v>3.1664315125131699E-3</v>
      </c>
      <c r="J1089" s="10">
        <f t="shared" si="81"/>
        <v>5.9750404021998715E-3</v>
      </c>
      <c r="K1089" s="10">
        <f t="shared" si="82"/>
        <v>37.808517461468504</v>
      </c>
      <c r="L1089" s="10">
        <f t="shared" si="83"/>
        <v>2.5890304466313019E-2</v>
      </c>
    </row>
    <row r="1090" spans="1:12" x14ac:dyDescent="0.25">
      <c r="A1090" s="3">
        <v>44919</v>
      </c>
      <c r="B1090" s="41">
        <v>7.7189560269282906E-2</v>
      </c>
      <c r="C1090" s="41">
        <v>7.7961367914651206E-2</v>
      </c>
      <c r="D1090" s="41">
        <v>7.67719085345442E-2</v>
      </c>
      <c r="E1090" s="41">
        <v>7.7584366299705707E-2</v>
      </c>
      <c r="F1090" s="4">
        <v>774803753.77777779</v>
      </c>
      <c r="G1090" s="4">
        <v>10259811877.071529</v>
      </c>
      <c r="H1090" s="11">
        <f t="shared" si="84"/>
        <v>-9.0084750656004298E-3</v>
      </c>
      <c r="I1090" s="10">
        <f t="shared" si="80"/>
        <v>7.9023522896291432E-3</v>
      </c>
      <c r="J1090" s="10">
        <f t="shared" si="81"/>
        <v>-2.0836489751700604E-2</v>
      </c>
      <c r="K1090" s="10">
        <f t="shared" si="82"/>
        <v>37.458911899583953</v>
      </c>
      <c r="L1090" s="10">
        <f t="shared" si="83"/>
        <v>1.5493419439635225E-2</v>
      </c>
    </row>
    <row r="1091" spans="1:12" x14ac:dyDescent="0.25">
      <c r="A1091" s="3">
        <v>44920</v>
      </c>
      <c r="B1091" s="41">
        <v>7.7549857376700199E-2</v>
      </c>
      <c r="C1091" s="41">
        <v>7.7608166691199507E-2</v>
      </c>
      <c r="D1091" s="41">
        <v>7.4086053544471495E-2</v>
      </c>
      <c r="E1091" s="41">
        <v>7.59677804464097E-2</v>
      </c>
      <c r="F1091" s="4">
        <v>660678174.8850174</v>
      </c>
      <c r="G1091" s="4">
        <v>10115944659.76124</v>
      </c>
      <c r="H1091" s="11">
        <f t="shared" si="84"/>
        <v>-4.5304646762787532E-3</v>
      </c>
      <c r="I1091" s="10">
        <f t="shared" ref="I1091:I1154" si="85">_xlfn.STDEV.S(H1092:H1093)</f>
        <v>7.8062646506045739E-3</v>
      </c>
      <c r="J1091" s="10">
        <f t="shared" ref="J1091:J1154" si="86">E1092/E1091-1</f>
        <v>-3.1769120760775094E-3</v>
      </c>
      <c r="K1091" s="10">
        <f t="shared" ref="K1091:K1154" si="87">C1091/$C$2-1</f>
        <v>37.284675157734767</v>
      </c>
      <c r="L1091" s="10">
        <f t="shared" ref="L1091:L1154" si="88">C1091/D1091-1</f>
        <v>4.7540839040829619E-2</v>
      </c>
    </row>
    <row r="1092" spans="1:12" x14ac:dyDescent="0.25">
      <c r="A1092" s="3">
        <v>44921</v>
      </c>
      <c r="B1092" s="41">
        <v>7.59982605871595E-2</v>
      </c>
      <c r="C1092" s="41">
        <v>7.6389246736094402E-2</v>
      </c>
      <c r="D1092" s="41">
        <v>7.4645436323116904E-2</v>
      </c>
      <c r="E1092" s="41">
        <v>7.5726437487316695E-2</v>
      </c>
      <c r="F1092" s="4">
        <v>1039428427.111111</v>
      </c>
      <c r="G1092" s="4">
        <v>10036122235.42078</v>
      </c>
      <c r="H1092" s="11">
        <f t="shared" ref="H1092:H1155" si="89">(C1092-C1091)/C1091</f>
        <v>-1.5706078458922367E-2</v>
      </c>
      <c r="I1092" s="10">
        <f t="shared" si="85"/>
        <v>1.7141128384652288E-2</v>
      </c>
      <c r="J1092" s="10">
        <f t="shared" si="86"/>
        <v>-2.6812222454072998E-2</v>
      </c>
      <c r="K1092" s="10">
        <f t="shared" si="87"/>
        <v>36.683373045933031</v>
      </c>
      <c r="L1092" s="10">
        <f t="shared" si="88"/>
        <v>2.3361246164187222E-2</v>
      </c>
    </row>
    <row r="1093" spans="1:12" x14ac:dyDescent="0.25">
      <c r="A1093" s="3">
        <v>44922</v>
      </c>
      <c r="B1093" s="41">
        <v>7.5687145558325897E-2</v>
      </c>
      <c r="C1093" s="41">
        <v>7.6032787536362695E-2</v>
      </c>
      <c r="D1093" s="41">
        <v>7.3054858298689407E-2</v>
      </c>
      <c r="E1093" s="41">
        <v>7.3696043399752303E-2</v>
      </c>
      <c r="F1093" s="4">
        <v>718418353.55555558</v>
      </c>
      <c r="G1093" s="4">
        <v>9883625295.9562435</v>
      </c>
      <c r="H1093" s="11">
        <f t="shared" si="89"/>
        <v>-4.6663531185637099E-3</v>
      </c>
      <c r="I1093" s="10">
        <f t="shared" si="85"/>
        <v>3.3793431319408852E-3</v>
      </c>
      <c r="J1093" s="10">
        <f t="shared" si="86"/>
        <v>-4.4306019042013811E-2</v>
      </c>
      <c r="K1093" s="10">
        <f t="shared" si="87"/>
        <v>36.507529120602143</v>
      </c>
      <c r="L1093" s="10">
        <f t="shared" si="88"/>
        <v>4.0762918538529425E-2</v>
      </c>
    </row>
    <row r="1094" spans="1:12" x14ac:dyDescent="0.25">
      <c r="A1094" s="3">
        <v>44923</v>
      </c>
      <c r="B1094" s="41">
        <v>7.3729061352443795E-2</v>
      </c>
      <c r="C1094" s="41">
        <v>7.3834864457438004E-2</v>
      </c>
      <c r="D1094" s="41">
        <v>7.0000258120193296E-2</v>
      </c>
      <c r="E1094" s="41">
        <v>7.0430865097561801E-2</v>
      </c>
      <c r="F1094" s="4">
        <v>1216613034.666667</v>
      </c>
      <c r="G1094" s="4">
        <v>9463434062.8360729</v>
      </c>
      <c r="H1094" s="11">
        <f t="shared" si="89"/>
        <v>-2.8907569354517399E-2</v>
      </c>
      <c r="I1094" s="10">
        <f t="shared" si="85"/>
        <v>2.3073122821574057E-2</v>
      </c>
      <c r="J1094" s="10">
        <f t="shared" si="86"/>
        <v>8.0714563316428567E-3</v>
      </c>
      <c r="K1094" s="10">
        <f t="shared" si="87"/>
        <v>35.423277621231755</v>
      </c>
      <c r="L1094" s="10">
        <f t="shared" si="88"/>
        <v>5.477988853498994E-2</v>
      </c>
    </row>
    <row r="1095" spans="1:12" x14ac:dyDescent="0.25">
      <c r="A1095" s="3">
        <v>44924</v>
      </c>
      <c r="B1095" s="41">
        <v>7.0359122525676804E-2</v>
      </c>
      <c r="C1095" s="41">
        <v>7.1347612839959496E-2</v>
      </c>
      <c r="D1095" s="41">
        <v>6.9575952131178301E-2</v>
      </c>
      <c r="E1095" s="41">
        <v>7.0999344749596599E-2</v>
      </c>
      <c r="F1095" s="4">
        <v>1007680772.4444439</v>
      </c>
      <c r="G1095" s="4">
        <v>9375609156.312952</v>
      </c>
      <c r="H1095" s="11">
        <f t="shared" si="89"/>
        <v>-3.3686682243620571E-2</v>
      </c>
      <c r="I1095" s="10">
        <f t="shared" si="85"/>
        <v>1.1800561946193073E-3</v>
      </c>
      <c r="J1095" s="10">
        <f t="shared" si="86"/>
        <v>-3.8444641219099407E-2</v>
      </c>
      <c r="K1095" s="10">
        <f t="shared" si="87"/>
        <v>34.196298241734141</v>
      </c>
      <c r="L1095" s="10">
        <f t="shared" si="88"/>
        <v>2.5463693338193982E-2</v>
      </c>
    </row>
    <row r="1096" spans="1:12" x14ac:dyDescent="0.25">
      <c r="A1096" s="3">
        <v>44925</v>
      </c>
      <c r="B1096" s="41">
        <v>7.0935726915694899E-2</v>
      </c>
      <c r="C1096" s="41">
        <v>7.1272244145362901E-2</v>
      </c>
      <c r="D1096" s="41">
        <v>6.6618212204493904E-2</v>
      </c>
      <c r="E1096" s="41">
        <v>6.8269800413907206E-2</v>
      </c>
      <c r="F1096" s="4">
        <v>1095546486.4444439</v>
      </c>
      <c r="G1096" s="4">
        <v>9125163295.5191288</v>
      </c>
      <c r="H1096" s="11">
        <f t="shared" si="89"/>
        <v>-1.0563590230503581E-3</v>
      </c>
      <c r="I1096" s="10">
        <f t="shared" si="85"/>
        <v>1.559901238190068E-3</v>
      </c>
      <c r="J1096" s="10">
        <f t="shared" si="86"/>
        <v>2.8183141324986893E-2</v>
      </c>
      <c r="K1096" s="10">
        <f t="shared" si="87"/>
        <v>34.159118314508518</v>
      </c>
      <c r="L1096" s="10">
        <f t="shared" si="88"/>
        <v>6.9861255456432847E-2</v>
      </c>
    </row>
    <row r="1097" spans="1:12" x14ac:dyDescent="0.25">
      <c r="A1097" s="3">
        <v>44926</v>
      </c>
      <c r="B1097" s="41">
        <v>6.8380412768284798E-2</v>
      </c>
      <c r="C1097" s="41">
        <v>7.1078012277413102E-2</v>
      </c>
      <c r="D1097" s="41">
        <v>6.80450389148365E-2</v>
      </c>
      <c r="E1097" s="41">
        <v>7.0193857847201002E-2</v>
      </c>
      <c r="F1097" s="4">
        <v>1037790512.390244</v>
      </c>
      <c r="G1097" s="4">
        <v>9240636087.1256638</v>
      </c>
      <c r="H1097" s="11">
        <f t="shared" si="89"/>
        <v>-2.7252104978433668E-3</v>
      </c>
      <c r="I1097" s="10">
        <f t="shared" si="85"/>
        <v>2.1115186915050689E-2</v>
      </c>
      <c r="J1097" s="10">
        <f t="shared" si="86"/>
        <v>-5.972895507420084E-4</v>
      </c>
      <c r="K1097" s="10">
        <f t="shared" si="87"/>
        <v>34.063302316182899</v>
      </c>
      <c r="L1097" s="10">
        <f t="shared" si="88"/>
        <v>4.4573027085377914E-2</v>
      </c>
    </row>
    <row r="1098" spans="1:12" x14ac:dyDescent="0.25">
      <c r="A1098" s="3">
        <v>44927</v>
      </c>
      <c r="B1098" s="41">
        <v>7.0190128736838095E-2</v>
      </c>
      <c r="C1098" s="41">
        <v>7.0727509256914706E-2</v>
      </c>
      <c r="D1098" s="41">
        <v>6.91073182737999E-2</v>
      </c>
      <c r="E1098" s="41">
        <v>7.0151931789382602E-2</v>
      </c>
      <c r="F1098" s="4">
        <v>746034734</v>
      </c>
      <c r="G1098" s="4">
        <v>9258357685.9959335</v>
      </c>
      <c r="H1098" s="11">
        <f t="shared" si="89"/>
        <v>-4.9312439848543449E-3</v>
      </c>
      <c r="I1098" s="10">
        <f t="shared" si="85"/>
        <v>2.0197005864140308E-2</v>
      </c>
      <c r="J1098" s="10">
        <f t="shared" si="86"/>
        <v>1.7233427608211116E-2</v>
      </c>
      <c r="K1098" s="10">
        <f t="shared" si="87"/>
        <v>33.890396617547097</v>
      </c>
      <c r="L1098" s="10">
        <f t="shared" si="88"/>
        <v>2.3444564535056722E-2</v>
      </c>
    </row>
    <row r="1099" spans="1:12" x14ac:dyDescent="0.25">
      <c r="A1099" s="3">
        <v>44928</v>
      </c>
      <c r="B1099" s="41">
        <v>7.0226084100251704E-2</v>
      </c>
      <c r="C1099" s="41">
        <v>7.2490755944910695E-2</v>
      </c>
      <c r="D1099" s="41">
        <v>6.9233399273313401E-2</v>
      </c>
      <c r="E1099" s="41">
        <v>7.1360890027451093E-2</v>
      </c>
      <c r="F1099" s="4">
        <v>883710307.88888884</v>
      </c>
      <c r="G1099" s="4">
        <v>9465943076.1000938</v>
      </c>
      <c r="H1099" s="11">
        <f t="shared" si="89"/>
        <v>2.4930139722453254E-2</v>
      </c>
      <c r="I1099" s="10">
        <f t="shared" si="85"/>
        <v>1.2324649683560257E-2</v>
      </c>
      <c r="J1099" s="10">
        <f t="shared" si="86"/>
        <v>-1.1697169938379215E-2</v>
      </c>
      <c r="K1099" s="10">
        <f t="shared" si="87"/>
        <v>34.760219080194354</v>
      </c>
      <c r="L1099" s="10">
        <f t="shared" si="88"/>
        <v>4.7048920113516246E-2</v>
      </c>
    </row>
    <row r="1100" spans="1:12" x14ac:dyDescent="0.25">
      <c r="A1100" s="3">
        <v>44929</v>
      </c>
      <c r="B1100" s="41">
        <v>7.1427497957037206E-2</v>
      </c>
      <c r="C1100" s="41">
        <v>7.2227415884137502E-2</v>
      </c>
      <c r="D1100" s="41">
        <v>6.9670464267679297E-2</v>
      </c>
      <c r="E1100" s="41">
        <v>7.0526169569846003E-2</v>
      </c>
      <c r="F1100" s="4">
        <v>863857867.77777779</v>
      </c>
      <c r="G1100" s="4">
        <v>9432297393.4393959</v>
      </c>
      <c r="H1100" s="11">
        <f t="shared" si="89"/>
        <v>-3.6327398899429044E-3</v>
      </c>
      <c r="I1100" s="10">
        <f t="shared" si="85"/>
        <v>5.8912742624831777E-3</v>
      </c>
      <c r="J1100" s="10">
        <f t="shared" si="86"/>
        <v>3.8251958788942275E-2</v>
      </c>
      <c r="K1100" s="10">
        <f t="shared" si="87"/>
        <v>34.630311505868633</v>
      </c>
      <c r="L1100" s="10">
        <f t="shared" si="88"/>
        <v>3.6700654191627047E-2</v>
      </c>
    </row>
    <row r="1101" spans="1:12" x14ac:dyDescent="0.25">
      <c r="A1101" s="3">
        <v>44930</v>
      </c>
      <c r="B1101" s="41">
        <v>7.0472248306641602E-2</v>
      </c>
      <c r="C1101" s="41">
        <v>7.32239337017737E-2</v>
      </c>
      <c r="D1101" s="41">
        <v>7.0251652202295997E-2</v>
      </c>
      <c r="E1101" s="41">
        <v>7.32239337017737E-2</v>
      </c>
      <c r="F1101" s="4">
        <v>985382181.77777779</v>
      </c>
      <c r="G1101" s="4">
        <v>9566911367.1622009</v>
      </c>
      <c r="H1101" s="11">
        <f t="shared" si="89"/>
        <v>1.3796946844045284E-2</v>
      </c>
      <c r="I1101" s="10">
        <f t="shared" si="85"/>
        <v>3.7128452400177106E-2</v>
      </c>
      <c r="J1101" s="10">
        <f t="shared" si="86"/>
        <v>-2.3354154819789197E-2</v>
      </c>
      <c r="K1101" s="10">
        <f t="shared" si="87"/>
        <v>35.121901019751881</v>
      </c>
      <c r="L1101" s="10">
        <f t="shared" si="88"/>
        <v>4.2309061869730158E-2</v>
      </c>
    </row>
    <row r="1102" spans="1:12" x14ac:dyDescent="0.25">
      <c r="A1102" s="3">
        <v>44931</v>
      </c>
      <c r="B1102" s="41">
        <v>7.3154050259843298E-2</v>
      </c>
      <c r="C1102" s="41">
        <v>7.4844267088076802E-2</v>
      </c>
      <c r="D1102" s="41">
        <v>7.1315773888884507E-2</v>
      </c>
      <c r="E1102" s="41">
        <v>7.1513850617588498E-2</v>
      </c>
      <c r="F1102" s="4">
        <v>1162288080</v>
      </c>
      <c r="G1102" s="4">
        <v>9684664274.0212955</v>
      </c>
      <c r="H1102" s="11">
        <f t="shared" si="89"/>
        <v>2.2128466805708541E-2</v>
      </c>
      <c r="I1102" s="10">
        <f t="shared" si="85"/>
        <v>2.3884711257270992E-2</v>
      </c>
      <c r="J1102" s="10">
        <f t="shared" si="86"/>
        <v>1.3467131490951134E-2</v>
      </c>
      <c r="K1102" s="10">
        <f t="shared" si="87"/>
        <v>35.921223307426544</v>
      </c>
      <c r="L1102" s="10">
        <f t="shared" si="88"/>
        <v>4.9477037221666631E-2</v>
      </c>
    </row>
    <row r="1103" spans="1:12" x14ac:dyDescent="0.25">
      <c r="A1103" s="3">
        <v>44932</v>
      </c>
      <c r="B1103" s="41">
        <v>7.1493688458469998E-2</v>
      </c>
      <c r="C1103" s="41">
        <v>7.2570566053226093E-2</v>
      </c>
      <c r="D1103" s="41">
        <v>7.0232335343262106E-2</v>
      </c>
      <c r="E1103" s="41">
        <v>7.2476937047279796E-2</v>
      </c>
      <c r="F1103" s="4">
        <v>964374161.33333337</v>
      </c>
      <c r="G1103" s="4">
        <v>9468024424.5040569</v>
      </c>
      <c r="H1103" s="11">
        <f t="shared" si="89"/>
        <v>-3.0379094128545812E-2</v>
      </c>
      <c r="I1103" s="10">
        <f t="shared" si="85"/>
        <v>4.6249539636034143E-3</v>
      </c>
      <c r="J1103" s="10">
        <f t="shared" si="86"/>
        <v>-3.4684952105675793E-3</v>
      </c>
      <c r="K1103" s="10">
        <f t="shared" si="87"/>
        <v>34.799589989229176</v>
      </c>
      <c r="L1103" s="10">
        <f t="shared" si="88"/>
        <v>3.3292794530266345E-2</v>
      </c>
    </row>
    <row r="1104" spans="1:12" x14ac:dyDescent="0.25">
      <c r="A1104" s="3">
        <v>44933</v>
      </c>
      <c r="B1104" s="41">
        <v>7.2441040835400997E-2</v>
      </c>
      <c r="C1104" s="41">
        <v>7.2817232570128801E-2</v>
      </c>
      <c r="D1104" s="41">
        <v>7.1785730676833095E-2</v>
      </c>
      <c r="E1104" s="41">
        <v>7.2225551138254698E-2</v>
      </c>
      <c r="F1104" s="4">
        <v>747594731.33333337</v>
      </c>
      <c r="G1104" s="4">
        <v>9586684680.0377884</v>
      </c>
      <c r="H1104" s="11">
        <f t="shared" si="89"/>
        <v>3.3989884648521662E-3</v>
      </c>
      <c r="I1104" s="10">
        <f t="shared" si="85"/>
        <v>4.7688400806896979E-2</v>
      </c>
      <c r="J1104" s="10">
        <f t="shared" si="86"/>
        <v>1.4966983928497157E-2</v>
      </c>
      <c r="K1104" s="10">
        <f t="shared" si="87"/>
        <v>34.921272382649001</v>
      </c>
      <c r="L1104" s="10">
        <f t="shared" si="88"/>
        <v>1.4369177322152593E-2</v>
      </c>
    </row>
    <row r="1105" spans="1:12" x14ac:dyDescent="0.25">
      <c r="A1105" s="3">
        <v>44934</v>
      </c>
      <c r="B1105" s="41">
        <v>7.2178716827111494E-2</v>
      </c>
      <c r="C1105" s="41">
        <v>7.3541011183062194E-2</v>
      </c>
      <c r="D1105" s="41">
        <v>7.1541675467618498E-2</v>
      </c>
      <c r="E1105" s="41">
        <v>7.3306549801367804E-2</v>
      </c>
      <c r="F1105" s="4">
        <v>471731445.22222221</v>
      </c>
      <c r="G1105" s="4">
        <v>9552769701.2856483</v>
      </c>
      <c r="H1105" s="11">
        <f t="shared" si="89"/>
        <v>9.9396610855313171E-3</v>
      </c>
      <c r="I1105" s="10">
        <f t="shared" si="85"/>
        <v>6.7933823449040712E-2</v>
      </c>
      <c r="J1105" s="10">
        <f t="shared" si="86"/>
        <v>3.3699448653373931E-2</v>
      </c>
      <c r="K1105" s="10">
        <f t="shared" si="87"/>
        <v>35.278317655893588</v>
      </c>
      <c r="L1105" s="10">
        <f t="shared" si="88"/>
        <v>2.7946448030122584E-2</v>
      </c>
    </row>
    <row r="1106" spans="1:12" x14ac:dyDescent="0.25">
      <c r="A1106" s="3">
        <v>44935</v>
      </c>
      <c r="B1106" s="41">
        <v>7.3565647278476795E-2</v>
      </c>
      <c r="C1106" s="41">
        <v>7.9231706133614604E-2</v>
      </c>
      <c r="D1106" s="41">
        <v>7.32209823005633E-2</v>
      </c>
      <c r="E1106" s="41">
        <v>7.5776940112355001E-2</v>
      </c>
      <c r="F1106" s="4">
        <v>1564792611.7777779</v>
      </c>
      <c r="G1106" s="4">
        <v>10116833640.038601</v>
      </c>
      <c r="H1106" s="11">
        <f t="shared" si="89"/>
        <v>7.7381244274529082E-2</v>
      </c>
      <c r="I1106" s="10">
        <f t="shared" si="85"/>
        <v>1.7113307755811071E-2</v>
      </c>
      <c r="J1106" s="10">
        <f t="shared" si="86"/>
        <v>2.6047390063283826E-2</v>
      </c>
      <c r="K1106" s="10">
        <f t="shared" si="87"/>
        <v>38.085579016293252</v>
      </c>
      <c r="L1106" s="10">
        <f t="shared" si="88"/>
        <v>8.2090182952995638E-2</v>
      </c>
    </row>
    <row r="1107" spans="1:12" x14ac:dyDescent="0.25">
      <c r="A1107" s="3">
        <v>44936</v>
      </c>
      <c r="B1107" s="41">
        <v>7.5661725671838306E-2</v>
      </c>
      <c r="C1107" s="41">
        <v>7.7750731629263603E-2</v>
      </c>
      <c r="D1107" s="41">
        <v>7.4667961257267698E-2</v>
      </c>
      <c r="E1107" s="41">
        <v>7.7750731629263603E-2</v>
      </c>
      <c r="F1107" s="4">
        <v>1851275338.2222221</v>
      </c>
      <c r="G1107" s="4">
        <v>10139539162.81288</v>
      </c>
      <c r="H1107" s="11">
        <f t="shared" si="89"/>
        <v>-1.8691690190963686E-2</v>
      </c>
      <c r="I1107" s="10">
        <f t="shared" si="85"/>
        <v>1.8796858014821262E-2</v>
      </c>
      <c r="J1107" s="10">
        <f t="shared" si="86"/>
        <v>5.5101817343690129E-3</v>
      </c>
      <c r="K1107" s="10">
        <f t="shared" si="87"/>
        <v>37.355003482386266</v>
      </c>
      <c r="L1107" s="10">
        <f t="shared" si="88"/>
        <v>4.1286387361967103E-2</v>
      </c>
    </row>
    <row r="1108" spans="1:12" x14ac:dyDescent="0.25">
      <c r="A1108" s="3">
        <v>44937</v>
      </c>
      <c r="B1108" s="41">
        <v>7.7805999839580794E-2</v>
      </c>
      <c r="C1108" s="41">
        <v>7.8179152290520998E-2</v>
      </c>
      <c r="D1108" s="41">
        <v>7.5088075579614097E-2</v>
      </c>
      <c r="E1108" s="41">
        <v>7.8179152290520998E-2</v>
      </c>
      <c r="F1108" s="4">
        <v>1132016588.2222221</v>
      </c>
      <c r="G1108" s="4">
        <v>10172929491.822941</v>
      </c>
      <c r="H1108" s="11">
        <f t="shared" si="89"/>
        <v>5.510181734369006E-3</v>
      </c>
      <c r="I1108" s="10">
        <f t="shared" si="85"/>
        <v>1.2686552649152125E-2</v>
      </c>
      <c r="J1108" s="10">
        <f t="shared" si="86"/>
        <v>2.6938294106573002E-2</v>
      </c>
      <c r="K1108" s="10">
        <f t="shared" si="87"/>
        <v>37.566346521996572</v>
      </c>
      <c r="L1108" s="10">
        <f t="shared" si="88"/>
        <v>4.1166013205778729E-2</v>
      </c>
    </row>
    <row r="1109" spans="1:12" x14ac:dyDescent="0.25">
      <c r="A1109" s="3">
        <v>44938</v>
      </c>
      <c r="B1109" s="41">
        <v>7.8102633164483098E-2</v>
      </c>
      <c r="C1109" s="41">
        <v>8.0688152171585301E-2</v>
      </c>
      <c r="D1109" s="41">
        <v>7.68006944361833E-2</v>
      </c>
      <c r="E1109" s="41">
        <v>8.0285165287925606E-2</v>
      </c>
      <c r="F1109" s="4">
        <v>1605427000</v>
      </c>
      <c r="G1109" s="4">
        <v>10477232604.559111</v>
      </c>
      <c r="H1109" s="11">
        <f t="shared" si="89"/>
        <v>3.2092953268930649E-2</v>
      </c>
      <c r="I1109" s="10">
        <f t="shared" si="85"/>
        <v>2.4462600291343086E-2</v>
      </c>
      <c r="J1109" s="10">
        <f t="shared" si="86"/>
        <v>5.06066738319082E-2</v>
      </c>
      <c r="K1109" s="10">
        <f t="shared" si="87"/>
        <v>38.804054478680399</v>
      </c>
      <c r="L1109" s="10">
        <f t="shared" si="88"/>
        <v>5.0617481572803324E-2</v>
      </c>
    </row>
    <row r="1110" spans="1:12" x14ac:dyDescent="0.25">
      <c r="A1110" s="3">
        <v>44939</v>
      </c>
      <c r="B1110" s="41">
        <v>8.0320038890576595E-2</v>
      </c>
      <c r="C1110" s="41">
        <v>8.47253393324989E-2</v>
      </c>
      <c r="D1110" s="41">
        <v>7.9093576613167002E-2</v>
      </c>
      <c r="E1110" s="41">
        <v>8.4348130461192494E-2</v>
      </c>
      <c r="F1110" s="4">
        <v>1612149407.5555561</v>
      </c>
      <c r="G1110" s="4">
        <v>10682670292.49683</v>
      </c>
      <c r="H1110" s="11">
        <f t="shared" si="89"/>
        <v>5.0034448085121884E-2</v>
      </c>
      <c r="I1110" s="10">
        <f t="shared" si="85"/>
        <v>9.2522042050563996E-2</v>
      </c>
      <c r="J1110" s="10">
        <f t="shared" si="86"/>
        <v>3.6509597324350329E-2</v>
      </c>
      <c r="K1110" s="10">
        <f t="shared" si="87"/>
        <v>40.795628376071292</v>
      </c>
      <c r="L1110" s="10">
        <f t="shared" si="88"/>
        <v>7.1203793790687753E-2</v>
      </c>
    </row>
    <row r="1111" spans="1:12" x14ac:dyDescent="0.25">
      <c r="A1111" s="3">
        <v>44940</v>
      </c>
      <c r="B1111" s="41">
        <v>8.4464849357307303E-2</v>
      </c>
      <c r="C1111" s="41">
        <v>9.1895626939094394E-2</v>
      </c>
      <c r="D1111" s="41">
        <v>8.4350505576402501E-2</v>
      </c>
      <c r="E1111" s="41">
        <v>8.7427646739392406E-2</v>
      </c>
      <c r="F1111" s="4">
        <v>2650734980.8888888</v>
      </c>
      <c r="G1111" s="4">
        <v>11564929532.58819</v>
      </c>
      <c r="H1111" s="11">
        <f t="shared" si="89"/>
        <v>8.4629789188051308E-2</v>
      </c>
      <c r="I1111" s="10">
        <f t="shared" si="85"/>
        <v>3.519985611609848E-2</v>
      </c>
      <c r="J1111" s="10">
        <f t="shared" si="86"/>
        <v>-1.5144420111679935E-2</v>
      </c>
      <c r="K1111" s="10">
        <f t="shared" si="87"/>
        <v>44.332783594520343</v>
      </c>
      <c r="L1111" s="10">
        <f t="shared" si="88"/>
        <v>8.9449628204749887E-2</v>
      </c>
    </row>
    <row r="1112" spans="1:12" x14ac:dyDescent="0.25">
      <c r="A1112" s="3">
        <v>44941</v>
      </c>
      <c r="B1112" s="41">
        <v>8.7358498116126004E-2</v>
      </c>
      <c r="C1112" s="41">
        <v>8.7648566008983797E-2</v>
      </c>
      <c r="D1112" s="41">
        <v>8.3089487167608805E-2</v>
      </c>
      <c r="E1112" s="41">
        <v>8.6103605727795504E-2</v>
      </c>
      <c r="F1112" s="4">
        <v>1634471893.7777779</v>
      </c>
      <c r="G1112" s="4">
        <v>11276114590.4272</v>
      </c>
      <c r="H1112" s="11">
        <f t="shared" si="89"/>
        <v>-4.6216137498310106E-2</v>
      </c>
      <c r="I1112" s="10">
        <f t="shared" si="85"/>
        <v>2.8543775984489893E-2</v>
      </c>
      <c r="J1112" s="10">
        <f t="shared" si="86"/>
        <v>-2.8208917668993916E-2</v>
      </c>
      <c r="K1112" s="10">
        <f t="shared" si="87"/>
        <v>42.237677434734856</v>
      </c>
      <c r="L1112" s="10">
        <f t="shared" si="88"/>
        <v>5.4869502710714446E-2</v>
      </c>
    </row>
    <row r="1113" spans="1:12" x14ac:dyDescent="0.25">
      <c r="A1113" s="3">
        <v>44942</v>
      </c>
      <c r="B1113" s="41">
        <v>8.6177403042706505E-2</v>
      </c>
      <c r="C1113" s="41">
        <v>8.7960943431018401E-2</v>
      </c>
      <c r="D1113" s="41">
        <v>8.2728042843089294E-2</v>
      </c>
      <c r="E1113" s="41">
        <v>8.3674716202816607E-2</v>
      </c>
      <c r="F1113" s="4">
        <v>1374184436.4444439</v>
      </c>
      <c r="G1113" s="4">
        <v>11277072850.486151</v>
      </c>
      <c r="H1113" s="11">
        <f t="shared" si="89"/>
        <v>3.5639764146578991E-3</v>
      </c>
      <c r="I1113" s="10">
        <f t="shared" si="85"/>
        <v>6.2667120267097906E-2</v>
      </c>
      <c r="J1113" s="10">
        <f t="shared" si="86"/>
        <v>-8.1368083240597189E-3</v>
      </c>
      <c r="K1113" s="10">
        <f t="shared" si="87"/>
        <v>42.391775497336837</v>
      </c>
      <c r="L1113" s="10">
        <f t="shared" si="88"/>
        <v>6.3254253431987761E-2</v>
      </c>
    </row>
    <row r="1114" spans="1:12" x14ac:dyDescent="0.25">
      <c r="A1114" s="3">
        <v>44943</v>
      </c>
      <c r="B1114" s="41">
        <v>8.3711416443758499E-2</v>
      </c>
      <c r="C1114" s="41">
        <v>8.4723715184709794E-2</v>
      </c>
      <c r="D1114" s="41">
        <v>8.2762866198068205E-2</v>
      </c>
      <c r="E1114" s="41">
        <v>8.2993871075504197E-2</v>
      </c>
      <c r="F1114" s="4">
        <v>1101864689.5555561</v>
      </c>
      <c r="G1114" s="4">
        <v>11122309015.637819</v>
      </c>
      <c r="H1114" s="11">
        <f t="shared" si="89"/>
        <v>-3.680301870394715E-2</v>
      </c>
      <c r="I1114" s="10">
        <f t="shared" si="85"/>
        <v>9.2696732852970143E-2</v>
      </c>
      <c r="J1114" s="10">
        <f t="shared" si="86"/>
        <v>-3.3059826934395464E-2</v>
      </c>
      <c r="K1114" s="10">
        <f t="shared" si="87"/>
        <v>40.794827172110871</v>
      </c>
      <c r="L1114" s="10">
        <f t="shared" si="88"/>
        <v>2.3692376505531909E-2</v>
      </c>
    </row>
    <row r="1115" spans="1:12" x14ac:dyDescent="0.25">
      <c r="A1115" s="3">
        <v>44944</v>
      </c>
      <c r="B1115" s="41">
        <v>8.2824353072458404E-2</v>
      </c>
      <c r="C1115" s="41">
        <v>8.9114239822317004E-2</v>
      </c>
      <c r="D1115" s="41">
        <v>7.9994520964709895E-2</v>
      </c>
      <c r="E1115" s="41">
        <v>8.0250108061132502E-2</v>
      </c>
      <c r="F1115" s="4">
        <v>1835483963.7777779</v>
      </c>
      <c r="G1115" s="4">
        <v>11255285519.56864</v>
      </c>
      <c r="H1115" s="11">
        <f t="shared" si="89"/>
        <v>5.1821672692648563E-2</v>
      </c>
      <c r="I1115" s="10">
        <f t="shared" si="85"/>
        <v>9.7798990221516599E-2</v>
      </c>
      <c r="J1115" s="10">
        <f t="shared" si="86"/>
        <v>1.7226858122139532E-2</v>
      </c>
      <c r="K1115" s="10">
        <f t="shared" si="87"/>
        <v>42.960705026069817</v>
      </c>
      <c r="L1115" s="10">
        <f t="shared" si="88"/>
        <v>0.11400429363943987</v>
      </c>
    </row>
    <row r="1116" spans="1:12" x14ac:dyDescent="0.25">
      <c r="A1116" s="3">
        <v>44945</v>
      </c>
      <c r="B1116" s="41">
        <v>8.0114428054387593E-2</v>
      </c>
      <c r="C1116" s="41">
        <v>8.2050037818105201E-2</v>
      </c>
      <c r="D1116" s="41">
        <v>8.0114428054387593E-2</v>
      </c>
      <c r="E1116" s="41">
        <v>8.1632565286987993E-2</v>
      </c>
      <c r="F1116" s="4">
        <v>1767802829.1111109</v>
      </c>
      <c r="G1116" s="4">
        <v>10752882817.191589</v>
      </c>
      <c r="H1116" s="11">
        <f t="shared" si="89"/>
        <v>-7.9271304095697451E-2</v>
      </c>
      <c r="I1116" s="10">
        <f t="shared" si="85"/>
        <v>2.4806299988257063E-2</v>
      </c>
      <c r="J1116" s="10">
        <f t="shared" si="86"/>
        <v>5.7603383714810885E-2</v>
      </c>
      <c r="K1116" s="10">
        <f t="shared" si="87"/>
        <v>39.475882609686977</v>
      </c>
      <c r="L1116" s="10">
        <f t="shared" si="88"/>
        <v>2.4160563967373871E-2</v>
      </c>
    </row>
    <row r="1117" spans="1:12" x14ac:dyDescent="0.25">
      <c r="A1117" s="3">
        <v>44946</v>
      </c>
      <c r="B1117" s="41">
        <v>8.1629621534348606E-2</v>
      </c>
      <c r="C1117" s="41">
        <v>8.6894054967980305E-2</v>
      </c>
      <c r="D1117" s="41">
        <v>8.0727833749169406E-2</v>
      </c>
      <c r="E1117" s="41">
        <v>8.6334877268838706E-2</v>
      </c>
      <c r="F1117" s="4">
        <v>867106202.44444442</v>
      </c>
      <c r="G1117" s="4">
        <v>10900274407.39576</v>
      </c>
      <c r="H1117" s="11">
        <f t="shared" si="89"/>
        <v>5.9037354261965026E-2</v>
      </c>
      <c r="I1117" s="10">
        <f t="shared" si="85"/>
        <v>1.6059401124231102E-2</v>
      </c>
      <c r="J1117" s="10">
        <f t="shared" si="86"/>
        <v>-2.0603001510633101E-2</v>
      </c>
      <c r="K1117" s="10">
        <f t="shared" si="87"/>
        <v>41.865471630380782</v>
      </c>
      <c r="L1117" s="10">
        <f t="shared" si="88"/>
        <v>7.6382840123891516E-2</v>
      </c>
    </row>
    <row r="1118" spans="1:12" x14ac:dyDescent="0.25">
      <c r="A1118" s="3">
        <v>44947</v>
      </c>
      <c r="B1118" s="41">
        <v>8.6240056083244795E-2</v>
      </c>
      <c r="C1118" s="41">
        <v>8.8975684463867499E-2</v>
      </c>
      <c r="D1118" s="41">
        <v>8.4556119662048498E-2</v>
      </c>
      <c r="E1118" s="41">
        <v>8.4556119662048498E-2</v>
      </c>
      <c r="F1118" s="4">
        <v>1646813864.4444439</v>
      </c>
      <c r="G1118" s="4">
        <v>11527179483.75342</v>
      </c>
      <c r="H1118" s="11">
        <f t="shared" si="89"/>
        <v>2.3955948386276325E-2</v>
      </c>
      <c r="I1118" s="10">
        <f t="shared" si="85"/>
        <v>4.6071309260812085E-2</v>
      </c>
      <c r="J1118" s="10">
        <f t="shared" si="86"/>
        <v>4.562172932596642E-2</v>
      </c>
      <c r="K1118" s="10">
        <f t="shared" si="87"/>
        <v>42.892354656311575</v>
      </c>
      <c r="L1118" s="10">
        <f t="shared" si="88"/>
        <v>5.2267828981308329E-2</v>
      </c>
    </row>
    <row r="1119" spans="1:12" x14ac:dyDescent="0.25">
      <c r="A1119" s="3">
        <v>44948</v>
      </c>
      <c r="B1119" s="41">
        <v>8.4668132970684595E-2</v>
      </c>
      <c r="C1119" s="41">
        <v>9.31279457638335E-2</v>
      </c>
      <c r="D1119" s="41">
        <v>8.4668132970684595E-2</v>
      </c>
      <c r="E1119" s="41">
        <v>8.8413716066124498E-2</v>
      </c>
      <c r="F1119" s="4">
        <v>1539443354</v>
      </c>
      <c r="G1119" s="4">
        <v>11535602323.0791</v>
      </c>
      <c r="H1119" s="11">
        <f t="shared" si="89"/>
        <v>4.6667371259753662E-2</v>
      </c>
      <c r="I1119" s="10">
        <f t="shared" si="85"/>
        <v>9.9862312489144948E-3</v>
      </c>
      <c r="J1119" s="10">
        <f t="shared" si="86"/>
        <v>3.3193451613231506E-3</v>
      </c>
      <c r="K1119" s="10">
        <f t="shared" si="87"/>
        <v>44.940695466522442</v>
      </c>
      <c r="L1119" s="10">
        <f t="shared" si="88"/>
        <v>9.9917318314767023E-2</v>
      </c>
    </row>
    <row r="1120" spans="1:12" x14ac:dyDescent="0.25">
      <c r="A1120" s="3">
        <v>44949</v>
      </c>
      <c r="B1120" s="41">
        <v>8.8320963367298999E-2</v>
      </c>
      <c r="C1120" s="41">
        <v>9.1406261572839695E-2</v>
      </c>
      <c r="D1120" s="41">
        <v>8.7502476525637696E-2</v>
      </c>
      <c r="E1120" s="41">
        <v>8.8707191706743196E-2</v>
      </c>
      <c r="F1120" s="4">
        <v>2168191482.2222219</v>
      </c>
      <c r="G1120" s="4">
        <v>11824027569.01351</v>
      </c>
      <c r="H1120" s="11">
        <f t="shared" si="89"/>
        <v>-1.8487299133171969E-2</v>
      </c>
      <c r="I1120" s="10">
        <f t="shared" si="85"/>
        <v>2.1530457281928109E-2</v>
      </c>
      <c r="J1120" s="10">
        <f t="shared" si="86"/>
        <v>-5.499310100566468E-2</v>
      </c>
      <c r="K1120" s="10">
        <f t="shared" si="87"/>
        <v>44.091376087046882</v>
      </c>
      <c r="L1120" s="10">
        <f t="shared" si="88"/>
        <v>4.4613423553311771E-2</v>
      </c>
    </row>
    <row r="1121" spans="1:12" x14ac:dyDescent="0.25">
      <c r="A1121" s="3">
        <v>44950</v>
      </c>
      <c r="B1121" s="41">
        <v>8.8559983630399894E-2</v>
      </c>
      <c r="C1121" s="41">
        <v>9.1007306561950593E-2</v>
      </c>
      <c r="D1121" s="41">
        <v>8.3303703039361701E-2</v>
      </c>
      <c r="E1121" s="41">
        <v>8.3828908153285406E-2</v>
      </c>
      <c r="F1121" s="4">
        <v>1414529749.333333</v>
      </c>
      <c r="G1121" s="4">
        <v>11760452764.41774</v>
      </c>
      <c r="H1121" s="11">
        <f t="shared" si="89"/>
        <v>-4.3646354639630775E-3</v>
      </c>
      <c r="I1121" s="10">
        <f t="shared" si="85"/>
        <v>2.1371455492801911E-2</v>
      </c>
      <c r="J1121" s="10">
        <f t="shared" si="86"/>
        <v>3.4941309303963441E-2</v>
      </c>
      <c r="K1121" s="10">
        <f t="shared" si="87"/>
        <v>43.894568667858465</v>
      </c>
      <c r="L1121" s="10">
        <f t="shared" si="88"/>
        <v>9.2476123407729816E-2</v>
      </c>
    </row>
    <row r="1122" spans="1:12" x14ac:dyDescent="0.25">
      <c r="A1122" s="3">
        <v>44951</v>
      </c>
      <c r="B1122" s="41">
        <v>8.3915438460407596E-2</v>
      </c>
      <c r="C1122" s="41">
        <v>8.7839041882205704E-2</v>
      </c>
      <c r="D1122" s="41">
        <v>8.2172137183424102E-2</v>
      </c>
      <c r="E1122" s="41">
        <v>8.6757999961682902E-2</v>
      </c>
      <c r="F1122" s="4">
        <v>1445732551.1111109</v>
      </c>
      <c r="G1122" s="4">
        <v>11212614538.223789</v>
      </c>
      <c r="H1122" s="11">
        <f t="shared" si="89"/>
        <v>-3.4813300156160368E-2</v>
      </c>
      <c r="I1122" s="10">
        <f t="shared" si="85"/>
        <v>5.0730512240878094E-3</v>
      </c>
      <c r="J1122" s="10">
        <f t="shared" si="86"/>
        <v>-4.6463419176634435E-3</v>
      </c>
      <c r="K1122" s="10">
        <f t="shared" si="87"/>
        <v>42.331640573442954</v>
      </c>
      <c r="L1122" s="10">
        <f t="shared" si="88"/>
        <v>6.8963822690067955E-2</v>
      </c>
    </row>
    <row r="1123" spans="1:12" x14ac:dyDescent="0.25">
      <c r="A1123" s="3">
        <v>44952</v>
      </c>
      <c r="B1123" s="41">
        <v>8.66396334918344E-2</v>
      </c>
      <c r="C1123" s="41">
        <v>8.7435904779505802E-2</v>
      </c>
      <c r="D1123" s="41">
        <v>8.5413353331365197E-2</v>
      </c>
      <c r="E1123" s="41">
        <v>8.6354892629768296E-2</v>
      </c>
      <c r="F1123" s="4">
        <v>1336464994.666667</v>
      </c>
      <c r="G1123" s="4">
        <v>11451736920.932051</v>
      </c>
      <c r="H1123" s="11">
        <f t="shared" si="89"/>
        <v>-4.5894979505869231E-3</v>
      </c>
      <c r="I1123" s="10">
        <f t="shared" si="85"/>
        <v>3.9436805541892807E-2</v>
      </c>
      <c r="J1123" s="10">
        <f t="shared" si="86"/>
        <v>9.5993949406480983E-3</v>
      </c>
      <c r="K1123" s="10">
        <f t="shared" si="87"/>
        <v>42.132770097835568</v>
      </c>
      <c r="L1123" s="10">
        <f t="shared" si="88"/>
        <v>2.3679569637010012E-2</v>
      </c>
    </row>
    <row r="1124" spans="1:12" x14ac:dyDescent="0.25">
      <c r="A1124" s="3">
        <v>44953</v>
      </c>
      <c r="B1124" s="41">
        <v>8.6430483707799294E-2</v>
      </c>
      <c r="C1124" s="41">
        <v>8.7661916091708106E-2</v>
      </c>
      <c r="D1124" s="41">
        <v>8.4360583152304103E-2</v>
      </c>
      <c r="E1124" s="41">
        <v>8.7183847349178695E-2</v>
      </c>
      <c r="F1124" s="4">
        <v>993291933.11111116</v>
      </c>
      <c r="G1124" s="4">
        <v>11394797521.230391</v>
      </c>
      <c r="H1124" s="11">
        <f t="shared" si="89"/>
        <v>2.5848798931314872E-3</v>
      </c>
      <c r="I1124" s="10">
        <f t="shared" si="85"/>
        <v>5.5084999157222134E-2</v>
      </c>
      <c r="J1124" s="10">
        <f t="shared" si="86"/>
        <v>6.8940529053260757E-3</v>
      </c>
      <c r="K1124" s="10">
        <f t="shared" si="87"/>
        <v>42.244263127996525</v>
      </c>
      <c r="L1124" s="10">
        <f t="shared" si="88"/>
        <v>3.9133595525813192E-2</v>
      </c>
    </row>
    <row r="1125" spans="1:12" x14ac:dyDescent="0.25">
      <c r="A1125" s="3">
        <v>44954</v>
      </c>
      <c r="B1125" s="41">
        <v>8.7254352639373395E-2</v>
      </c>
      <c r="C1125" s="41">
        <v>9.2777597720565694E-2</v>
      </c>
      <c r="D1125" s="41">
        <v>8.70683253758055E-2</v>
      </c>
      <c r="E1125" s="41">
        <v>8.7784897405293799E-2</v>
      </c>
      <c r="F1125" s="4">
        <v>1496950708.4444439</v>
      </c>
      <c r="G1125" s="4">
        <v>11761047493.021721</v>
      </c>
      <c r="H1125" s="11">
        <f t="shared" si="89"/>
        <v>5.8356945147146719E-2</v>
      </c>
      <c r="I1125" s="10">
        <f t="shared" si="85"/>
        <v>1.7571387934943901E-2</v>
      </c>
      <c r="J1125" s="10">
        <f t="shared" si="86"/>
        <v>2.9456083854188853E-2</v>
      </c>
      <c r="K1125" s="10">
        <f t="shared" si="87"/>
        <v>44.7678662192858</v>
      </c>
      <c r="L1125" s="10">
        <f t="shared" si="88"/>
        <v>6.5572322886856327E-2</v>
      </c>
    </row>
    <row r="1126" spans="1:12" x14ac:dyDescent="0.25">
      <c r="A1126" s="3">
        <v>44955</v>
      </c>
      <c r="B1126" s="41">
        <v>8.7766767216663294E-2</v>
      </c>
      <c r="C1126" s="41">
        <v>9.0964258854619007E-2</v>
      </c>
      <c r="D1126" s="41">
        <v>8.7470155518850595E-2</v>
      </c>
      <c r="E1126" s="41">
        <v>9.0370696704395501E-2</v>
      </c>
      <c r="F1126" s="4">
        <v>1236873532.4444439</v>
      </c>
      <c r="G1126" s="4">
        <v>11863026961.145109</v>
      </c>
      <c r="H1126" s="11">
        <f t="shared" si="89"/>
        <v>-1.9545007744307334E-2</v>
      </c>
      <c r="I1126" s="10">
        <f t="shared" si="85"/>
        <v>4.4127357018027454E-2</v>
      </c>
      <c r="J1126" s="10">
        <f t="shared" si="86"/>
        <v>-2.4036609242816032E-2</v>
      </c>
      <c r="K1126" s="10">
        <f t="shared" si="87"/>
        <v>43.873332919589437</v>
      </c>
      <c r="L1126" s="10">
        <f t="shared" si="88"/>
        <v>3.9946234404663938E-2</v>
      </c>
    </row>
    <row r="1127" spans="1:12" x14ac:dyDescent="0.25">
      <c r="A1127" s="3">
        <v>44956</v>
      </c>
      <c r="B1127" s="41">
        <v>9.0169116557542797E-2</v>
      </c>
      <c r="C1127" s="41">
        <v>9.1446795810869896E-2</v>
      </c>
      <c r="D1127" s="41">
        <v>8.5223026797428506E-2</v>
      </c>
      <c r="E1127" s="41">
        <v>8.81984915807109E-2</v>
      </c>
      <c r="F1127" s="4">
        <v>1476654660</v>
      </c>
      <c r="G1127" s="4">
        <v>11642159561.055201</v>
      </c>
      <c r="H1127" s="11">
        <f t="shared" si="89"/>
        <v>5.304687383009302E-3</v>
      </c>
      <c r="I1127" s="10">
        <f t="shared" si="85"/>
        <v>5.6416082674309288E-2</v>
      </c>
      <c r="J1127" s="10">
        <f t="shared" si="86"/>
        <v>9.1568310515779405E-2</v>
      </c>
      <c r="K1127" s="10">
        <f t="shared" si="87"/>
        <v>44.11137192256156</v>
      </c>
      <c r="L1127" s="10">
        <f t="shared" si="88"/>
        <v>7.3029194659267604E-2</v>
      </c>
    </row>
    <row r="1128" spans="1:12" x14ac:dyDescent="0.25">
      <c r="A1128" s="3">
        <v>44957</v>
      </c>
      <c r="B1128" s="41">
        <v>8.8311720310322403E-2</v>
      </c>
      <c r="C1128" s="41">
        <v>9.7638676109581199E-2</v>
      </c>
      <c r="D1128" s="41">
        <v>8.8311720310322403E-2</v>
      </c>
      <c r="E1128" s="41">
        <v>9.6274678444796799E-2</v>
      </c>
      <c r="F1128" s="4">
        <v>3720638316.4444451</v>
      </c>
      <c r="G1128" s="4">
        <v>12375585200.916031</v>
      </c>
      <c r="H1128" s="11">
        <f t="shared" si="89"/>
        <v>6.7710194149583305E-2</v>
      </c>
      <c r="I1128" s="10">
        <f t="shared" si="85"/>
        <v>4.1752611334359398E-3</v>
      </c>
      <c r="J1128" s="10">
        <f t="shared" si="86"/>
        <v>-2.1290247007195062E-2</v>
      </c>
      <c r="K1128" s="10">
        <f t="shared" si="87"/>
        <v>47.16587167379226</v>
      </c>
      <c r="L1128" s="10">
        <f t="shared" si="88"/>
        <v>0.10561402004721909</v>
      </c>
    </row>
    <row r="1129" spans="1:12" x14ac:dyDescent="0.25">
      <c r="A1129" s="3">
        <v>44958</v>
      </c>
      <c r="B1129" s="41">
        <v>9.6139191993073095E-2</v>
      </c>
      <c r="C1129" s="41">
        <v>9.6459767684500097E-2</v>
      </c>
      <c r="D1129" s="41">
        <v>8.85362024087296E-2</v>
      </c>
      <c r="E1129" s="41">
        <v>9.4224966760168796E-2</v>
      </c>
      <c r="F1129" s="4">
        <v>3340423953.7777781</v>
      </c>
      <c r="G1129" s="4">
        <v>12257229032.78829</v>
      </c>
      <c r="H1129" s="11">
        <f t="shared" si="89"/>
        <v>-1.2074195104386676E-2</v>
      </c>
      <c r="I1129" s="10">
        <f t="shared" si="85"/>
        <v>1.4673672157705087E-2</v>
      </c>
      <c r="J1129" s="10">
        <f t="shared" si="86"/>
        <v>-3.3287376063282137E-2</v>
      </c>
      <c r="K1129" s="10">
        <f t="shared" si="87"/>
        <v>46.584307541830043</v>
      </c>
      <c r="L1129" s="10">
        <f t="shared" si="88"/>
        <v>8.9495201513061895E-2</v>
      </c>
    </row>
    <row r="1130" spans="1:12" x14ac:dyDescent="0.25">
      <c r="A1130" s="3">
        <v>44959</v>
      </c>
      <c r="B1130" s="41">
        <v>9.40465327599289E-2</v>
      </c>
      <c r="C1130" s="41">
        <v>9.5864660673471602E-2</v>
      </c>
      <c r="D1130" s="41">
        <v>9.0599399095897801E-2</v>
      </c>
      <c r="E1130" s="41">
        <v>9.1088464857072796E-2</v>
      </c>
      <c r="F1130" s="4">
        <v>2583446364.8888888</v>
      </c>
      <c r="G1130" s="4">
        <v>12414602956.78825</v>
      </c>
      <c r="H1130" s="11">
        <f t="shared" si="89"/>
        <v>-6.1694841830323161E-3</v>
      </c>
      <c r="I1130" s="10">
        <f t="shared" si="85"/>
        <v>6.6053874584481129E-2</v>
      </c>
      <c r="J1130" s="10">
        <f t="shared" si="86"/>
        <v>2.285383025147536E-2</v>
      </c>
      <c r="K1130" s="10">
        <f t="shared" si="87"/>
        <v>46.290736909090178</v>
      </c>
      <c r="L1130" s="10">
        <f t="shared" si="88"/>
        <v>5.8115855404301531E-2</v>
      </c>
    </row>
    <row r="1131" spans="1:12" x14ac:dyDescent="0.25">
      <c r="A1131" s="3">
        <v>44960</v>
      </c>
      <c r="B1131" s="41">
        <v>9.0893914036329501E-2</v>
      </c>
      <c r="C1131" s="41">
        <v>9.3283869894849603E-2</v>
      </c>
      <c r="D1131" s="41">
        <v>9.0592275174839004E-2</v>
      </c>
      <c r="E1131" s="41">
        <v>9.3170185170783806E-2</v>
      </c>
      <c r="F1131" s="4">
        <v>1539017929.333333</v>
      </c>
      <c r="G1131" s="4">
        <v>12196382523.956909</v>
      </c>
      <c r="H1131" s="11">
        <f t="shared" si="89"/>
        <v>-2.6921190358275327E-2</v>
      </c>
      <c r="I1131" s="10">
        <f t="shared" si="85"/>
        <v>6.6045248498895356E-2</v>
      </c>
      <c r="J1131" s="10">
        <f t="shared" si="86"/>
        <v>2.8027985736026606E-2</v>
      </c>
      <c r="K1131" s="10">
        <f t="shared" si="87"/>
        <v>45.017613978577444</v>
      </c>
      <c r="L1131" s="10">
        <f t="shared" si="88"/>
        <v>2.9711084248805308E-2</v>
      </c>
    </row>
    <row r="1132" spans="1:12" x14ac:dyDescent="0.25">
      <c r="A1132" s="3">
        <v>44961</v>
      </c>
      <c r="B1132" s="41">
        <v>9.3005303178500198E-2</v>
      </c>
      <c r="C1132" s="41">
        <v>9.9486603110868793E-2</v>
      </c>
      <c r="D1132" s="41">
        <v>9.2817918299701194E-2</v>
      </c>
      <c r="E1132" s="41">
        <v>9.5781557791773497E-2</v>
      </c>
      <c r="F1132" s="4">
        <v>1912157391.5555561</v>
      </c>
      <c r="G1132" s="4">
        <v>12594495208.01709</v>
      </c>
      <c r="H1132" s="11">
        <f t="shared" si="89"/>
        <v>6.6493094926389371E-2</v>
      </c>
      <c r="I1132" s="10">
        <f t="shared" si="85"/>
        <v>7.6258094572362479E-3</v>
      </c>
      <c r="J1132" s="10">
        <f t="shared" si="86"/>
        <v>-3.6385666323490495E-2</v>
      </c>
      <c r="K1132" s="10">
        <f t="shared" si="87"/>
        <v>48.077467553140934</v>
      </c>
      <c r="L1132" s="10">
        <f t="shared" si="88"/>
        <v>7.1846955128157308E-2</v>
      </c>
    </row>
    <row r="1133" spans="1:12" x14ac:dyDescent="0.25">
      <c r="A1133" s="3">
        <v>44962</v>
      </c>
      <c r="B1133" s="41">
        <v>9.5856564170957295E-2</v>
      </c>
      <c r="C1133" s="41">
        <v>9.6809518980151499E-2</v>
      </c>
      <c r="D1133" s="41">
        <v>9.0975204679984906E-2</v>
      </c>
      <c r="E1133" s="41">
        <v>9.2296481990017901E-2</v>
      </c>
      <c r="F1133" s="4">
        <v>2561121804.4444451</v>
      </c>
      <c r="G1133" s="4">
        <v>12447462047.256651</v>
      </c>
      <c r="H1133" s="11">
        <f t="shared" si="89"/>
        <v>-2.6908991231049742E-2</v>
      </c>
      <c r="I1133" s="10">
        <f t="shared" si="85"/>
        <v>2.3669751824479834E-2</v>
      </c>
      <c r="J1133" s="10">
        <f t="shared" si="86"/>
        <v>-2.9145629877840196E-2</v>
      </c>
      <c r="K1133" s="10">
        <f t="shared" si="87"/>
        <v>46.756842409111336</v>
      </c>
      <c r="L1133" s="10">
        <f t="shared" si="88"/>
        <v>6.4130818069488615E-2</v>
      </c>
    </row>
    <row r="1134" spans="1:12" x14ac:dyDescent="0.25">
      <c r="A1134" s="3">
        <v>44963</v>
      </c>
      <c r="B1134" s="41">
        <v>9.2154995726258002E-2</v>
      </c>
      <c r="C1134" s="41">
        <v>9.3160427983428107E-2</v>
      </c>
      <c r="D1134" s="41">
        <v>8.91464553581401E-2</v>
      </c>
      <c r="E1134" s="41">
        <v>8.9606442886910095E-2</v>
      </c>
      <c r="F1134" s="4">
        <v>1436532473.1111109</v>
      </c>
      <c r="G1134" s="4">
        <v>12202832376.51111</v>
      </c>
      <c r="H1134" s="11">
        <f t="shared" si="89"/>
        <v>-3.7693514389546254E-2</v>
      </c>
      <c r="I1134" s="10">
        <f t="shared" si="85"/>
        <v>7.2549551229210297E-3</v>
      </c>
      <c r="J1134" s="10">
        <f t="shared" si="86"/>
        <v>3.4605444293319687E-2</v>
      </c>
      <c r="K1134" s="10">
        <f t="shared" si="87"/>
        <v>44.956719182564207</v>
      </c>
      <c r="L1134" s="10">
        <f t="shared" si="88"/>
        <v>4.5026721580371687E-2</v>
      </c>
    </row>
    <row r="1135" spans="1:12" x14ac:dyDescent="0.25">
      <c r="A1135" s="3">
        <v>44964</v>
      </c>
      <c r="B1135" s="41">
        <v>8.9535063813391297E-2</v>
      </c>
      <c r="C1135" s="41">
        <v>9.2767344046980602E-2</v>
      </c>
      <c r="D1135" s="41">
        <v>8.9535063813391297E-2</v>
      </c>
      <c r="E1135" s="41">
        <v>9.2707313654555604E-2</v>
      </c>
      <c r="F1135" s="4">
        <v>1131981540.4444439</v>
      </c>
      <c r="G1135" s="4">
        <v>12095233784.979</v>
      </c>
      <c r="H1135" s="11">
        <f t="shared" si="89"/>
        <v>-4.219430341361562E-3</v>
      </c>
      <c r="I1135" s="10">
        <f t="shared" si="85"/>
        <v>2.2385845204220739E-2</v>
      </c>
      <c r="J1135" s="10">
        <f t="shared" si="86"/>
        <v>-2.5386621506193863E-2</v>
      </c>
      <c r="K1135" s="10">
        <f t="shared" si="87"/>
        <v>44.762808007255863</v>
      </c>
      <c r="L1135" s="10">
        <f t="shared" si="88"/>
        <v>3.6100719605516973E-2</v>
      </c>
    </row>
    <row r="1136" spans="1:12" x14ac:dyDescent="0.25">
      <c r="A1136" s="3">
        <v>44965</v>
      </c>
      <c r="B1136" s="41">
        <v>9.2654400212794905E-2</v>
      </c>
      <c r="C1136" s="41">
        <v>9.3327716839150601E-2</v>
      </c>
      <c r="D1136" s="41">
        <v>8.8870719564117295E-2</v>
      </c>
      <c r="E1136" s="41">
        <v>9.0353788171951402E-2</v>
      </c>
      <c r="F1136" s="4">
        <v>1194511137.333333</v>
      </c>
      <c r="G1136" s="4">
        <v>12131798308.415939</v>
      </c>
      <c r="H1136" s="11">
        <f t="shared" si="89"/>
        <v>6.040625587881523E-3</v>
      </c>
      <c r="I1136" s="10">
        <f t="shared" si="85"/>
        <v>4.4561914307498986E-2</v>
      </c>
      <c r="J1136" s="10">
        <f t="shared" si="86"/>
        <v>-9.8300947130565364E-2</v>
      </c>
      <c r="K1136" s="10">
        <f t="shared" si="87"/>
        <v>45.039243996277804</v>
      </c>
      <c r="L1136" s="10">
        <f t="shared" si="88"/>
        <v>5.0151470550632071E-2</v>
      </c>
    </row>
    <row r="1137" spans="1:12" x14ac:dyDescent="0.25">
      <c r="A1137" s="3">
        <v>44966</v>
      </c>
      <c r="B1137" s="41">
        <v>9.0294851682714006E-2</v>
      </c>
      <c r="C1137" s="41">
        <v>9.0936871625896198E-2</v>
      </c>
      <c r="D1137" s="41">
        <v>8.0274981833335896E-2</v>
      </c>
      <c r="E1137" s="41">
        <v>8.1471925217814101E-2</v>
      </c>
      <c r="F1137" s="4">
        <v>1460758024.8888891</v>
      </c>
      <c r="G1137" s="4">
        <v>11552264088.53318</v>
      </c>
      <c r="H1137" s="11">
        <f t="shared" si="89"/>
        <v>-2.5617740305112154E-2</v>
      </c>
      <c r="I1137" s="10">
        <f t="shared" si="85"/>
        <v>5.9311778731885749E-2</v>
      </c>
      <c r="J1137" s="10">
        <f t="shared" si="86"/>
        <v>-3.7954319946680304E-3</v>
      </c>
      <c r="K1137" s="10">
        <f t="shared" si="87"/>
        <v>43.859822599737463</v>
      </c>
      <c r="L1137" s="10">
        <f t="shared" si="88"/>
        <v>0.13281709380758433</v>
      </c>
    </row>
    <row r="1138" spans="1:12" x14ac:dyDescent="0.25">
      <c r="A1138" s="3">
        <v>44967</v>
      </c>
      <c r="B1138" s="41">
        <v>8.1467822018712902E-2</v>
      </c>
      <c r="C1138" s="41">
        <v>8.2876427032887806E-2</v>
      </c>
      <c r="D1138" s="41">
        <v>8.0358605520193901E-2</v>
      </c>
      <c r="E1138" s="41">
        <v>8.1162704066175206E-2</v>
      </c>
      <c r="F1138" s="4">
        <v>1808447279.5555561</v>
      </c>
      <c r="G1138" s="4">
        <v>10859376016.357929</v>
      </c>
      <c r="H1138" s="11">
        <f t="shared" si="89"/>
        <v>-8.8637803884084904E-2</v>
      </c>
      <c r="I1138" s="10">
        <f t="shared" si="85"/>
        <v>2.5827739023257724E-2</v>
      </c>
      <c r="J1138" s="10">
        <f t="shared" si="86"/>
        <v>1.5051862378770986E-2</v>
      </c>
      <c r="K1138" s="10">
        <f t="shared" si="87"/>
        <v>39.883546441867097</v>
      </c>
      <c r="L1138" s="10">
        <f t="shared" si="88"/>
        <v>3.1332319623953442E-2</v>
      </c>
    </row>
    <row r="1139" spans="1:12" x14ac:dyDescent="0.25">
      <c r="A1139" s="3">
        <v>44968</v>
      </c>
      <c r="B1139" s="41">
        <v>8.1007246928861798E-2</v>
      </c>
      <c r="C1139" s="41">
        <v>8.2482077622494696E-2</v>
      </c>
      <c r="D1139" s="41">
        <v>8.0857919770864498E-2</v>
      </c>
      <c r="E1139" s="41">
        <v>8.2384353918068198E-2</v>
      </c>
      <c r="F1139" s="4">
        <v>987023436</v>
      </c>
      <c r="G1139" s="4">
        <v>10852686969.74873</v>
      </c>
      <c r="H1139" s="11">
        <f t="shared" si="89"/>
        <v>-4.7582819929799956E-3</v>
      </c>
      <c r="I1139" s="10">
        <f t="shared" si="85"/>
        <v>1.9458059481350543E-2</v>
      </c>
      <c r="J1139" s="10">
        <f t="shared" si="86"/>
        <v>-4.5324383650522382E-3</v>
      </c>
      <c r="K1139" s="10">
        <f t="shared" si="87"/>
        <v>39.689010999023594</v>
      </c>
      <c r="L1139" s="10">
        <f t="shared" si="88"/>
        <v>2.0086564881124147E-2</v>
      </c>
    </row>
    <row r="1140" spans="1:12" x14ac:dyDescent="0.25">
      <c r="A1140" s="3">
        <v>44969</v>
      </c>
      <c r="B1140" s="41">
        <v>8.2350751772081898E-2</v>
      </c>
      <c r="C1140" s="41">
        <v>8.5102339958136097E-2</v>
      </c>
      <c r="D1140" s="41">
        <v>8.1807372326073394E-2</v>
      </c>
      <c r="E1140" s="41">
        <v>8.2010951911689903E-2</v>
      </c>
      <c r="F1140" s="4">
        <v>818240279.55555558</v>
      </c>
      <c r="G1140" s="4">
        <v>11038488693.42141</v>
      </c>
      <c r="H1140" s="11">
        <f t="shared" si="89"/>
        <v>3.1767656819143918E-2</v>
      </c>
      <c r="I1140" s="10">
        <f t="shared" si="85"/>
        <v>1.8514596428538699E-2</v>
      </c>
      <c r="J1140" s="10">
        <f t="shared" si="86"/>
        <v>2.6889939041758737E-3</v>
      </c>
      <c r="K1140" s="10">
        <f t="shared" si="87"/>
        <v>40.981605536750948</v>
      </c>
      <c r="L1140" s="10">
        <f t="shared" si="88"/>
        <v>4.0277147870358077E-2</v>
      </c>
    </row>
    <row r="1141" spans="1:12" x14ac:dyDescent="0.25">
      <c r="A1141" s="3">
        <v>44970</v>
      </c>
      <c r="B1141" s="41">
        <v>8.2226218873600501E-2</v>
      </c>
      <c r="C1141" s="41">
        <v>8.5464008325290899E-2</v>
      </c>
      <c r="D1141" s="41">
        <v>7.9849425075271999E-2</v>
      </c>
      <c r="E1141" s="41">
        <v>8.2231478861456098E-2</v>
      </c>
      <c r="F1141" s="4">
        <v>1799624867.1111109</v>
      </c>
      <c r="G1141" s="4">
        <v>10859813240.11071</v>
      </c>
      <c r="H1141" s="11">
        <f t="shared" si="89"/>
        <v>4.2498052031555832E-3</v>
      </c>
      <c r="I1141" s="10">
        <f t="shared" si="85"/>
        <v>6.4098023548222027E-2</v>
      </c>
      <c r="J1141" s="10">
        <f t="shared" si="86"/>
        <v>1.5708459973200917E-2</v>
      </c>
      <c r="K1141" s="10">
        <f t="shared" si="87"/>
        <v>41.160019182397861</v>
      </c>
      <c r="L1141" s="10">
        <f t="shared" si="88"/>
        <v>7.0314635887812393E-2</v>
      </c>
    </row>
    <row r="1142" spans="1:12" x14ac:dyDescent="0.25">
      <c r="A1142" s="3">
        <v>44971</v>
      </c>
      <c r="B1142" s="41">
        <v>8.2130056389037198E-2</v>
      </c>
      <c r="C1142" s="41">
        <v>8.3589458870700198E-2</v>
      </c>
      <c r="D1142" s="41">
        <v>8.1270361366688706E-2</v>
      </c>
      <c r="E1142" s="41">
        <v>8.3523208755688402E-2</v>
      </c>
      <c r="F1142" s="4">
        <v>1287717247.1111109</v>
      </c>
      <c r="G1142" s="4">
        <v>10912354579.966961</v>
      </c>
      <c r="H1142" s="11">
        <f t="shared" si="89"/>
        <v>-2.1933788167948311E-2</v>
      </c>
      <c r="I1142" s="10">
        <f t="shared" si="85"/>
        <v>3.2298880997811023E-2</v>
      </c>
      <c r="J1142" s="10">
        <f t="shared" si="86"/>
        <v>6.8846341079619622E-2</v>
      </c>
      <c r="K1142" s="10">
        <f t="shared" si="87"/>
        <v>40.235290252494508</v>
      </c>
      <c r="L1142" s="10">
        <f t="shared" si="88"/>
        <v>2.8535587451713251E-2</v>
      </c>
    </row>
    <row r="1143" spans="1:12" x14ac:dyDescent="0.25">
      <c r="A1143" s="3">
        <v>44972</v>
      </c>
      <c r="B1143" s="41">
        <v>8.3522331141481596E-2</v>
      </c>
      <c r="C1143" s="41">
        <v>8.9333267248426607E-2</v>
      </c>
      <c r="D1143" s="41">
        <v>8.2755474018003899E-2</v>
      </c>
      <c r="E1143" s="41">
        <v>8.9273476073746805E-2</v>
      </c>
      <c r="F1143" s="4">
        <v>1827852555.347517</v>
      </c>
      <c r="G1143" s="4">
        <v>11453436709.326</v>
      </c>
      <c r="H1143" s="11">
        <f t="shared" si="89"/>
        <v>6.8714506055257293E-2</v>
      </c>
      <c r="I1143" s="10">
        <f t="shared" si="85"/>
        <v>3.9302936858881851E-2</v>
      </c>
      <c r="J1143" s="10">
        <f t="shared" si="86"/>
        <v>-4.918389991521499E-2</v>
      </c>
      <c r="K1143" s="10">
        <f t="shared" si="87"/>
        <v>43.068752854239833</v>
      </c>
      <c r="L1143" s="10">
        <f t="shared" si="88"/>
        <v>7.9484690390289714E-2</v>
      </c>
    </row>
    <row r="1144" spans="1:12" x14ac:dyDescent="0.25">
      <c r="A1144" s="3">
        <v>44973</v>
      </c>
      <c r="B1144" s="41">
        <v>8.92433992057E-2</v>
      </c>
      <c r="C1144" s="41">
        <v>9.13912368772445E-2</v>
      </c>
      <c r="D1144" s="41">
        <v>8.4882658361452298E-2</v>
      </c>
      <c r="E1144" s="41">
        <v>8.4882658361452298E-2</v>
      </c>
      <c r="F1144" s="4">
        <v>2012658320.8888891</v>
      </c>
      <c r="G1144" s="4">
        <v>11786096415.81386</v>
      </c>
      <c r="H1144" s="11">
        <f t="shared" si="89"/>
        <v>2.3036990498678304E-2</v>
      </c>
      <c r="I1144" s="10">
        <f t="shared" si="85"/>
        <v>3.3353971303686766E-2</v>
      </c>
      <c r="J1144" s="10">
        <f t="shared" si="86"/>
        <v>3.4570770850439247E-2</v>
      </c>
      <c r="K1144" s="10">
        <f t="shared" si="87"/>
        <v>44.083964295031556</v>
      </c>
      <c r="L1144" s="10">
        <f t="shared" si="88"/>
        <v>7.6677364274773119E-2</v>
      </c>
    </row>
    <row r="1145" spans="1:12" x14ac:dyDescent="0.25">
      <c r="A1145" s="3">
        <v>44974</v>
      </c>
      <c r="B1145" s="41">
        <v>8.4986739646955398E-2</v>
      </c>
      <c r="C1145" s="41">
        <v>8.84168399951685E-2</v>
      </c>
      <c r="D1145" s="41">
        <v>8.4917908697281302E-2</v>
      </c>
      <c r="E1145" s="41">
        <v>8.7817117292842195E-2</v>
      </c>
      <c r="F1145" s="4">
        <v>1735571060.8888891</v>
      </c>
      <c r="G1145" s="4">
        <v>11510258467.029301</v>
      </c>
      <c r="H1145" s="11">
        <f t="shared" si="89"/>
        <v>-3.2545755848245823E-2</v>
      </c>
      <c r="I1145" s="10">
        <f t="shared" si="85"/>
        <v>1.0024116682800017E-2</v>
      </c>
      <c r="J1145" s="10">
        <f t="shared" si="86"/>
        <v>1.2823979354082082E-2</v>
      </c>
      <c r="K1145" s="10">
        <f t="shared" si="87"/>
        <v>42.616672600414432</v>
      </c>
      <c r="L1145" s="10">
        <f t="shared" si="88"/>
        <v>4.1203691324527725E-2</v>
      </c>
    </row>
    <row r="1146" spans="1:12" x14ac:dyDescent="0.25">
      <c r="A1146" s="3">
        <v>44975</v>
      </c>
      <c r="B1146" s="41">
        <v>8.7750284385136906E-2</v>
      </c>
      <c r="C1146" s="41">
        <v>8.9709837494476294E-2</v>
      </c>
      <c r="D1146" s="41">
        <v>8.6944828360931703E-2</v>
      </c>
      <c r="E1146" s="41">
        <v>8.8943282191940601E-2</v>
      </c>
      <c r="F1146" s="4">
        <v>1013675866.666667</v>
      </c>
      <c r="G1146" s="4">
        <v>11679887823.602791</v>
      </c>
      <c r="H1146" s="11">
        <f t="shared" si="89"/>
        <v>1.462388272843102E-2</v>
      </c>
      <c r="I1146" s="10">
        <f t="shared" si="85"/>
        <v>9.2453019459456196E-3</v>
      </c>
      <c r="J1146" s="10">
        <f t="shared" si="86"/>
        <v>-2.2160179087818643E-2</v>
      </c>
      <c r="K1146" s="10">
        <f t="shared" si="87"/>
        <v>43.254517705527263</v>
      </c>
      <c r="L1146" s="10">
        <f t="shared" si="88"/>
        <v>3.1801881557190326E-2</v>
      </c>
    </row>
    <row r="1147" spans="1:12" x14ac:dyDescent="0.25">
      <c r="A1147" s="3">
        <v>44976</v>
      </c>
      <c r="B1147" s="41">
        <v>8.8912295381288101E-2</v>
      </c>
      <c r="C1147" s="41">
        <v>8.9749995292684806E-2</v>
      </c>
      <c r="D1147" s="41">
        <v>8.6296090855463498E-2</v>
      </c>
      <c r="E1147" s="41">
        <v>8.6972283129908803E-2</v>
      </c>
      <c r="F1147" s="4">
        <v>1052366345.777778</v>
      </c>
      <c r="G1147" s="4">
        <v>11713512906.636061</v>
      </c>
      <c r="H1147" s="11">
        <f t="shared" si="89"/>
        <v>4.4764096480483326E-4</v>
      </c>
      <c r="I1147" s="10">
        <f t="shared" si="85"/>
        <v>1.0069752466124491E-2</v>
      </c>
      <c r="J1147" s="10">
        <f t="shared" si="86"/>
        <v>1.372773354090695E-2</v>
      </c>
      <c r="K1147" s="10">
        <f t="shared" si="87"/>
        <v>43.274327840529935</v>
      </c>
      <c r="L1147" s="10">
        <f t="shared" si="88"/>
        <v>4.0023880606668838E-2</v>
      </c>
    </row>
    <row r="1148" spans="1:12" x14ac:dyDescent="0.25">
      <c r="A1148" s="3">
        <v>44977</v>
      </c>
      <c r="B1148" s="41">
        <v>8.70828431837435E-2</v>
      </c>
      <c r="C1148" s="41">
        <v>8.8616705010549093E-2</v>
      </c>
      <c r="D1148" s="41">
        <v>8.5673313810534099E-2</v>
      </c>
      <c r="E1148" s="41">
        <v>8.8166215458160502E-2</v>
      </c>
      <c r="F1148" s="4">
        <v>1237302876.2222221</v>
      </c>
      <c r="G1148" s="4">
        <v>11657325392.752041</v>
      </c>
      <c r="H1148" s="11">
        <f t="shared" si="89"/>
        <v>-1.2627190435385828E-2</v>
      </c>
      <c r="I1148" s="10">
        <f t="shared" si="85"/>
        <v>1.3806430452621555E-2</v>
      </c>
      <c r="J1148" s="10">
        <f t="shared" si="86"/>
        <v>-3.1058849952979806E-2</v>
      </c>
      <c r="K1148" s="10">
        <f t="shared" si="87"/>
        <v>42.715267471488858</v>
      </c>
      <c r="L1148" s="10">
        <f t="shared" si="88"/>
        <v>3.4355986352112788E-2</v>
      </c>
    </row>
    <row r="1149" spans="1:12" x14ac:dyDescent="0.25">
      <c r="A1149" s="3">
        <v>44978</v>
      </c>
      <c r="B1149" s="41">
        <v>8.8285128394765197E-2</v>
      </c>
      <c r="C1149" s="41">
        <v>8.8759696045962802E-2</v>
      </c>
      <c r="D1149" s="41">
        <v>8.4910536533495007E-2</v>
      </c>
      <c r="E1149" s="41">
        <v>8.5427874201323403E-2</v>
      </c>
      <c r="F1149" s="4">
        <v>1017123113.5555561</v>
      </c>
      <c r="G1149" s="4">
        <v>11531155793.2945</v>
      </c>
      <c r="H1149" s="11">
        <f t="shared" si="89"/>
        <v>1.6135900719473468E-3</v>
      </c>
      <c r="I1149" s="10">
        <f t="shared" si="85"/>
        <v>5.9723622810651487E-3</v>
      </c>
      <c r="J1149" s="10">
        <f t="shared" si="86"/>
        <v>3.1695544668464137E-4</v>
      </c>
      <c r="K1149" s="10">
        <f t="shared" si="87"/>
        <v>42.785805993073375</v>
      </c>
      <c r="L1149" s="10">
        <f t="shared" si="88"/>
        <v>4.5331941942792886E-2</v>
      </c>
    </row>
    <row r="1150" spans="1:12" x14ac:dyDescent="0.25">
      <c r="A1150" s="3">
        <v>44979</v>
      </c>
      <c r="B1150" s="41">
        <v>8.5473513648181898E-2</v>
      </c>
      <c r="C1150" s="41">
        <v>8.7169863336682904E-2</v>
      </c>
      <c r="D1150" s="41">
        <v>8.3159862537105902E-2</v>
      </c>
      <c r="E1150" s="41">
        <v>8.5454951031350201E-2</v>
      </c>
      <c r="F1150" s="4">
        <v>1641256638.2222221</v>
      </c>
      <c r="G1150" s="4">
        <v>11253849755.598289</v>
      </c>
      <c r="H1150" s="11">
        <f t="shared" si="89"/>
        <v>-1.7911651122110968E-2</v>
      </c>
      <c r="I1150" s="10">
        <f t="shared" si="85"/>
        <v>4.994055244545762E-3</v>
      </c>
      <c r="J1150" s="10">
        <f t="shared" si="86"/>
        <v>-1.3641228959791363E-2</v>
      </c>
      <c r="K1150" s="10">
        <f t="shared" si="87"/>
        <v>42.001529912025013</v>
      </c>
      <c r="L1150" s="10">
        <f t="shared" si="88"/>
        <v>4.8220387543182142E-2</v>
      </c>
    </row>
    <row r="1151" spans="1:12" x14ac:dyDescent="0.25">
      <c r="A1151" s="3">
        <v>44980</v>
      </c>
      <c r="B1151" s="41">
        <v>8.5528110883416802E-2</v>
      </c>
      <c r="C1151" s="41">
        <v>8.6344760884368404E-2</v>
      </c>
      <c r="D1151" s="41">
        <v>8.3857125772114696E-2</v>
      </c>
      <c r="E1151" s="41">
        <v>8.4289240478583799E-2</v>
      </c>
      <c r="F1151" s="4">
        <v>1383039869.5555561</v>
      </c>
      <c r="G1151" s="4">
        <v>11291615805.686171</v>
      </c>
      <c r="H1151" s="11">
        <f t="shared" si="89"/>
        <v>-9.4654553848231068E-3</v>
      </c>
      <c r="I1151" s="10">
        <f t="shared" si="85"/>
        <v>1.459535873976063E-2</v>
      </c>
      <c r="J1151" s="10">
        <f t="shared" si="86"/>
        <v>-4.0083859334498761E-2</v>
      </c>
      <c r="K1151" s="10">
        <f t="shared" si="87"/>
        <v>41.594500849163602</v>
      </c>
      <c r="L1151" s="10">
        <f t="shared" si="88"/>
        <v>2.9665160704577032E-2</v>
      </c>
    </row>
    <row r="1152" spans="1:12" x14ac:dyDescent="0.25">
      <c r="A1152" s="3">
        <v>44981</v>
      </c>
      <c r="B1152" s="41">
        <v>8.4271778520627505E-2</v>
      </c>
      <c r="C1152" s="41">
        <v>8.4917644656775093E-2</v>
      </c>
      <c r="D1152" s="41">
        <v>7.9634036561841301E-2</v>
      </c>
      <c r="E1152" s="41">
        <v>8.0910602419828503E-2</v>
      </c>
      <c r="F1152" s="4">
        <v>838655992</v>
      </c>
      <c r="G1152" s="4">
        <v>11018545655.909821</v>
      </c>
      <c r="H1152" s="11">
        <f t="shared" si="89"/>
        <v>-1.6528116042900203E-2</v>
      </c>
      <c r="I1152" s="10">
        <f t="shared" si="85"/>
        <v>3.1985374051007515E-2</v>
      </c>
      <c r="J1152" s="10">
        <f t="shared" si="86"/>
        <v>-1.4042071869589945E-3</v>
      </c>
      <c r="K1152" s="10">
        <f t="shared" si="87"/>
        <v>40.890493996339217</v>
      </c>
      <c r="L1152" s="10">
        <f t="shared" si="88"/>
        <v>6.6348615781026021E-2</v>
      </c>
    </row>
    <row r="1153" spans="1:12" x14ac:dyDescent="0.25">
      <c r="A1153" s="3">
        <v>44982</v>
      </c>
      <c r="B1153" s="41">
        <v>8.0905472037353404E-2</v>
      </c>
      <c r="C1153" s="41">
        <v>8.1761334751087197E-2</v>
      </c>
      <c r="D1153" s="41">
        <v>7.8891761075848096E-2</v>
      </c>
      <c r="E1153" s="41">
        <v>8.0796987170409396E-2</v>
      </c>
      <c r="F1153" s="4">
        <v>930528033.67247403</v>
      </c>
      <c r="G1153" s="4">
        <v>10744021904.15621</v>
      </c>
      <c r="H1153" s="11">
        <f t="shared" si="89"/>
        <v>-3.7169070320370361E-2</v>
      </c>
      <c r="I1153" s="10">
        <f t="shared" si="85"/>
        <v>7.4717385166021069E-3</v>
      </c>
      <c r="J1153" s="10">
        <f t="shared" si="86"/>
        <v>1.6568806671956926E-2</v>
      </c>
      <c r="K1153" s="10">
        <f t="shared" si="87"/>
        <v>39.33346327923423</v>
      </c>
      <c r="L1153" s="10">
        <f t="shared" si="88"/>
        <v>3.6373553284990479E-2</v>
      </c>
    </row>
    <row r="1154" spans="1:12" x14ac:dyDescent="0.25">
      <c r="A1154" s="3">
        <v>44983</v>
      </c>
      <c r="B1154" s="41">
        <v>8.0768902432001202E-2</v>
      </c>
      <c r="C1154" s="41">
        <v>8.2420746412621898E-2</v>
      </c>
      <c r="D1154" s="41">
        <v>8.0485532225272299E-2</v>
      </c>
      <c r="E1154" s="41">
        <v>8.21356968305125E-2</v>
      </c>
      <c r="F1154" s="4">
        <v>630790657.44444442</v>
      </c>
      <c r="G1154" s="4">
        <v>10798348107.22917</v>
      </c>
      <c r="H1154" s="11">
        <f t="shared" si="89"/>
        <v>8.0650794601409351E-3</v>
      </c>
      <c r="I1154" s="10">
        <f t="shared" si="85"/>
        <v>5.9100267081356513E-3</v>
      </c>
      <c r="J1154" s="10">
        <f t="shared" si="86"/>
        <v>-9.9410090777628524E-3</v>
      </c>
      <c r="K1154" s="10">
        <f t="shared" si="87"/>
        <v>39.658755865483933</v>
      </c>
      <c r="L1154" s="10">
        <f t="shared" si="88"/>
        <v>2.4044249119619332E-2</v>
      </c>
    </row>
    <row r="1155" spans="1:12" x14ac:dyDescent="0.25">
      <c r="A1155" s="3">
        <v>44984</v>
      </c>
      <c r="B1155" s="41">
        <v>8.2214566424814006E-2</v>
      </c>
      <c r="C1155" s="41">
        <v>8.2214566424814006E-2</v>
      </c>
      <c r="D1155" s="41">
        <v>8.0086400705099897E-2</v>
      </c>
      <c r="E1155" s="41">
        <v>8.1319185122711996E-2</v>
      </c>
      <c r="F1155" s="4">
        <v>557509586</v>
      </c>
      <c r="G1155" s="4">
        <v>10783960196.51454</v>
      </c>
      <c r="H1155" s="11">
        <f t="shared" si="89"/>
        <v>-2.5015544845431955E-3</v>
      </c>
      <c r="I1155" s="10">
        <f t="shared" ref="I1155:I1218" si="90">_xlfn.STDEV.S(H1156:H1157)</f>
        <v>5.3553768048318949E-3</v>
      </c>
      <c r="J1155" s="10">
        <f t="shared" ref="J1155:J1218" si="91">E1156/E1155-1</f>
        <v>-6.8145087488503675E-3</v>
      </c>
      <c r="K1155" s="10">
        <f t="shared" ref="K1155:K1218" si="92">C1155/$C$2-1</f>
        <v>39.557045772412685</v>
      </c>
      <c r="L1155" s="10">
        <f t="shared" ref="L1155:L1218" si="93">C1155/D1155-1</f>
        <v>2.6573372020433306E-2</v>
      </c>
    </row>
    <row r="1156" spans="1:12" x14ac:dyDescent="0.25">
      <c r="A1156" s="3">
        <v>44985</v>
      </c>
      <c r="B1156" s="41">
        <v>8.1345631986569897E-2</v>
      </c>
      <c r="C1156" s="41">
        <v>8.2696054836044197E-2</v>
      </c>
      <c r="D1156" s="41">
        <v>8.00937415948417E-2</v>
      </c>
      <c r="E1156" s="41">
        <v>8.0765034824243895E-2</v>
      </c>
      <c r="F1156" s="4">
        <v>776879178.88888884</v>
      </c>
      <c r="G1156" s="4">
        <v>10825522386.538031</v>
      </c>
      <c r="H1156" s="11">
        <f t="shared" ref="H1156:H1219" si="94">(C1156-C1155)/C1155</f>
        <v>5.8564854400894595E-3</v>
      </c>
      <c r="I1156" s="10">
        <f t="shared" si="90"/>
        <v>2.0500437396488531E-3</v>
      </c>
      <c r="J1156" s="10">
        <f t="shared" si="91"/>
        <v>1.5752718385728892E-2</v>
      </c>
      <c r="K1156" s="10">
        <f t="shared" si="92"/>
        <v>39.794567520471858</v>
      </c>
      <c r="L1156" s="10">
        <f t="shared" si="93"/>
        <v>3.2490843721179052E-2</v>
      </c>
    </row>
    <row r="1157" spans="1:12" x14ac:dyDescent="0.25">
      <c r="A1157" s="3">
        <v>44986</v>
      </c>
      <c r="B1157" s="41">
        <v>8.0764131166572398E-2</v>
      </c>
      <c r="C1157" s="41">
        <v>8.2554052390126295E-2</v>
      </c>
      <c r="D1157" s="41">
        <v>8.0488282464674002E-2</v>
      </c>
      <c r="E1157" s="41">
        <v>8.20373036732438E-2</v>
      </c>
      <c r="F1157" s="4">
        <v>733954659.33333337</v>
      </c>
      <c r="G1157" s="4">
        <v>10861777784.88155</v>
      </c>
      <c r="H1157" s="11">
        <f t="shared" si="94"/>
        <v>-1.717161068922097E-3</v>
      </c>
      <c r="I1157" s="10">
        <f t="shared" si="90"/>
        <v>1.0330297108876426E-2</v>
      </c>
      <c r="J1157" s="10">
        <f t="shared" si="91"/>
        <v>-1.8624991421997916E-2</v>
      </c>
      <c r="K1157" s="10">
        <f t="shared" si="92"/>
        <v>39.724516677302191</v>
      </c>
      <c r="L1157" s="10">
        <f t="shared" si="93"/>
        <v>2.5665474056536741E-2</v>
      </c>
    </row>
    <row r="1158" spans="1:12" x14ac:dyDescent="0.25">
      <c r="A1158" s="3">
        <v>44987</v>
      </c>
      <c r="B1158" s="41">
        <v>8.1983274324079494E-2</v>
      </c>
      <c r="C1158" s="41">
        <v>8.2172953104653404E-2</v>
      </c>
      <c r="D1158" s="41">
        <v>7.9794364216726504E-2</v>
      </c>
      <c r="E1158" s="41">
        <v>8.0509359596045799E-2</v>
      </c>
      <c r="F1158" s="4">
        <v>511301526.66666669</v>
      </c>
      <c r="G1158" s="4">
        <v>10707073952.741039</v>
      </c>
      <c r="H1158" s="11">
        <f t="shared" si="94"/>
        <v>-4.6163607289915641E-3</v>
      </c>
      <c r="I1158" s="10">
        <f t="shared" si="90"/>
        <v>1.7067599022965042E-2</v>
      </c>
      <c r="J1158" s="10">
        <f t="shared" si="91"/>
        <v>-4.6251161588522716E-2</v>
      </c>
      <c r="K1158" s="10">
        <f t="shared" si="92"/>
        <v>39.536517617805934</v>
      </c>
      <c r="L1158" s="10">
        <f t="shared" si="93"/>
        <v>2.9808983520020371E-2</v>
      </c>
    </row>
    <row r="1159" spans="1:12" x14ac:dyDescent="0.25">
      <c r="A1159" s="3">
        <v>44988</v>
      </c>
      <c r="B1159" s="41">
        <v>8.0583431381259396E-2</v>
      </c>
      <c r="C1159" s="41">
        <v>8.0593128201929196E-2</v>
      </c>
      <c r="D1159" s="41">
        <v>7.3979212527580399E-2</v>
      </c>
      <c r="E1159" s="41">
        <v>7.6785708195980601E-2</v>
      </c>
      <c r="F1159" s="4">
        <v>1064070281.5555561</v>
      </c>
      <c r="G1159" s="4">
        <v>10107592286.69869</v>
      </c>
      <c r="H1159" s="11">
        <f t="shared" si="94"/>
        <v>-1.9225607003708182E-2</v>
      </c>
      <c r="I1159" s="10">
        <f t="shared" si="90"/>
        <v>2.0155174385243422E-2</v>
      </c>
      <c r="J1159" s="10">
        <f t="shared" si="91"/>
        <v>-2.9823225194213543E-2</v>
      </c>
      <c r="K1159" s="10">
        <f t="shared" si="92"/>
        <v>38.757178460787102</v>
      </c>
      <c r="L1159" s="10">
        <f t="shared" si="93"/>
        <v>8.9402353017518976E-2</v>
      </c>
    </row>
    <row r="1160" spans="1:12" x14ac:dyDescent="0.25">
      <c r="A1160" s="3">
        <v>44989</v>
      </c>
      <c r="B1160" s="41">
        <v>7.6847766036810997E-2</v>
      </c>
      <c r="C1160" s="41">
        <v>7.7098381518847001E-2</v>
      </c>
      <c r="D1160" s="41">
        <v>7.3003849750902503E-2</v>
      </c>
      <c r="E1160" s="41">
        <v>7.4495710728754702E-2</v>
      </c>
      <c r="F1160" s="4">
        <v>551480687.72125435</v>
      </c>
      <c r="G1160" s="4">
        <v>10072579998.7841</v>
      </c>
      <c r="H1160" s="11">
        <f t="shared" si="94"/>
        <v>-4.3362837019131115E-2</v>
      </c>
      <c r="I1160" s="10">
        <f t="shared" si="90"/>
        <v>2.7159954442914449E-3</v>
      </c>
      <c r="J1160" s="10">
        <f t="shared" si="91"/>
        <v>4.3926712647361921E-3</v>
      </c>
      <c r="K1160" s="10">
        <f t="shared" si="92"/>
        <v>37.033194410851479</v>
      </c>
      <c r="L1160" s="10">
        <f t="shared" si="93"/>
        <v>5.6086518476977654E-2</v>
      </c>
    </row>
    <row r="1161" spans="1:12" x14ac:dyDescent="0.25">
      <c r="A1161" s="3">
        <v>44990</v>
      </c>
      <c r="B1161" s="41">
        <v>7.45754878693555E-2</v>
      </c>
      <c r="C1161" s="41">
        <v>7.5952767720473699E-2</v>
      </c>
      <c r="D1161" s="41">
        <v>7.4400688531471096E-2</v>
      </c>
      <c r="E1161" s="41">
        <v>7.4822945896619003E-2</v>
      </c>
      <c r="F1161" s="4">
        <v>651256567.11111116</v>
      </c>
      <c r="G1161" s="4">
        <v>9996834641.8973751</v>
      </c>
      <c r="H1161" s="11">
        <f t="shared" si="94"/>
        <v>-1.485911605152505E-2</v>
      </c>
      <c r="I1161" s="10">
        <f t="shared" si="90"/>
        <v>1.4611076169484632E-2</v>
      </c>
      <c r="J1161" s="10">
        <f t="shared" si="91"/>
        <v>-1.6323683220631491E-4</v>
      </c>
      <c r="K1161" s="10">
        <f t="shared" si="92"/>
        <v>36.468054761290425</v>
      </c>
      <c r="L1161" s="10">
        <f t="shared" si="93"/>
        <v>2.0861086364087678E-2</v>
      </c>
    </row>
    <row r="1162" spans="1:12" x14ac:dyDescent="0.25">
      <c r="A1162" s="3">
        <v>44991</v>
      </c>
      <c r="B1162" s="41">
        <v>7.4807175187423705E-2</v>
      </c>
      <c r="C1162" s="41">
        <v>7.5115911128450896E-2</v>
      </c>
      <c r="D1162" s="41">
        <v>7.3490593098487503E-2</v>
      </c>
      <c r="E1162" s="41">
        <v>7.4810732035954494E-2</v>
      </c>
      <c r="F1162" s="4">
        <v>547116862.22222221</v>
      </c>
      <c r="G1162" s="4">
        <v>9852597562.4881439</v>
      </c>
      <c r="H1162" s="11">
        <f t="shared" si="94"/>
        <v>-1.1018118458864549E-2</v>
      </c>
      <c r="I1162" s="10">
        <f t="shared" si="90"/>
        <v>2.1746157682804874E-2</v>
      </c>
      <c r="J1162" s="10">
        <f t="shared" si="91"/>
        <v>-1.1020667729050526E-2</v>
      </c>
      <c r="K1162" s="10">
        <f t="shared" si="92"/>
        <v>36.055227295507301</v>
      </c>
      <c r="L1162" s="10">
        <f t="shared" si="93"/>
        <v>2.2116000993286811E-2</v>
      </c>
    </row>
    <row r="1163" spans="1:12" x14ac:dyDescent="0.25">
      <c r="A1163" s="3">
        <v>44992</v>
      </c>
      <c r="B1163" s="41">
        <v>7.4808039459320796E-2</v>
      </c>
      <c r="C1163" s="41">
        <v>7.5840408870225695E-2</v>
      </c>
      <c r="D1163" s="41">
        <v>7.2839846945960796E-2</v>
      </c>
      <c r="E1163" s="41">
        <v>7.3986267815619206E-2</v>
      </c>
      <c r="F1163" s="4">
        <v>606907868</v>
      </c>
      <c r="G1163" s="4">
        <v>9873667649.2372894</v>
      </c>
      <c r="H1163" s="11">
        <f t="shared" si="94"/>
        <v>9.6450636208869484E-3</v>
      </c>
      <c r="I1163" s="10">
        <f t="shared" si="90"/>
        <v>4.4697874728619556E-3</v>
      </c>
      <c r="J1163" s="10">
        <f t="shared" si="91"/>
        <v>-3.9680992103247159E-2</v>
      </c>
      <c r="K1163" s="10">
        <f t="shared" si="92"/>
        <v>36.412627320258899</v>
      </c>
      <c r="L1163" s="10">
        <f t="shared" si="93"/>
        <v>4.1193962509160631E-2</v>
      </c>
    </row>
    <row r="1164" spans="1:12" x14ac:dyDescent="0.25">
      <c r="A1164" s="3">
        <v>44993</v>
      </c>
      <c r="B1164" s="41">
        <v>7.3980959011370098E-2</v>
      </c>
      <c r="C1164" s="41">
        <v>7.42395204128522E-2</v>
      </c>
      <c r="D1164" s="41">
        <v>7.0356697439148103E-2</v>
      </c>
      <c r="E1164" s="41">
        <v>7.1050419306678894E-2</v>
      </c>
      <c r="F1164" s="4">
        <v>650788732.63157892</v>
      </c>
      <c r="G1164" s="4">
        <v>9692052233.4164276</v>
      </c>
      <c r="H1164" s="11">
        <f t="shared" si="94"/>
        <v>-2.1108647503639583E-2</v>
      </c>
      <c r="I1164" s="10">
        <f t="shared" si="90"/>
        <v>4.0479816426402755E-2</v>
      </c>
      <c r="J1164" s="10">
        <f t="shared" si="91"/>
        <v>-7.2119192573020019E-2</v>
      </c>
      <c r="K1164" s="10">
        <f t="shared" si="92"/>
        <v>35.622897357970515</v>
      </c>
      <c r="L1164" s="10">
        <f t="shared" si="93"/>
        <v>5.5187680988897592E-2</v>
      </c>
    </row>
    <row r="1165" spans="1:12" x14ac:dyDescent="0.25">
      <c r="A1165" s="3">
        <v>44994</v>
      </c>
      <c r="B1165" s="41">
        <v>7.1148899387509998E-2</v>
      </c>
      <c r="C1165" s="41">
        <v>7.2203139160211594E-2</v>
      </c>
      <c r="D1165" s="41">
        <v>6.4689701943999797E-2</v>
      </c>
      <c r="E1165" s="41">
        <v>6.5926320434306698E-2</v>
      </c>
      <c r="F1165" s="4">
        <v>819994078.77351916</v>
      </c>
      <c r="G1165" s="4">
        <v>9368747690.4012394</v>
      </c>
      <c r="H1165" s="11">
        <f t="shared" si="94"/>
        <v>-2.7429881568686323E-2</v>
      </c>
      <c r="I1165" s="10">
        <f t="shared" si="90"/>
        <v>8.3583439187404671E-2</v>
      </c>
      <c r="J1165" s="10">
        <f t="shared" si="91"/>
        <v>-1.0236507761425262E-3</v>
      </c>
      <c r="K1165" s="10">
        <f t="shared" si="92"/>
        <v>34.618335620739231</v>
      </c>
      <c r="L1165" s="10">
        <f t="shared" si="93"/>
        <v>0.11614580049721024</v>
      </c>
    </row>
    <row r="1166" spans="1:12" x14ac:dyDescent="0.25">
      <c r="A1166" s="3">
        <v>44995</v>
      </c>
      <c r="B1166" s="41">
        <v>6.59592156349533E-2</v>
      </c>
      <c r="C1166" s="41">
        <v>6.6089194886978994E-2</v>
      </c>
      <c r="D1166" s="41">
        <v>6.2847165375415195E-2</v>
      </c>
      <c r="E1166" s="41">
        <v>6.5858834905225899E-2</v>
      </c>
      <c r="F1166" s="4">
        <v>1400342962.8432059</v>
      </c>
      <c r="G1166" s="4">
        <v>8644241439.2889309</v>
      </c>
      <c r="H1166" s="11">
        <f t="shared" si="94"/>
        <v>-8.4676986961278289E-2</v>
      </c>
      <c r="I1166" s="10">
        <f t="shared" si="90"/>
        <v>4.7294842988812244E-3</v>
      </c>
      <c r="J1166" s="10">
        <f t="shared" si="91"/>
        <v>9.9599262511407272E-3</v>
      </c>
      <c r="K1166" s="10">
        <f t="shared" si="92"/>
        <v>31.602282279799461</v>
      </c>
      <c r="L1166" s="10">
        <f t="shared" si="93"/>
        <v>5.1585930601605545E-2</v>
      </c>
    </row>
    <row r="1167" spans="1:12" x14ac:dyDescent="0.25">
      <c r="A1167" s="3">
        <v>44996</v>
      </c>
      <c r="B1167" s="41">
        <v>6.5913001819422806E-2</v>
      </c>
      <c r="C1167" s="41">
        <v>6.8305023257047001E-2</v>
      </c>
      <c r="D1167" s="41">
        <v>6.4213135364631704E-2</v>
      </c>
      <c r="E1167" s="41">
        <v>6.6514784043868E-2</v>
      </c>
      <c r="F1167" s="4">
        <v>1073258732.888889</v>
      </c>
      <c r="G1167" s="4">
        <v>8721593701.3356667</v>
      </c>
      <c r="H1167" s="11">
        <f t="shared" si="94"/>
        <v>3.3527846327336228E-2</v>
      </c>
      <c r="I1167" s="10">
        <f t="shared" si="90"/>
        <v>3.514765233213877E-3</v>
      </c>
      <c r="J1167" s="10">
        <f t="shared" si="91"/>
        <v>6.5729453545927186E-2</v>
      </c>
      <c r="K1167" s="10">
        <f t="shared" si="92"/>
        <v>32.695366589997015</v>
      </c>
      <c r="L1167" s="10">
        <f t="shared" si="93"/>
        <v>6.3723533653662567E-2</v>
      </c>
    </row>
    <row r="1168" spans="1:12" x14ac:dyDescent="0.25">
      <c r="A1168" s="3">
        <v>44997</v>
      </c>
      <c r="B1168" s="41">
        <v>6.6419237289408004E-2</v>
      </c>
      <c r="C1168" s="41">
        <v>7.1052001785523497E-2</v>
      </c>
      <c r="D1168" s="41">
        <v>6.5884641596032106E-2</v>
      </c>
      <c r="E1168" s="41">
        <v>7.0886764451796799E-2</v>
      </c>
      <c r="F1168" s="4">
        <v>710347042.66666663</v>
      </c>
      <c r="G1168" s="4">
        <v>8895562414.4704628</v>
      </c>
      <c r="H1168" s="11">
        <f t="shared" si="94"/>
        <v>4.0216347165844664E-2</v>
      </c>
      <c r="I1168" s="10">
        <f t="shared" si="90"/>
        <v>1.3209015448366715E-2</v>
      </c>
      <c r="J1168" s="10">
        <f t="shared" si="91"/>
        <v>2.8553313153153681E-2</v>
      </c>
      <c r="K1168" s="10">
        <f t="shared" si="92"/>
        <v>34.050471150660734</v>
      </c>
      <c r="L1168" s="10">
        <f t="shared" si="93"/>
        <v>7.8430421177286824E-2</v>
      </c>
    </row>
    <row r="1169" spans="1:12" x14ac:dyDescent="0.25">
      <c r="A1169" s="3">
        <v>44998</v>
      </c>
      <c r="B1169" s="41">
        <v>7.0916906541540994E-2</v>
      </c>
      <c r="C1169" s="41">
        <v>7.3556280639635596E-2</v>
      </c>
      <c r="D1169" s="41">
        <v>6.8432462266129798E-2</v>
      </c>
      <c r="E1169" s="41">
        <v>7.2910816435602793E-2</v>
      </c>
      <c r="F1169" s="4">
        <v>1192019127.242105</v>
      </c>
      <c r="G1169" s="4">
        <v>9445259279.723074</v>
      </c>
      <c r="H1169" s="11">
        <f t="shared" si="94"/>
        <v>3.5245718504476165E-2</v>
      </c>
      <c r="I1169" s="10">
        <f t="shared" si="90"/>
        <v>5.1308799939104151E-2</v>
      </c>
      <c r="J1169" s="10">
        <f t="shared" si="91"/>
        <v>2.6526677468646342E-2</v>
      </c>
      <c r="K1169" s="10">
        <f t="shared" si="92"/>
        <v>35.28585019028619</v>
      </c>
      <c r="L1169" s="10">
        <f t="shared" si="93"/>
        <v>7.4874090509553293E-2</v>
      </c>
    </row>
    <row r="1170" spans="1:12" x14ac:dyDescent="0.25">
      <c r="A1170" s="3">
        <v>44999</v>
      </c>
      <c r="B1170" s="41">
        <v>7.3020976170453E-2</v>
      </c>
      <c r="C1170" s="41">
        <v>7.7522883050662406E-2</v>
      </c>
      <c r="D1170" s="41">
        <v>7.1547766541812399E-2</v>
      </c>
      <c r="E1170" s="41">
        <v>7.4844898147165703E-2</v>
      </c>
      <c r="F1170" s="4">
        <v>1237958205.521127</v>
      </c>
      <c r="G1170" s="4">
        <v>9811304036.6451263</v>
      </c>
      <c r="H1170" s="11">
        <f t="shared" si="94"/>
        <v>5.392608729715212E-2</v>
      </c>
      <c r="I1170" s="10">
        <f t="shared" si="90"/>
        <v>1.0962929958309418E-2</v>
      </c>
      <c r="J1170" s="10">
        <f t="shared" si="91"/>
        <v>-6.8184621561984904E-2</v>
      </c>
      <c r="K1170" s="10">
        <f t="shared" si="92"/>
        <v>37.242604115298946</v>
      </c>
      <c r="L1170" s="10">
        <f t="shared" si="93"/>
        <v>8.3512271558583873E-2</v>
      </c>
    </row>
    <row r="1171" spans="1:12" x14ac:dyDescent="0.25">
      <c r="A1171" s="3">
        <v>45000</v>
      </c>
      <c r="B1171" s="41">
        <v>7.4830560187367001E-2</v>
      </c>
      <c r="C1171" s="41">
        <v>7.6078204321213302E-2</v>
      </c>
      <c r="D1171" s="41">
        <v>6.7720548381892398E-2</v>
      </c>
      <c r="E1171" s="41">
        <v>6.9741627091155903E-2</v>
      </c>
      <c r="F1171" s="4">
        <v>1413004677.7777779</v>
      </c>
      <c r="G1171" s="4">
        <v>9642236615.5728855</v>
      </c>
      <c r="H1171" s="11">
        <f t="shared" si="94"/>
        <v>-1.8635513445816806E-2</v>
      </c>
      <c r="I1171" s="10">
        <f t="shared" si="90"/>
        <v>6.0622386889031321E-2</v>
      </c>
      <c r="J1171" s="10">
        <f t="shared" si="91"/>
        <v>4.1011070696733043E-2</v>
      </c>
      <c r="K1171" s="10">
        <f t="shared" si="92"/>
        <v>36.529933552105241</v>
      </c>
      <c r="L1171" s="10">
        <f t="shared" si="93"/>
        <v>0.12341388454491065</v>
      </c>
    </row>
    <row r="1172" spans="1:12" x14ac:dyDescent="0.25">
      <c r="A1172" s="3">
        <v>45001</v>
      </c>
      <c r="B1172" s="41">
        <v>6.9880107396567095E-2</v>
      </c>
      <c r="C1172" s="41">
        <v>7.3480937206271704E-2</v>
      </c>
      <c r="D1172" s="41">
        <v>6.9231305218049197E-2</v>
      </c>
      <c r="E1172" s="41">
        <v>7.2601805890296495E-2</v>
      </c>
      <c r="F1172" s="4">
        <v>1148145717.965157</v>
      </c>
      <c r="G1172" s="4">
        <v>9360859200.5165195</v>
      </c>
      <c r="H1172" s="11">
        <f t="shared" si="94"/>
        <v>-3.4139437676204303E-2</v>
      </c>
      <c r="I1172" s="10">
        <f t="shared" si="90"/>
        <v>2.3228667154068582E-2</v>
      </c>
      <c r="J1172" s="10">
        <f t="shared" si="91"/>
        <v>5.1933493083352378E-2</v>
      </c>
      <c r="K1172" s="10">
        <f t="shared" si="92"/>
        <v>35.248682724611058</v>
      </c>
      <c r="L1172" s="10">
        <f t="shared" si="93"/>
        <v>6.1383097932907305E-2</v>
      </c>
    </row>
    <row r="1173" spans="1:12" x14ac:dyDescent="0.25">
      <c r="A1173" s="3">
        <v>45002</v>
      </c>
      <c r="B1173" s="41">
        <v>7.2584285222484099E-2</v>
      </c>
      <c r="C1173" s="41">
        <v>7.7272080646161007E-2</v>
      </c>
      <c r="D1173" s="41">
        <v>7.1666695612938203E-2</v>
      </c>
      <c r="E1173" s="41">
        <v>7.6372271274339099E-2</v>
      </c>
      <c r="F1173" s="4">
        <v>1171784010.2222221</v>
      </c>
      <c r="G1173" s="4">
        <v>9869535718.2396927</v>
      </c>
      <c r="H1173" s="11">
        <f t="shared" si="94"/>
        <v>5.1593564045692694E-2</v>
      </c>
      <c r="I1173" s="10">
        <f t="shared" si="90"/>
        <v>3.2572632505047869E-2</v>
      </c>
      <c r="J1173" s="10">
        <f t="shared" si="91"/>
        <v>-4.5696020854017805E-2</v>
      </c>
      <c r="K1173" s="10">
        <f t="shared" si="92"/>
        <v>37.118881458335274</v>
      </c>
      <c r="L1173" s="10">
        <f t="shared" si="93"/>
        <v>7.8214643291169672E-2</v>
      </c>
    </row>
    <row r="1174" spans="1:12" x14ac:dyDescent="0.25">
      <c r="A1174" s="3">
        <v>45003</v>
      </c>
      <c r="B1174" s="41">
        <v>7.65486516518563E-2</v>
      </c>
      <c r="C1174" s="41">
        <v>7.8720411956491002E-2</v>
      </c>
      <c r="D1174" s="41">
        <v>7.2882362373518195E-2</v>
      </c>
      <c r="E1174" s="41">
        <v>7.2882362373518195E-2</v>
      </c>
      <c r="F1174" s="4">
        <v>1390659573.333333</v>
      </c>
      <c r="G1174" s="4">
        <v>10154390522.872721</v>
      </c>
      <c r="H1174" s="11">
        <f t="shared" si="94"/>
        <v>1.874326792055845E-2</v>
      </c>
      <c r="I1174" s="10">
        <f t="shared" si="90"/>
        <v>9.9803889998272347E-3</v>
      </c>
      <c r="J1174" s="10">
        <f t="shared" si="91"/>
        <v>2.1879093051087928E-2</v>
      </c>
      <c r="K1174" s="10">
        <f t="shared" si="92"/>
        <v>37.833353866340858</v>
      </c>
      <c r="L1174" s="10">
        <f t="shared" si="93"/>
        <v>8.0102364863711584E-2</v>
      </c>
    </row>
    <row r="1175" spans="1:12" x14ac:dyDescent="0.25">
      <c r="A1175" s="3">
        <v>45004</v>
      </c>
      <c r="B1175" s="41">
        <v>7.3029908901596399E-2</v>
      </c>
      <c r="C1175" s="41">
        <v>7.6569660822979502E-2</v>
      </c>
      <c r="D1175" s="41">
        <v>7.3029908901596399E-2</v>
      </c>
      <c r="E1175" s="41">
        <v>7.4476962361671506E-2</v>
      </c>
      <c r="F1175" s="4">
        <v>1081604580.666667</v>
      </c>
      <c r="G1175" s="4">
        <v>9932370084.4023247</v>
      </c>
      <c r="H1175" s="11">
        <f t="shared" si="94"/>
        <v>-2.7321390730274966E-2</v>
      </c>
      <c r="I1175" s="10">
        <f t="shared" si="90"/>
        <v>2.6492167168839158E-2</v>
      </c>
      <c r="J1175" s="10">
        <f t="shared" si="91"/>
        <v>-4.0949548173940364E-2</v>
      </c>
      <c r="K1175" s="10">
        <f t="shared" si="92"/>
        <v>36.772372631991523</v>
      </c>
      <c r="L1175" s="10">
        <f t="shared" si="93"/>
        <v>4.8469893700027855E-2</v>
      </c>
    </row>
    <row r="1176" spans="1:12" x14ac:dyDescent="0.25">
      <c r="A1176" s="3">
        <v>45005</v>
      </c>
      <c r="B1176" s="41">
        <v>7.4684071263512106E-2</v>
      </c>
      <c r="C1176" s="41">
        <v>7.5558406135693895E-2</v>
      </c>
      <c r="D1176" s="41">
        <v>7.0699447975876697E-2</v>
      </c>
      <c r="E1176" s="41">
        <v>7.1427164403593493E-2</v>
      </c>
      <c r="F1176" s="4">
        <v>1071966687.5555561</v>
      </c>
      <c r="G1176" s="4">
        <v>9745064694.8731365</v>
      </c>
      <c r="H1176" s="11">
        <f t="shared" si="94"/>
        <v>-1.3206989248960034E-2</v>
      </c>
      <c r="I1176" s="10">
        <f t="shared" si="90"/>
        <v>1.3644708393492114E-2</v>
      </c>
      <c r="J1176" s="10">
        <f t="shared" si="91"/>
        <v>7.5878578773864058E-2</v>
      </c>
      <c r="K1176" s="10">
        <f t="shared" si="92"/>
        <v>36.273513312733101</v>
      </c>
      <c r="L1176" s="10">
        <f t="shared" si="93"/>
        <v>6.872696037846171E-2</v>
      </c>
    </row>
    <row r="1177" spans="1:12" x14ac:dyDescent="0.25">
      <c r="A1177" s="3">
        <v>45006</v>
      </c>
      <c r="B1177" s="41">
        <v>7.1501931799057797E-2</v>
      </c>
      <c r="C1177" s="41">
        <v>7.7391346747129094E-2</v>
      </c>
      <c r="D1177" s="41">
        <v>7.0668675574756104E-2</v>
      </c>
      <c r="E1177" s="41">
        <v>7.6846956124385302E-2</v>
      </c>
      <c r="F1177" s="4">
        <v>1136543122.8888891</v>
      </c>
      <c r="G1177" s="4">
        <v>9754801214.0424404</v>
      </c>
      <c r="H1177" s="11">
        <f t="shared" si="94"/>
        <v>2.4258592857867547E-2</v>
      </c>
      <c r="I1177" s="10">
        <f t="shared" si="90"/>
        <v>4.3786576514477709E-3</v>
      </c>
      <c r="J1177" s="10">
        <f t="shared" si="91"/>
        <v>-3.7709936527450028E-2</v>
      </c>
      <c r="K1177" s="10">
        <f t="shared" si="92"/>
        <v>37.177716296568995</v>
      </c>
      <c r="L1177" s="10">
        <f t="shared" si="93"/>
        <v>9.5129434897382348E-2</v>
      </c>
    </row>
    <row r="1178" spans="1:12" x14ac:dyDescent="0.25">
      <c r="A1178" s="3">
        <v>45007</v>
      </c>
      <c r="B1178" s="41">
        <v>7.6738583998315596E-2</v>
      </c>
      <c r="C1178" s="41">
        <v>7.7775367345509799E-2</v>
      </c>
      <c r="D1178" s="41">
        <v>7.2076104395568899E-2</v>
      </c>
      <c r="E1178" s="41">
        <v>7.3949062286606998E-2</v>
      </c>
      <c r="F1178" s="4">
        <v>1661947331.1111109</v>
      </c>
      <c r="G1178" s="4">
        <v>9994624175.8726273</v>
      </c>
      <c r="H1178" s="11">
        <f t="shared" si="94"/>
        <v>4.9620611931649903E-3</v>
      </c>
      <c r="I1178" s="10">
        <f t="shared" si="90"/>
        <v>1.8542377738483398E-2</v>
      </c>
      <c r="J1178" s="10">
        <f t="shared" si="91"/>
        <v>4.7719227174831902E-2</v>
      </c>
      <c r="K1178" s="10">
        <f t="shared" si="92"/>
        <v>37.367156461047863</v>
      </c>
      <c r="L1178" s="10">
        <f t="shared" si="93"/>
        <v>7.9072849424021818E-2</v>
      </c>
    </row>
    <row r="1179" spans="1:12" x14ac:dyDescent="0.25">
      <c r="A1179" s="3">
        <v>45008</v>
      </c>
      <c r="B1179" s="41">
        <v>7.3956232594514101E-2</v>
      </c>
      <c r="C1179" s="41">
        <v>7.8642906320782593E-2</v>
      </c>
      <c r="D1179" s="41">
        <v>7.3166617704224904E-2</v>
      </c>
      <c r="E1179" s="41">
        <v>7.7477854389227399E-2</v>
      </c>
      <c r="F1179" s="4">
        <v>1744631524.8888891</v>
      </c>
      <c r="G1179" s="4">
        <v>10095938244.706329</v>
      </c>
      <c r="H1179" s="11">
        <f t="shared" si="94"/>
        <v>1.1154418228831158E-2</v>
      </c>
      <c r="I1179" s="10">
        <f t="shared" si="90"/>
        <v>2.9167322797914617E-3</v>
      </c>
      <c r="J1179" s="10">
        <f t="shared" si="91"/>
        <v>-3.7063698831659608E-2</v>
      </c>
      <c r="K1179" s="10">
        <f t="shared" si="92"/>
        <v>37.795119770465398</v>
      </c>
      <c r="L1179" s="10">
        <f t="shared" si="93"/>
        <v>7.4846819333586279E-2</v>
      </c>
    </row>
    <row r="1180" spans="1:12" x14ac:dyDescent="0.25">
      <c r="A1180" s="3">
        <v>45009</v>
      </c>
      <c r="B1180" s="41">
        <v>7.7457878530019494E-2</v>
      </c>
      <c r="C1180" s="41">
        <v>7.7457878530019494E-2</v>
      </c>
      <c r="D1180" s="41">
        <v>7.3418009369102699E-2</v>
      </c>
      <c r="E1180" s="41">
        <v>7.4606238528021895E-2</v>
      </c>
      <c r="F1180" s="4">
        <v>1237593839.333333</v>
      </c>
      <c r="G1180" s="4">
        <v>10018960834.43194</v>
      </c>
      <c r="H1180" s="11">
        <f t="shared" si="94"/>
        <v>-1.5068463847577023E-2</v>
      </c>
      <c r="I1180" s="10">
        <f t="shared" si="90"/>
        <v>9.9936189558932648E-3</v>
      </c>
      <c r="J1180" s="10">
        <f t="shared" si="91"/>
        <v>-7.742150434506212E-3</v>
      </c>
      <c r="K1180" s="10">
        <f t="shared" si="92"/>
        <v>37.210536910741716</v>
      </c>
      <c r="L1180" s="10">
        <f t="shared" si="93"/>
        <v>5.5025588348584842E-2</v>
      </c>
    </row>
    <row r="1181" spans="1:12" x14ac:dyDescent="0.25">
      <c r="A1181" s="3">
        <v>45010</v>
      </c>
      <c r="B1181" s="41">
        <v>7.4628414947600599E-2</v>
      </c>
      <c r="C1181" s="41">
        <v>7.5971202651826206E-2</v>
      </c>
      <c r="D1181" s="41">
        <v>7.2665964952291995E-2</v>
      </c>
      <c r="E1181" s="41">
        <v>7.4028625805985293E-2</v>
      </c>
      <c r="F1181" s="4">
        <v>861779387.77777779</v>
      </c>
      <c r="G1181" s="4">
        <v>9909866251.8568897</v>
      </c>
      <c r="H1181" s="11">
        <f t="shared" si="94"/>
        <v>-1.9193346195469505E-2</v>
      </c>
      <c r="I1181" s="10">
        <f t="shared" si="90"/>
        <v>5.7999147039660406E-3</v>
      </c>
      <c r="J1181" s="10">
        <f t="shared" si="91"/>
        <v>5.2096012007214476E-3</v>
      </c>
      <c r="K1181" s="10">
        <f t="shared" si="92"/>
        <v>36.477148847499087</v>
      </c>
      <c r="L1181" s="10">
        <f t="shared" si="93"/>
        <v>4.5485361705500216E-2</v>
      </c>
    </row>
    <row r="1182" spans="1:12" x14ac:dyDescent="0.25">
      <c r="A1182" s="3">
        <v>45011</v>
      </c>
      <c r="B1182" s="41">
        <v>7.4072529647291205E-2</v>
      </c>
      <c r="C1182" s="41">
        <v>7.5586770533622505E-2</v>
      </c>
      <c r="D1182" s="41">
        <v>7.3486416603871896E-2</v>
      </c>
      <c r="E1182" s="41">
        <v>7.4414285423871906E-2</v>
      </c>
      <c r="F1182" s="4">
        <v>567298410.25107074</v>
      </c>
      <c r="G1182" s="4">
        <v>9983953646.4349155</v>
      </c>
      <c r="H1182" s="11">
        <f t="shared" si="94"/>
        <v>-5.0602347308564E-3</v>
      </c>
      <c r="I1182" s="10">
        <f t="shared" si="90"/>
        <v>1.9599448960232146E-2</v>
      </c>
      <c r="J1182" s="10">
        <f t="shared" si="91"/>
        <v>-1.9542736694306617E-2</v>
      </c>
      <c r="K1182" s="10">
        <f t="shared" si="92"/>
        <v>36.287505677287498</v>
      </c>
      <c r="L1182" s="10">
        <f t="shared" si="93"/>
        <v>2.8581526040010186E-2</v>
      </c>
    </row>
    <row r="1183" spans="1:12" x14ac:dyDescent="0.25">
      <c r="A1183" s="3">
        <v>45012</v>
      </c>
      <c r="B1183" s="41">
        <v>7.4411212840610003E-2</v>
      </c>
      <c r="C1183" s="41">
        <v>7.5824270463327001E-2</v>
      </c>
      <c r="D1183" s="41">
        <v>7.1990604795643495E-2</v>
      </c>
      <c r="E1183" s="41">
        <v>7.29600266375382E-2</v>
      </c>
      <c r="F1183" s="4">
        <v>746497473</v>
      </c>
      <c r="G1183" s="4">
        <v>9741564796.5959435</v>
      </c>
      <c r="H1183" s="11">
        <f t="shared" si="94"/>
        <v>3.1420833040995098E-3</v>
      </c>
      <c r="I1183" s="10">
        <f t="shared" si="90"/>
        <v>4.2723211583514213E-2</v>
      </c>
      <c r="J1183" s="10">
        <f t="shared" si="91"/>
        <v>1.2255592538674476E-2</v>
      </c>
      <c r="K1183" s="10">
        <f t="shared" si="92"/>
        <v>36.404666126327619</v>
      </c>
      <c r="L1183" s="10">
        <f t="shared" si="93"/>
        <v>5.3252305332980088E-2</v>
      </c>
    </row>
    <row r="1184" spans="1:12" x14ac:dyDescent="0.25">
      <c r="A1184" s="3">
        <v>45013</v>
      </c>
      <c r="B1184" s="41">
        <v>7.2914564045442498E-2</v>
      </c>
      <c r="C1184" s="41">
        <v>7.3960834178265697E-2</v>
      </c>
      <c r="D1184" s="41">
        <v>7.1904020678451197E-2</v>
      </c>
      <c r="E1184" s="41">
        <v>7.3854194995618697E-2</v>
      </c>
      <c r="F1184" s="4">
        <v>866379104.22222221</v>
      </c>
      <c r="G1184" s="4">
        <v>9647274463.5420418</v>
      </c>
      <c r="H1184" s="11">
        <f t="shared" si="94"/>
        <v>-2.4575723230500047E-2</v>
      </c>
      <c r="I1184" s="10">
        <f t="shared" si="90"/>
        <v>2.4559228092397925E-2</v>
      </c>
      <c r="J1184" s="10">
        <f t="shared" si="91"/>
        <v>2.3996423480538098E-2</v>
      </c>
      <c r="K1184" s="10">
        <f t="shared" si="92"/>
        <v>35.485419404077732</v>
      </c>
      <c r="L1184" s="10">
        <f t="shared" si="93"/>
        <v>2.8604985929957971E-2</v>
      </c>
    </row>
    <row r="1185" spans="1:12" x14ac:dyDescent="0.25">
      <c r="A1185" s="3">
        <v>45014</v>
      </c>
      <c r="B1185" s="41">
        <v>7.3763395143283395E-2</v>
      </c>
      <c r="C1185" s="41">
        <v>7.6611887947098098E-2</v>
      </c>
      <c r="D1185" s="41">
        <v>7.35753748039501E-2</v>
      </c>
      <c r="E1185" s="41">
        <v>7.5626431534547803E-2</v>
      </c>
      <c r="F1185" s="4">
        <v>781572636.44444442</v>
      </c>
      <c r="G1185" s="4">
        <v>10009426714.60075</v>
      </c>
      <c r="H1185" s="11">
        <f t="shared" si="94"/>
        <v>3.584402201904107E-2</v>
      </c>
      <c r="I1185" s="10">
        <f t="shared" si="90"/>
        <v>8.6665341385748929E-3</v>
      </c>
      <c r="J1185" s="10">
        <f t="shared" si="91"/>
        <v>-1.8137962454580103E-2</v>
      </c>
      <c r="K1185" s="10">
        <f t="shared" si="92"/>
        <v>36.793203580571436</v>
      </c>
      <c r="L1185" s="10">
        <f t="shared" si="93"/>
        <v>4.1270780491966752E-2</v>
      </c>
    </row>
    <row r="1186" spans="1:12" x14ac:dyDescent="0.25">
      <c r="A1186" s="3">
        <v>45015</v>
      </c>
      <c r="B1186" s="41">
        <v>7.5647448618551397E-2</v>
      </c>
      <c r="C1186" s="41">
        <v>7.6697082555247695E-2</v>
      </c>
      <c r="D1186" s="41">
        <v>7.3612281624745299E-2</v>
      </c>
      <c r="E1186" s="41">
        <v>7.4254722158800301E-2</v>
      </c>
      <c r="F1186" s="4">
        <v>863831093.55555558</v>
      </c>
      <c r="G1186" s="4">
        <v>9934863342.2468338</v>
      </c>
      <c r="H1186" s="11">
        <f t="shared" si="94"/>
        <v>1.1120285693576083E-3</v>
      </c>
      <c r="I1186" s="10">
        <f t="shared" si="90"/>
        <v>4.0040971490891884E-2</v>
      </c>
      <c r="J1186" s="10">
        <f t="shared" si="91"/>
        <v>3.7864347676441756E-2</v>
      </c>
      <c r="K1186" s="10">
        <f t="shared" si="92"/>
        <v>36.835230702680583</v>
      </c>
      <c r="L1186" s="10">
        <f t="shared" si="93"/>
        <v>4.1906063260310766E-2</v>
      </c>
    </row>
    <row r="1187" spans="1:12" x14ac:dyDescent="0.25">
      <c r="A1187" s="3">
        <v>45016</v>
      </c>
      <c r="B1187" s="41">
        <v>7.4242742840518405E-2</v>
      </c>
      <c r="C1187" s="41">
        <v>7.7722396665085E-2</v>
      </c>
      <c r="D1187" s="41">
        <v>7.3763892423611602E-2</v>
      </c>
      <c r="E1187" s="41">
        <v>7.7066328775238696E-2</v>
      </c>
      <c r="F1187" s="4">
        <v>693570739.33333337</v>
      </c>
      <c r="G1187" s="4">
        <v>9993898011.7250957</v>
      </c>
      <c r="H1187" s="11">
        <f t="shared" si="94"/>
        <v>1.3368358686899652E-2</v>
      </c>
      <c r="I1187" s="10">
        <f t="shared" si="90"/>
        <v>3.0779517712094698E-2</v>
      </c>
      <c r="J1187" s="10">
        <f t="shared" si="91"/>
        <v>6.1600990826466306E-2</v>
      </c>
      <c r="K1187" s="10">
        <f t="shared" si="92"/>
        <v>37.341025637715617</v>
      </c>
      <c r="L1187" s="10">
        <f t="shared" si="93"/>
        <v>5.3664524897093058E-2</v>
      </c>
    </row>
    <row r="1188" spans="1:12" x14ac:dyDescent="0.25">
      <c r="A1188" s="3">
        <v>45017</v>
      </c>
      <c r="B1188" s="41">
        <v>7.7013797330166098E-2</v>
      </c>
      <c r="C1188" s="41">
        <v>8.3162563665422504E-2</v>
      </c>
      <c r="D1188" s="41">
        <v>7.6053229024153499E-2</v>
      </c>
      <c r="E1188" s="41">
        <v>8.1813690987151605E-2</v>
      </c>
      <c r="F1188" s="4">
        <v>1114593640.666667</v>
      </c>
      <c r="G1188" s="4">
        <v>10363278207.705299</v>
      </c>
      <c r="H1188" s="11">
        <f t="shared" si="94"/>
        <v>6.9994843619913399E-2</v>
      </c>
      <c r="I1188" s="10">
        <f t="shared" si="90"/>
        <v>0.12015136447566023</v>
      </c>
      <c r="J1188" s="10">
        <f t="shared" si="91"/>
        <v>-3.3691033566606632E-2</v>
      </c>
      <c r="K1188" s="10">
        <f t="shared" si="92"/>
        <v>40.024699731454611</v>
      </c>
      <c r="L1188" s="10">
        <f t="shared" si="93"/>
        <v>9.3478406275309789E-2</v>
      </c>
    </row>
    <row r="1189" spans="1:12" x14ac:dyDescent="0.25">
      <c r="A1189" s="3">
        <v>45018</v>
      </c>
      <c r="B1189" s="41">
        <v>8.1869280692003402E-2</v>
      </c>
      <c r="C1189" s="41">
        <v>8.5363546755568495E-2</v>
      </c>
      <c r="D1189" s="41">
        <v>7.7736316525679097E-2</v>
      </c>
      <c r="E1189" s="41">
        <v>7.9057303177895499E-2</v>
      </c>
      <c r="F1189" s="4">
        <v>2445699397.7777781</v>
      </c>
      <c r="G1189" s="4">
        <v>10837566664.565821</v>
      </c>
      <c r="H1189" s="11">
        <f t="shared" si="94"/>
        <v>2.6466032228166153E-2</v>
      </c>
      <c r="I1189" s="10">
        <f t="shared" si="90"/>
        <v>0.13805542187626621</v>
      </c>
      <c r="J1189" s="10">
        <f t="shared" si="91"/>
        <v>0.212891336359047</v>
      </c>
      <c r="K1189" s="10">
        <f t="shared" si="92"/>
        <v>41.110460756698124</v>
      </c>
      <c r="L1189" s="10">
        <f t="shared" si="93"/>
        <v>9.8116692053061838E-2</v>
      </c>
    </row>
    <row r="1190" spans="1:12" x14ac:dyDescent="0.25">
      <c r="A1190" s="3">
        <v>45019</v>
      </c>
      <c r="B1190" s="41">
        <v>7.9006497086332006E-2</v>
      </c>
      <c r="C1190" s="41">
        <v>0.1021277284670447</v>
      </c>
      <c r="D1190" s="41">
        <v>7.6627600527311407E-2</v>
      </c>
      <c r="E1190" s="41">
        <v>9.5887918100379999E-2</v>
      </c>
      <c r="F1190" s="4">
        <v>3128147093.9428568</v>
      </c>
      <c r="G1190" s="4">
        <v>11435723784.76153</v>
      </c>
      <c r="H1190" s="11">
        <f t="shared" si="94"/>
        <v>0.19638572140727772</v>
      </c>
      <c r="I1190" s="10">
        <f t="shared" si="90"/>
        <v>2.3347024566953024E-2</v>
      </c>
      <c r="J1190" s="10">
        <f t="shared" si="91"/>
        <v>-1.0129322459414669E-2</v>
      </c>
      <c r="K1190" s="10">
        <f t="shared" si="92"/>
        <v>49.380353971195149</v>
      </c>
      <c r="L1190" s="10">
        <f t="shared" si="93"/>
        <v>0.33277993522248694</v>
      </c>
    </row>
    <row r="1191" spans="1:12" x14ac:dyDescent="0.25">
      <c r="A1191" s="3">
        <v>45020</v>
      </c>
      <c r="B1191" s="41">
        <v>9.5990530395647894E-2</v>
      </c>
      <c r="C1191" s="41">
        <v>0.1022447537133797</v>
      </c>
      <c r="D1191" s="41">
        <v>9.2909331229999406E-2</v>
      </c>
      <c r="E1191" s="41">
        <v>9.4916638457979305E-2</v>
      </c>
      <c r="F1191" s="4">
        <v>12083713875.555559</v>
      </c>
      <c r="G1191" s="4">
        <v>13518017895.61496</v>
      </c>
      <c r="H1191" s="11">
        <f t="shared" si="94"/>
        <v>1.1458714307227868E-3</v>
      </c>
      <c r="I1191" s="10">
        <f t="shared" si="90"/>
        <v>2.1887442616485335E-2</v>
      </c>
      <c r="J1191" s="10">
        <f t="shared" si="91"/>
        <v>-2.28711912980607E-2</v>
      </c>
      <c r="K1191" s="10">
        <f t="shared" si="92"/>
        <v>49.438083379480439</v>
      </c>
      <c r="L1191" s="10">
        <f t="shared" si="93"/>
        <v>0.10047884706295229</v>
      </c>
    </row>
    <row r="1192" spans="1:12" x14ac:dyDescent="0.25">
      <c r="A1192" s="3">
        <v>45021</v>
      </c>
      <c r="B1192" s="41">
        <v>9.5098436718981605E-2</v>
      </c>
      <c r="C1192" s="41">
        <v>9.8986028620180105E-2</v>
      </c>
      <c r="D1192" s="41">
        <v>9.1545671946020202E-2</v>
      </c>
      <c r="E1192" s="41">
        <v>9.2745781862437995E-2</v>
      </c>
      <c r="F1192" s="4">
        <v>5712747666.666667</v>
      </c>
      <c r="G1192" s="4">
        <v>13282202568.705179</v>
      </c>
      <c r="H1192" s="11">
        <f t="shared" si="94"/>
        <v>-3.1871807352920015E-2</v>
      </c>
      <c r="I1192" s="10">
        <f t="shared" si="90"/>
        <v>6.7933336901418893E-3</v>
      </c>
      <c r="J1192" s="10">
        <f t="shared" si="91"/>
        <v>-7.9603882410355542E-2</v>
      </c>
      <c r="K1192" s="10">
        <f t="shared" si="92"/>
        <v>47.830530502759125</v>
      </c>
      <c r="L1192" s="10">
        <f t="shared" si="93"/>
        <v>8.1274805416766238E-2</v>
      </c>
    </row>
    <row r="1193" spans="1:12" x14ac:dyDescent="0.25">
      <c r="A1193" s="3">
        <v>45022</v>
      </c>
      <c r="B1193" s="41">
        <v>9.2767199147530802E-2</v>
      </c>
      <c r="C1193" s="41">
        <v>9.2767199147530802E-2</v>
      </c>
      <c r="D1193" s="41">
        <v>8.5218437861983104E-2</v>
      </c>
      <c r="E1193" s="41">
        <v>8.5362857549003995E-2</v>
      </c>
      <c r="F1193" s="4">
        <v>3384084420.4444451</v>
      </c>
      <c r="G1193" s="4">
        <v>12503498817.639021</v>
      </c>
      <c r="H1193" s="11">
        <f t="shared" si="94"/>
        <v>-6.2825325546816427E-2</v>
      </c>
      <c r="I1193" s="10">
        <f t="shared" si="90"/>
        <v>3.2427487005637294E-2</v>
      </c>
      <c r="J1193" s="10">
        <f t="shared" si="91"/>
        <v>-3.4987395854790604E-2</v>
      </c>
      <c r="K1193" s="10">
        <f t="shared" si="92"/>
        <v>44.762736527299531</v>
      </c>
      <c r="L1193" s="10">
        <f t="shared" si="93"/>
        <v>8.8581314970516356E-2</v>
      </c>
    </row>
    <row r="1194" spans="1:12" x14ac:dyDescent="0.25">
      <c r="A1194" s="3">
        <v>45023</v>
      </c>
      <c r="B1194" s="41">
        <v>8.5442184221886902E-2</v>
      </c>
      <c r="C1194" s="41">
        <v>8.6047834339742293E-2</v>
      </c>
      <c r="D1194" s="41">
        <v>8.1686182388100895E-2</v>
      </c>
      <c r="E1194" s="41">
        <v>8.2376233460640894E-2</v>
      </c>
      <c r="F1194" s="4">
        <v>3403541477.333333</v>
      </c>
      <c r="G1194" s="4">
        <v>11526220716.3202</v>
      </c>
      <c r="H1194" s="11">
        <f t="shared" si="94"/>
        <v>-7.2432550185141151E-2</v>
      </c>
      <c r="I1194" s="10">
        <f t="shared" si="90"/>
        <v>1.92874163345963E-2</v>
      </c>
      <c r="J1194" s="10">
        <f t="shared" si="91"/>
        <v>-1.3104202543690824E-2</v>
      </c>
      <c r="K1194" s="10">
        <f t="shared" si="92"/>
        <v>41.448024817176517</v>
      </c>
      <c r="L1194" s="10">
        <f t="shared" si="93"/>
        <v>5.3395223330656716E-2</v>
      </c>
    </row>
    <row r="1195" spans="1:12" x14ac:dyDescent="0.25">
      <c r="A1195" s="3">
        <v>45024</v>
      </c>
      <c r="B1195" s="41">
        <v>8.2321025481515098E-2</v>
      </c>
      <c r="C1195" s="41">
        <v>8.3761271619205796E-2</v>
      </c>
      <c r="D1195" s="41">
        <v>8.0937123834231697E-2</v>
      </c>
      <c r="E1195" s="41">
        <v>8.1296758612586298E-2</v>
      </c>
      <c r="F1195" s="4">
        <v>1640271725.333333</v>
      </c>
      <c r="G1195" s="4">
        <v>11476670692.6968</v>
      </c>
      <c r="H1195" s="11">
        <f t="shared" si="94"/>
        <v>-2.657315826809158E-2</v>
      </c>
      <c r="I1195" s="10">
        <f t="shared" si="90"/>
        <v>1.2037392033417207E-2</v>
      </c>
      <c r="J1195" s="10">
        <f t="shared" si="91"/>
        <v>2.4249325731355631E-2</v>
      </c>
      <c r="K1195" s="10">
        <f t="shared" si="92"/>
        <v>40.320046735541801</v>
      </c>
      <c r="L1195" s="10">
        <f t="shared" si="93"/>
        <v>3.4893107775342713E-2</v>
      </c>
    </row>
    <row r="1196" spans="1:12" x14ac:dyDescent="0.25">
      <c r="A1196" s="3">
        <v>45025</v>
      </c>
      <c r="B1196" s="41">
        <v>8.1370920192480004E-2</v>
      </c>
      <c r="C1196" s="41">
        <v>8.3820186575038702E-2</v>
      </c>
      <c r="D1196" s="41">
        <v>8.1258202345687605E-2</v>
      </c>
      <c r="E1196" s="41">
        <v>8.3268150193086296E-2</v>
      </c>
      <c r="F1196" s="4">
        <v>1161786494.6620209</v>
      </c>
      <c r="G1196" s="4">
        <v>11428976295.3566</v>
      </c>
      <c r="H1196" s="11">
        <f t="shared" si="94"/>
        <v>7.0336749543087568E-4</v>
      </c>
      <c r="I1196" s="10">
        <f t="shared" si="90"/>
        <v>1.0788210092787765E-2</v>
      </c>
      <c r="J1196" s="10">
        <f t="shared" si="91"/>
        <v>1.7957412910261317E-2</v>
      </c>
      <c r="K1196" s="10">
        <f t="shared" si="92"/>
        <v>40.349109913325272</v>
      </c>
      <c r="L1196" s="10">
        <f t="shared" si="93"/>
        <v>3.152893068507634E-2</v>
      </c>
    </row>
    <row r="1197" spans="1:12" x14ac:dyDescent="0.25">
      <c r="A1197" s="3">
        <v>45026</v>
      </c>
      <c r="B1197" s="41">
        <v>8.3276263424321303E-2</v>
      </c>
      <c r="C1197" s="41">
        <v>8.5306051143951497E-2</v>
      </c>
      <c r="D1197" s="41">
        <v>8.2406377310974097E-2</v>
      </c>
      <c r="E1197" s="41">
        <v>8.4763430748377194E-2</v>
      </c>
      <c r="F1197" s="4">
        <v>1082096208.4444439</v>
      </c>
      <c r="G1197" s="4">
        <v>11563978275.0191</v>
      </c>
      <c r="H1197" s="11">
        <f t="shared" si="94"/>
        <v>1.7726810564691341E-2</v>
      </c>
      <c r="I1197" s="10">
        <f t="shared" si="90"/>
        <v>1.0906881527303441E-2</v>
      </c>
      <c r="J1197" s="10">
        <f t="shared" si="91"/>
        <v>-6.9567448770799789E-3</v>
      </c>
      <c r="K1197" s="10">
        <f t="shared" si="92"/>
        <v>41.08209775177739</v>
      </c>
      <c r="L1197" s="10">
        <f t="shared" si="93"/>
        <v>3.5187493099411382E-2</v>
      </c>
    </row>
    <row r="1198" spans="1:12" x14ac:dyDescent="0.25">
      <c r="A1198" s="3">
        <v>45027</v>
      </c>
      <c r="B1198" s="41">
        <v>8.4849816092265301E-2</v>
      </c>
      <c r="C1198" s="41">
        <v>8.5516755174110407E-2</v>
      </c>
      <c r="D1198" s="41">
        <v>8.3750076944714605E-2</v>
      </c>
      <c r="E1198" s="41">
        <v>8.4173753185754693E-2</v>
      </c>
      <c r="F1198" s="4">
        <v>1212043133.333333</v>
      </c>
      <c r="G1198" s="4">
        <v>11760549123.965139</v>
      </c>
      <c r="H1198" s="11">
        <f t="shared" si="94"/>
        <v>2.4699775377405781E-3</v>
      </c>
      <c r="I1198" s="10">
        <f t="shared" si="90"/>
        <v>4.0915227718747567E-2</v>
      </c>
      <c r="J1198" s="10">
        <f t="shared" si="91"/>
        <v>-9.0664488165955737E-3</v>
      </c>
      <c r="K1198" s="10">
        <f t="shared" si="92"/>
        <v>41.186039587965283</v>
      </c>
      <c r="L1198" s="10">
        <f t="shared" si="93"/>
        <v>2.1094646045066057E-2</v>
      </c>
    </row>
    <row r="1199" spans="1:12" x14ac:dyDescent="0.25">
      <c r="A1199" s="3">
        <v>45028</v>
      </c>
      <c r="B1199" s="41">
        <v>8.4162077703937202E-2</v>
      </c>
      <c r="C1199" s="41">
        <v>8.4408912784516898E-2</v>
      </c>
      <c r="D1199" s="41">
        <v>8.1159658936541396E-2</v>
      </c>
      <c r="E1199" s="41">
        <v>8.3410596160795297E-2</v>
      </c>
      <c r="F1199" s="4">
        <v>1337883128</v>
      </c>
      <c r="G1199" s="4">
        <v>11438963162.036921</v>
      </c>
      <c r="H1199" s="11">
        <f t="shared" si="94"/>
        <v>-1.2954682241368524E-2</v>
      </c>
      <c r="I1199" s="10">
        <f t="shared" si="90"/>
        <v>7.9512325206305325E-3</v>
      </c>
      <c r="J1199" s="10">
        <f t="shared" si="91"/>
        <v>4.8423418095159709E-2</v>
      </c>
      <c r="K1199" s="10">
        <f t="shared" si="92"/>
        <v>40.639532850081395</v>
      </c>
      <c r="L1199" s="10">
        <f t="shared" si="93"/>
        <v>4.0035331475654523E-2</v>
      </c>
    </row>
    <row r="1200" spans="1:12" x14ac:dyDescent="0.25">
      <c r="A1200" s="3">
        <v>45029</v>
      </c>
      <c r="B1200" s="41">
        <v>8.3413897208904603E-2</v>
      </c>
      <c r="C1200" s="41">
        <v>8.8199564083909096E-2</v>
      </c>
      <c r="D1200" s="41">
        <v>8.2978302290949296E-2</v>
      </c>
      <c r="E1200" s="41">
        <v>8.7449622332256005E-2</v>
      </c>
      <c r="F1200" s="4">
        <v>1728541941.7777779</v>
      </c>
      <c r="G1200" s="4">
        <v>11890939119.672029</v>
      </c>
      <c r="H1200" s="11">
        <f t="shared" si="94"/>
        <v>4.490818770606788E-2</v>
      </c>
      <c r="I1200" s="10">
        <f t="shared" si="90"/>
        <v>2.9317718413741204E-2</v>
      </c>
      <c r="J1200" s="10">
        <f t="shared" si="91"/>
        <v>1.5811212497947924E-2</v>
      </c>
      <c r="K1200" s="10">
        <f t="shared" si="92"/>
        <v>42.509488807305836</v>
      </c>
      <c r="L1200" s="10">
        <f t="shared" si="93"/>
        <v>6.2923217863054548E-2</v>
      </c>
    </row>
    <row r="1201" spans="1:12" x14ac:dyDescent="0.25">
      <c r="A1201" s="3">
        <v>45030</v>
      </c>
      <c r="B1201" s="41">
        <v>8.7461964057382005E-2</v>
      </c>
      <c r="C1201" s="41">
        <v>9.11686654205658E-2</v>
      </c>
      <c r="D1201" s="41">
        <v>8.5788021080170099E-2</v>
      </c>
      <c r="E1201" s="41">
        <v>8.8832306893816604E-2</v>
      </c>
      <c r="F1201" s="4">
        <v>2364652727.7491288</v>
      </c>
      <c r="G1201" s="4">
        <v>12387086357.480009</v>
      </c>
      <c r="H1201" s="11">
        <f t="shared" si="94"/>
        <v>3.3663446837810161E-2</v>
      </c>
      <c r="I1201" s="10">
        <f t="shared" si="90"/>
        <v>1.4788179826282803E-2</v>
      </c>
      <c r="J1201" s="10">
        <f t="shared" si="91"/>
        <v>1.6157744478195735E-3</v>
      </c>
      <c r="K1201" s="10">
        <f t="shared" si="92"/>
        <v>43.974168170710868</v>
      </c>
      <c r="L1201" s="10">
        <f t="shared" si="93"/>
        <v>6.2720229149095363E-2</v>
      </c>
    </row>
    <row r="1202" spans="1:12" x14ac:dyDescent="0.25">
      <c r="A1202" s="3">
        <v>45031</v>
      </c>
      <c r="B1202" s="41">
        <v>8.8781037594722195E-2</v>
      </c>
      <c r="C1202" s="41">
        <v>9.0457725953492704E-2</v>
      </c>
      <c r="D1202" s="41">
        <v>8.7510936454588698E-2</v>
      </c>
      <c r="E1202" s="41">
        <v>8.8975839865436501E-2</v>
      </c>
      <c r="F1202" s="4">
        <v>1666026386.1110721</v>
      </c>
      <c r="G1202" s="4">
        <v>12363742579.630301</v>
      </c>
      <c r="H1202" s="11">
        <f t="shared" si="94"/>
        <v>-7.7980681607380713E-3</v>
      </c>
      <c r="I1202" s="10">
        <f t="shared" si="90"/>
        <v>1.3475691825112204E-2</v>
      </c>
      <c r="J1202" s="10">
        <f t="shared" si="91"/>
        <v>1.6912111293629239E-2</v>
      </c>
      <c r="K1202" s="10">
        <f t="shared" si="92"/>
        <v>43.623456541843169</v>
      </c>
      <c r="L1202" s="10">
        <f t="shared" si="93"/>
        <v>3.3673385502315467E-2</v>
      </c>
    </row>
    <row r="1203" spans="1:12" x14ac:dyDescent="0.25">
      <c r="A1203" s="3">
        <v>45032</v>
      </c>
      <c r="B1203" s="41">
        <v>8.8975535804268396E-2</v>
      </c>
      <c r="C1203" s="41">
        <v>9.16441311612822E-2</v>
      </c>
      <c r="D1203" s="41">
        <v>8.8151426485061704E-2</v>
      </c>
      <c r="E1203" s="41">
        <v>9.0480609171684906E-2</v>
      </c>
      <c r="F1203" s="4">
        <v>1169320662.0209999</v>
      </c>
      <c r="G1203" s="4">
        <v>12486232334.306061</v>
      </c>
      <c r="H1203" s="11">
        <f t="shared" si="94"/>
        <v>1.311557631240327E-2</v>
      </c>
      <c r="I1203" s="10">
        <f t="shared" si="90"/>
        <v>2.2537652562868632E-2</v>
      </c>
      <c r="J1203" s="10">
        <f t="shared" si="91"/>
        <v>1.1310520535305457E-2</v>
      </c>
      <c r="K1203" s="10">
        <f t="shared" si="92"/>
        <v>44.208718891440924</v>
      </c>
      <c r="L1203" s="10">
        <f t="shared" si="93"/>
        <v>3.9621646699187218E-2</v>
      </c>
    </row>
    <row r="1204" spans="1:12" x14ac:dyDescent="0.25">
      <c r="A1204" s="3">
        <v>45033</v>
      </c>
      <c r="B1204" s="41">
        <v>9.0519803143357197E-2</v>
      </c>
      <c r="C1204" s="41">
        <v>9.4592605349544404E-2</v>
      </c>
      <c r="D1204" s="41">
        <v>8.86302757633569E-2</v>
      </c>
      <c r="E1204" s="41">
        <v>9.1503991959768202E-2</v>
      </c>
      <c r="F1204" s="4">
        <v>2499656737.7578812</v>
      </c>
      <c r="G1204" s="4">
        <v>12694745362.45331</v>
      </c>
      <c r="H1204" s="11">
        <f t="shared" si="94"/>
        <v>3.217308245383721E-2</v>
      </c>
      <c r="I1204" s="10">
        <f t="shared" si="90"/>
        <v>4.7152990504254972E-3</v>
      </c>
      <c r="J1204" s="10">
        <f t="shared" si="91"/>
        <v>2.7186583742672799E-2</v>
      </c>
      <c r="K1204" s="10">
        <f t="shared" si="92"/>
        <v>45.663222731967601</v>
      </c>
      <c r="L1204" s="10">
        <f t="shared" si="93"/>
        <v>6.727192863651843E-2</v>
      </c>
    </row>
    <row r="1205" spans="1:12" x14ac:dyDescent="0.25">
      <c r="A1205" s="3">
        <v>45034</v>
      </c>
      <c r="B1205" s="41">
        <v>9.1465403008583704E-2</v>
      </c>
      <c r="C1205" s="41">
        <v>9.4620985830384793E-2</v>
      </c>
      <c r="D1205" s="41">
        <v>9.0051891179654703E-2</v>
      </c>
      <c r="E1205" s="41">
        <v>9.3991672899971304E-2</v>
      </c>
      <c r="F1205" s="4">
        <v>2687276438</v>
      </c>
      <c r="G1205" s="4">
        <v>12891776209.892361</v>
      </c>
      <c r="H1205" s="11">
        <f t="shared" si="94"/>
        <v>3.0002853537564067E-4</v>
      </c>
      <c r="I1205" s="10">
        <f t="shared" si="90"/>
        <v>1.8721589616192264E-3</v>
      </c>
      <c r="J1205" s="10">
        <f t="shared" si="91"/>
        <v>-6.6649802680004422E-2</v>
      </c>
      <c r="K1205" s="10">
        <f t="shared" si="92"/>
        <v>45.677223030339782</v>
      </c>
      <c r="L1205" s="10">
        <f t="shared" si="93"/>
        <v>5.0738464133026184E-2</v>
      </c>
    </row>
    <row r="1206" spans="1:12" x14ac:dyDescent="0.25">
      <c r="A1206" s="3">
        <v>45035</v>
      </c>
      <c r="B1206" s="41">
        <v>9.3986236115061406E-2</v>
      </c>
      <c r="C1206" s="41">
        <v>9.4018400471941502E-2</v>
      </c>
      <c r="D1206" s="41">
        <v>8.6846028467942399E-2</v>
      </c>
      <c r="E1206" s="41">
        <v>8.7727146447624693E-2</v>
      </c>
      <c r="F1206" s="4">
        <v>2319638868.7673612</v>
      </c>
      <c r="G1206" s="4">
        <v>12565365252.0868</v>
      </c>
      <c r="H1206" s="11">
        <f t="shared" si="94"/>
        <v>-6.368411332381075E-3</v>
      </c>
      <c r="I1206" s="10">
        <f t="shared" si="90"/>
        <v>5.9001465168609851E-2</v>
      </c>
      <c r="J1206" s="10">
        <f t="shared" si="91"/>
        <v>-4.2257520010381744E-2</v>
      </c>
      <c r="K1206" s="10">
        <f t="shared" si="92"/>
        <v>45.379963274229283</v>
      </c>
      <c r="L1206" s="10">
        <f t="shared" si="93"/>
        <v>8.2587219364287368E-2</v>
      </c>
    </row>
    <row r="1207" spans="1:12" x14ac:dyDescent="0.25">
      <c r="A1207" s="3">
        <v>45036</v>
      </c>
      <c r="B1207" s="41">
        <v>8.7960488791452907E-2</v>
      </c>
      <c r="C1207" s="41">
        <v>9.3170726443356999E-2</v>
      </c>
      <c r="D1207" s="41">
        <v>8.2934932367134603E-2</v>
      </c>
      <c r="E1207" s="41">
        <v>8.4020014801160503E-2</v>
      </c>
      <c r="F1207" s="4">
        <v>4123182538.4965281</v>
      </c>
      <c r="G1207" s="4">
        <v>12274319685.89583</v>
      </c>
      <c r="H1207" s="11">
        <f t="shared" si="94"/>
        <v>-9.0160439268213155E-3</v>
      </c>
      <c r="I1207" s="10">
        <f t="shared" si="90"/>
        <v>3.4827337144481454E-2</v>
      </c>
      <c r="J1207" s="10">
        <f t="shared" si="91"/>
        <v>-6.6659742771431274E-2</v>
      </c>
      <c r="K1207" s="10">
        <f t="shared" si="92"/>
        <v>44.961799488024475</v>
      </c>
      <c r="L1207" s="10">
        <f t="shared" si="93"/>
        <v>0.12341957464812059</v>
      </c>
    </row>
    <row r="1208" spans="1:12" x14ac:dyDescent="0.25">
      <c r="A1208" s="3">
        <v>45037</v>
      </c>
      <c r="B1208" s="41">
        <v>8.3909349060372299E-2</v>
      </c>
      <c r="C1208" s="41">
        <v>8.4556467033402902E-2</v>
      </c>
      <c r="D1208" s="41">
        <v>7.73621666047907E-2</v>
      </c>
      <c r="E1208" s="41">
        <v>7.8419262226863296E-2</v>
      </c>
      <c r="F1208" s="4">
        <v>3226557030.7361112</v>
      </c>
      <c r="G1208" s="4">
        <v>11482235689.65625</v>
      </c>
      <c r="H1208" s="11">
        <f t="shared" si="94"/>
        <v>-9.2456716168153125E-2</v>
      </c>
      <c r="I1208" s="10">
        <f t="shared" si="90"/>
        <v>2.755855049943829E-2</v>
      </c>
      <c r="J1208" s="10">
        <f t="shared" si="91"/>
        <v>2.5589534578092321E-2</v>
      </c>
      <c r="K1208" s="10">
        <f t="shared" si="92"/>
        <v>40.712322438182632</v>
      </c>
      <c r="L1208" s="10">
        <f t="shared" si="93"/>
        <v>9.2995074263686472E-2</v>
      </c>
    </row>
    <row r="1209" spans="1:12" x14ac:dyDescent="0.25">
      <c r="A1209" s="3">
        <v>45038</v>
      </c>
      <c r="B1209" s="41">
        <v>7.8479505707147804E-2</v>
      </c>
      <c r="C1209" s="41">
        <v>8.0903338166903399E-2</v>
      </c>
      <c r="D1209" s="41">
        <v>7.8332568235078198E-2</v>
      </c>
      <c r="E1209" s="41">
        <v>8.0425974649206103E-2</v>
      </c>
      <c r="F1209" s="4">
        <v>1587173606.3993061</v>
      </c>
      <c r="G1209" s="4">
        <v>11047252086.5</v>
      </c>
      <c r="H1209" s="11">
        <f t="shared" si="94"/>
        <v>-4.3203423637087186E-2</v>
      </c>
      <c r="I1209" s="10">
        <f t="shared" si="90"/>
        <v>2.1047090847934125E-3</v>
      </c>
      <c r="J1209" s="10">
        <f t="shared" si="91"/>
        <v>-1.9022455630030799E-2</v>
      </c>
      <c r="K1209" s="10">
        <f t="shared" si="92"/>
        <v>38.910207300999048</v>
      </c>
      <c r="L1209" s="10">
        <f t="shared" si="93"/>
        <v>3.2818660102018393E-2</v>
      </c>
    </row>
    <row r="1210" spans="1:12" x14ac:dyDescent="0.25">
      <c r="A1210" s="3">
        <v>45039</v>
      </c>
      <c r="B1210" s="41">
        <v>8.0340479685669805E-2</v>
      </c>
      <c r="C1210" s="41">
        <v>8.0561137453399101E-2</v>
      </c>
      <c r="D1210" s="41">
        <v>7.72007259121993E-2</v>
      </c>
      <c r="E1210" s="41">
        <v>7.8896075114939596E-2</v>
      </c>
      <c r="F1210" s="4">
        <v>851268207.35763884</v>
      </c>
      <c r="G1210" s="4">
        <v>11053016454.506941</v>
      </c>
      <c r="H1210" s="11">
        <f t="shared" si="94"/>
        <v>-4.2297477614377157E-3</v>
      </c>
      <c r="I1210" s="10">
        <f t="shared" si="90"/>
        <v>5.1349323864415247E-3</v>
      </c>
      <c r="J1210" s="10">
        <f t="shared" si="91"/>
        <v>-1.0365923831552326E-3</v>
      </c>
      <c r="K1210" s="10">
        <f t="shared" si="92"/>
        <v>38.741397191009135</v>
      </c>
      <c r="L1210" s="10">
        <f t="shared" si="93"/>
        <v>4.3528237610376941E-2</v>
      </c>
    </row>
    <row r="1211" spans="1:12" x14ac:dyDescent="0.25">
      <c r="A1211" s="3">
        <v>45040</v>
      </c>
      <c r="B1211" s="41">
        <v>7.88154655819229E-2</v>
      </c>
      <c r="C1211" s="41">
        <v>7.9980593281798004E-2</v>
      </c>
      <c r="D1211" s="41">
        <v>7.7740357447239603E-2</v>
      </c>
      <c r="E1211" s="41">
        <v>7.8814292044414605E-2</v>
      </c>
      <c r="F1211" s="4">
        <v>965764613.46527779</v>
      </c>
      <c r="G1211" s="4">
        <v>10966318570.993059</v>
      </c>
      <c r="H1211" s="11">
        <f t="shared" si="94"/>
        <v>-7.2062558940024241E-3</v>
      </c>
      <c r="I1211" s="10">
        <f t="shared" si="90"/>
        <v>2.8940937839265747E-2</v>
      </c>
      <c r="J1211" s="10">
        <f t="shared" si="91"/>
        <v>1.4365987393236246E-2</v>
      </c>
      <c r="K1211" s="10">
        <f t="shared" si="92"/>
        <v>38.455010513265528</v>
      </c>
      <c r="L1211" s="10">
        <f t="shared" si="93"/>
        <v>2.8816896501650202E-2</v>
      </c>
    </row>
    <row r="1212" spans="1:12" x14ac:dyDescent="0.25">
      <c r="A1212" s="3">
        <v>45041</v>
      </c>
      <c r="B1212" s="41">
        <v>7.8822852633122303E-2</v>
      </c>
      <c r="C1212" s="41">
        <v>7.99850430124045E-2</v>
      </c>
      <c r="D1212" s="41">
        <v>7.77413667722434E-2</v>
      </c>
      <c r="E1212" s="41">
        <v>7.9946537170331497E-2</v>
      </c>
      <c r="F1212" s="4">
        <v>797884633.86111116</v>
      </c>
      <c r="G1212" s="4">
        <v>10950312653.076389</v>
      </c>
      <c r="H1212" s="11">
        <f t="shared" si="94"/>
        <v>5.5635128772022144E-5</v>
      </c>
      <c r="I1212" s="10">
        <f t="shared" si="90"/>
        <v>4.8624502512414694E-2</v>
      </c>
      <c r="J1212" s="10">
        <f t="shared" si="91"/>
        <v>-1.6602282407428226E-2</v>
      </c>
      <c r="K1212" s="10">
        <f t="shared" si="92"/>
        <v>38.457205597856138</v>
      </c>
      <c r="L1212" s="10">
        <f t="shared" si="93"/>
        <v>2.8860776872296823E-2</v>
      </c>
    </row>
    <row r="1213" spans="1:12" x14ac:dyDescent="0.25">
      <c r="A1213" s="3">
        <v>45042</v>
      </c>
      <c r="B1213" s="41">
        <v>7.98222862057444E-2</v>
      </c>
      <c r="C1213" s="41">
        <v>8.3263174165017606E-2</v>
      </c>
      <c r="D1213" s="41">
        <v>7.6070958432403801E-2</v>
      </c>
      <c r="E1213" s="41">
        <v>7.8619242182733695E-2</v>
      </c>
      <c r="F1213" s="4">
        <v>1075308017.760417</v>
      </c>
      <c r="G1213" s="4">
        <v>11213506740.131941</v>
      </c>
      <c r="H1213" s="11">
        <f t="shared" si="94"/>
        <v>4.0984301928858331E-2</v>
      </c>
      <c r="I1213" s="10">
        <f t="shared" si="90"/>
        <v>1.6974597123056562E-2</v>
      </c>
      <c r="J1213" s="10">
        <f t="shared" si="91"/>
        <v>2.008856720047425E-2</v>
      </c>
      <c r="K1213" s="10">
        <f t="shared" si="92"/>
        <v>40.07433162534771</v>
      </c>
      <c r="L1213" s="10">
        <f t="shared" si="93"/>
        <v>9.4546143243413594E-2</v>
      </c>
    </row>
    <row r="1214" spans="1:12" x14ac:dyDescent="0.25">
      <c r="A1214" s="3">
        <v>45043</v>
      </c>
      <c r="B1214" s="41">
        <v>7.8633402908692598E-2</v>
      </c>
      <c r="C1214" s="41">
        <v>8.0950029183602001E-2</v>
      </c>
      <c r="D1214" s="41">
        <v>7.8496880133114996E-2</v>
      </c>
      <c r="E1214" s="41">
        <v>8.0198590112571896E-2</v>
      </c>
      <c r="F1214" s="4">
        <v>1736031651.825784</v>
      </c>
      <c r="G1214" s="4">
        <v>11116483904.9338</v>
      </c>
      <c r="H1214" s="11">
        <f t="shared" si="94"/>
        <v>-2.7781128987843164E-2</v>
      </c>
      <c r="I1214" s="10">
        <f t="shared" si="90"/>
        <v>1.3725595985530923E-2</v>
      </c>
      <c r="J1214" s="10">
        <f t="shared" si="91"/>
        <v>2.6420845541070825E-3</v>
      </c>
      <c r="K1214" s="10">
        <f t="shared" si="92"/>
        <v>38.93324032037448</v>
      </c>
      <c r="L1214" s="10">
        <f t="shared" si="93"/>
        <v>3.1251548422395414E-2</v>
      </c>
    </row>
    <row r="1215" spans="1:12" x14ac:dyDescent="0.25">
      <c r="A1215" s="3">
        <v>45044</v>
      </c>
      <c r="B1215" s="41">
        <v>8.01626768593003E-2</v>
      </c>
      <c r="C1215" s="41">
        <v>8.0644408539429197E-2</v>
      </c>
      <c r="D1215" s="41">
        <v>7.9408000467119697E-2</v>
      </c>
      <c r="E1215" s="41">
        <v>8.0410481568769496E-2</v>
      </c>
      <c r="F1215" s="4">
        <v>786835435.85763884</v>
      </c>
      <c r="G1215" s="4">
        <v>11152654486.71875</v>
      </c>
      <c r="H1215" s="11">
        <f t="shared" si="94"/>
        <v>-3.775423520597251E-3</v>
      </c>
      <c r="I1215" s="10">
        <f t="shared" si="90"/>
        <v>1.255521081847562E-2</v>
      </c>
      <c r="J1215" s="10">
        <f t="shared" si="91"/>
        <v>1.5295478273605889E-2</v>
      </c>
      <c r="K1215" s="10">
        <f t="shared" si="92"/>
        <v>38.782475425615281</v>
      </c>
      <c r="L1215" s="10">
        <f t="shared" si="93"/>
        <v>1.5570321189757985E-2</v>
      </c>
    </row>
    <row r="1216" spans="1:12" x14ac:dyDescent="0.25">
      <c r="A1216" s="3">
        <v>45045</v>
      </c>
      <c r="B1216" s="41">
        <v>8.0418956125366495E-2</v>
      </c>
      <c r="C1216" s="41">
        <v>8.1905324227356302E-2</v>
      </c>
      <c r="D1216" s="41">
        <v>8.0315163170735906E-2</v>
      </c>
      <c r="E1216" s="41">
        <v>8.1640398342574805E-2</v>
      </c>
      <c r="F1216" s="4">
        <v>607872867.17708337</v>
      </c>
      <c r="G1216" s="4">
        <v>11289221388.7882</v>
      </c>
      <c r="H1216" s="11">
        <f t="shared" si="94"/>
        <v>1.5635500473794289E-2</v>
      </c>
      <c r="I1216" s="10">
        <f t="shared" si="90"/>
        <v>1.3036355293099997E-2</v>
      </c>
      <c r="J1216" s="10">
        <f t="shared" si="91"/>
        <v>-2.2260730337192225E-2</v>
      </c>
      <c r="K1216" s="10">
        <f t="shared" si="92"/>
        <v>39.404494338981195</v>
      </c>
      <c r="L1216" s="10">
        <f t="shared" si="93"/>
        <v>1.9799014206570043E-2</v>
      </c>
    </row>
    <row r="1217" spans="1:12" x14ac:dyDescent="0.25">
      <c r="A1217" s="3">
        <v>45046</v>
      </c>
      <c r="B1217" s="41">
        <v>8.1645323308586801E-2</v>
      </c>
      <c r="C1217" s="41">
        <v>8.1731664550143204E-2</v>
      </c>
      <c r="D1217" s="41">
        <v>7.9587879075871407E-2</v>
      </c>
      <c r="E1217" s="41">
        <v>7.9823023450449795E-2</v>
      </c>
      <c r="F1217" s="4">
        <v>607460276.07638884</v>
      </c>
      <c r="G1217" s="4">
        <v>11260789703.03125</v>
      </c>
      <c r="H1217" s="11">
        <f t="shared" si="94"/>
        <v>-2.1202489441473397E-3</v>
      </c>
      <c r="I1217" s="10">
        <f t="shared" si="90"/>
        <v>5.9397841087951968E-3</v>
      </c>
      <c r="J1217" s="10">
        <f t="shared" si="91"/>
        <v>-1.1932096368448608E-2</v>
      </c>
      <c r="K1217" s="10">
        <f t="shared" si="92"/>
        <v>39.318826752520167</v>
      </c>
      <c r="L1217" s="10">
        <f t="shared" si="93"/>
        <v>2.6936079955443004E-2</v>
      </c>
    </row>
    <row r="1218" spans="1:12" x14ac:dyDescent="0.25">
      <c r="A1218" s="3">
        <v>45047</v>
      </c>
      <c r="B1218" s="41">
        <v>7.9587390865460503E-2</v>
      </c>
      <c r="C1218" s="41">
        <v>8.0051552540465795E-2</v>
      </c>
      <c r="D1218" s="41">
        <v>7.7544251910574999E-2</v>
      </c>
      <c r="E1218" s="41">
        <v>7.8870567442218098E-2</v>
      </c>
      <c r="F1218" s="4">
        <v>775207747.64236116</v>
      </c>
      <c r="G1218" s="4">
        <v>10954756104.45833</v>
      </c>
      <c r="H1218" s="11">
        <f t="shared" si="94"/>
        <v>-2.055643940356364E-2</v>
      </c>
      <c r="I1218" s="10">
        <f t="shared" si="90"/>
        <v>1.5451814200468782E-2</v>
      </c>
      <c r="J1218" s="10">
        <f t="shared" si="91"/>
        <v>-1.8566973202560622E-4</v>
      </c>
      <c r="K1218" s="10">
        <f t="shared" si="92"/>
        <v>38.490015233559205</v>
      </c>
      <c r="L1218" s="10">
        <f t="shared" si="93"/>
        <v>3.2333803836063213E-2</v>
      </c>
    </row>
    <row r="1219" spans="1:12" x14ac:dyDescent="0.25">
      <c r="A1219" s="3">
        <v>45048</v>
      </c>
      <c r="B1219" s="41">
        <v>7.8894445964617796E-2</v>
      </c>
      <c r="C1219" s="41">
        <v>7.9078420558738094E-2</v>
      </c>
      <c r="D1219" s="41">
        <v>7.78707743665078E-2</v>
      </c>
      <c r="E1219" s="41">
        <v>7.8855923565096395E-2</v>
      </c>
      <c r="F1219" s="4">
        <v>619729849.70138884</v>
      </c>
      <c r="G1219" s="4">
        <v>10937250960.9375</v>
      </c>
      <c r="H1219" s="11">
        <f t="shared" si="94"/>
        <v>-1.2156316159337275E-2</v>
      </c>
      <c r="I1219" s="10">
        <f t="shared" ref="I1219:I1282" si="95">_xlfn.STDEV.S(H1220:H1221)</f>
        <v>7.5374029114189927E-3</v>
      </c>
      <c r="J1219" s="10">
        <f t="shared" ref="J1219:J1282" si="96">E1220/E1219-1</f>
        <v>1.0480268099043677E-2</v>
      </c>
      <c r="K1219" s="10">
        <f t="shared" ref="K1219:K1282" si="97">C1219/$C$2-1</f>
        <v>38.009962123243014</v>
      </c>
      <c r="L1219" s="10">
        <f t="shared" ref="L1219:L1282" si="98">C1219/D1219-1</f>
        <v>1.550833675476726E-2</v>
      </c>
    </row>
    <row r="1220" spans="1:12" x14ac:dyDescent="0.25">
      <c r="A1220" s="3">
        <v>45049</v>
      </c>
      <c r="B1220" s="41">
        <v>7.8864623446892101E-2</v>
      </c>
      <c r="C1220" s="41">
        <v>7.9845152987290294E-2</v>
      </c>
      <c r="D1220" s="41">
        <v>7.7321807878154306E-2</v>
      </c>
      <c r="E1220" s="41">
        <v>7.9682354785256301E-2</v>
      </c>
      <c r="F1220" s="4">
        <v>580308214.79629624</v>
      </c>
      <c r="G1220" s="4">
        <v>10883875550.90741</v>
      </c>
      <c r="H1220" s="11">
        <f t="shared" ref="H1220:H1283" si="99">(C1220-C1219)/C1219</f>
        <v>9.6958490462348591E-3</v>
      </c>
      <c r="I1220" s="10">
        <f t="shared" si="95"/>
        <v>1.5427150452430474E-2</v>
      </c>
      <c r="J1220" s="10">
        <f t="shared" si="96"/>
        <v>-1.5675298699986628E-2</v>
      </c>
      <c r="K1220" s="10">
        <f t="shared" si="97"/>
        <v>38.388196827289313</v>
      </c>
      <c r="L1220" s="10">
        <f t="shared" si="98"/>
        <v>3.2634326309497919E-2</v>
      </c>
    </row>
    <row r="1221" spans="1:12" x14ac:dyDescent="0.25">
      <c r="A1221" s="3">
        <v>45050</v>
      </c>
      <c r="B1221" s="41">
        <v>7.96791421126158E-2</v>
      </c>
      <c r="C1221" s="41">
        <v>7.9768210335269499E-2</v>
      </c>
      <c r="D1221" s="41">
        <v>7.81079190488181E-2</v>
      </c>
      <c r="E1221" s="41">
        <v>7.8433310072879098E-2</v>
      </c>
      <c r="F1221" s="4">
        <v>793863675.02777779</v>
      </c>
      <c r="G1221" s="4">
        <v>10982184838.04167</v>
      </c>
      <c r="H1221" s="11">
        <f t="shared" si="99"/>
        <v>-9.6364837616433232E-4</v>
      </c>
      <c r="I1221" s="10">
        <f t="shared" si="95"/>
        <v>2.4098471748248567E-2</v>
      </c>
      <c r="J1221" s="10">
        <f t="shared" si="96"/>
        <v>2.5394374984595069E-2</v>
      </c>
      <c r="K1221" s="10">
        <f t="shared" si="97"/>
        <v>38.350240455376657</v>
      </c>
      <c r="L1221" s="10">
        <f t="shared" si="98"/>
        <v>2.1256375879297185E-2</v>
      </c>
    </row>
    <row r="1222" spans="1:12" x14ac:dyDescent="0.25">
      <c r="A1222" s="3">
        <v>45051</v>
      </c>
      <c r="B1222" s="41">
        <v>7.8487915377876097E-2</v>
      </c>
      <c r="C1222" s="41">
        <v>8.1431667639530303E-2</v>
      </c>
      <c r="D1222" s="41">
        <v>7.80786443803166E-2</v>
      </c>
      <c r="E1222" s="41">
        <v>8.0425074960152804E-2</v>
      </c>
      <c r="F1222" s="4">
        <v>662113239.32638884</v>
      </c>
      <c r="G1222" s="4">
        <v>11002910922.42708</v>
      </c>
      <c r="H1222" s="11">
        <f t="shared" si="99"/>
        <v>2.0853637022433071E-2</v>
      </c>
      <c r="I1222" s="10">
        <f t="shared" si="95"/>
        <v>1.2402241236844528E-2</v>
      </c>
      <c r="J1222" s="10">
        <f t="shared" si="96"/>
        <v>-4.1268614315545848E-2</v>
      </c>
      <c r="K1222" s="10">
        <f t="shared" si="97"/>
        <v>39.170836086578539</v>
      </c>
      <c r="L1222" s="10">
        <f t="shared" si="98"/>
        <v>4.2944178729350302E-2</v>
      </c>
    </row>
    <row r="1223" spans="1:12" x14ac:dyDescent="0.25">
      <c r="A1223" s="3">
        <v>45052</v>
      </c>
      <c r="B1223" s="41">
        <v>8.03545914471335E-2</v>
      </c>
      <c r="C1223" s="41">
        <v>8.03545914471335E-2</v>
      </c>
      <c r="D1223" s="41">
        <v>7.64022377431606E-2</v>
      </c>
      <c r="E1223" s="41">
        <v>7.7106043560323398E-2</v>
      </c>
      <c r="F1223" s="4">
        <v>951145221.05555558</v>
      </c>
      <c r="G1223" s="4">
        <v>10878477645.184031</v>
      </c>
      <c r="H1223" s="11">
        <f t="shared" si="99"/>
        <v>-1.3226748556404926E-2</v>
      </c>
      <c r="I1223" s="10">
        <f t="shared" si="95"/>
        <v>1.9780922081407588E-2</v>
      </c>
      <c r="J1223" s="10">
        <f t="shared" si="96"/>
        <v>-3.0467515020623503E-3</v>
      </c>
      <c r="K1223" s="10">
        <f t="shared" si="97"/>
        <v>38.639506538360813</v>
      </c>
      <c r="L1223" s="10">
        <f t="shared" si="98"/>
        <v>5.1730863135964977E-2</v>
      </c>
    </row>
    <row r="1224" spans="1:12" x14ac:dyDescent="0.25">
      <c r="A1224" s="3">
        <v>45053</v>
      </c>
      <c r="B1224" s="41">
        <v>7.7063100129308698E-2</v>
      </c>
      <c r="C1224" s="41">
        <v>7.7882388722306406E-2</v>
      </c>
      <c r="D1224" s="41">
        <v>7.6841186984903706E-2</v>
      </c>
      <c r="E1224" s="41">
        <v>7.6871120606287896E-2</v>
      </c>
      <c r="F1224" s="4">
        <v>611664995.82638884</v>
      </c>
      <c r="G1224" s="4">
        <v>10761041324.670139</v>
      </c>
      <c r="H1224" s="11">
        <f t="shared" si="99"/>
        <v>-3.0766166317373334E-2</v>
      </c>
      <c r="I1224" s="10">
        <f t="shared" si="95"/>
        <v>3.226685217839189E-2</v>
      </c>
      <c r="J1224" s="10">
        <f t="shared" si="96"/>
        <v>-5.1698280754428394E-2</v>
      </c>
      <c r="K1224" s="10">
        <f t="shared" si="97"/>
        <v>37.419950887462996</v>
      </c>
      <c r="L1224" s="10">
        <f t="shared" si="98"/>
        <v>1.3550047549464095E-2</v>
      </c>
    </row>
    <row r="1225" spans="1:12" x14ac:dyDescent="0.25">
      <c r="A1225" s="3">
        <v>45054</v>
      </c>
      <c r="B1225" s="41">
        <v>7.7114134967742901E-2</v>
      </c>
      <c r="C1225" s="41">
        <v>7.7664963053210398E-2</v>
      </c>
      <c r="D1225" s="41">
        <v>7.0844283926588605E-2</v>
      </c>
      <c r="E1225" s="41">
        <v>7.2897015831276502E-2</v>
      </c>
      <c r="F1225" s="4">
        <v>789773400.38194442</v>
      </c>
      <c r="G1225" s="4">
        <v>10386208947.79167</v>
      </c>
      <c r="H1225" s="11">
        <f t="shared" si="99"/>
        <v>-2.7917180336012835E-3</v>
      </c>
      <c r="I1225" s="10">
        <f t="shared" si="95"/>
        <v>4.1133787292998394E-2</v>
      </c>
      <c r="J1225" s="10">
        <f t="shared" si="96"/>
        <v>6.3796927920987123E-3</v>
      </c>
      <c r="K1225" s="10">
        <f t="shared" si="97"/>
        <v>37.312693217720387</v>
      </c>
      <c r="L1225" s="10">
        <f t="shared" si="98"/>
        <v>9.6277056504511016E-2</v>
      </c>
    </row>
    <row r="1226" spans="1:12" x14ac:dyDescent="0.25">
      <c r="A1226" s="3">
        <v>45055</v>
      </c>
      <c r="B1226" s="41">
        <v>7.2903597141770499E-2</v>
      </c>
      <c r="C1226" s="41">
        <v>7.3904119697598303E-2</v>
      </c>
      <c r="D1226" s="41">
        <v>7.2479204162011895E-2</v>
      </c>
      <c r="E1226" s="41">
        <v>7.3362076397740797E-2</v>
      </c>
      <c r="F1226" s="4">
        <v>904073011.44250882</v>
      </c>
      <c r="G1226" s="4">
        <v>10184198589.23345</v>
      </c>
      <c r="H1226" s="11">
        <f t="shared" si="99"/>
        <v>-4.842393799937094E-2</v>
      </c>
      <c r="I1226" s="10">
        <f t="shared" si="95"/>
        <v>1.9620329742740483E-2</v>
      </c>
      <c r="J1226" s="10">
        <f t="shared" si="96"/>
        <v>3.8756428259811848E-4</v>
      </c>
      <c r="K1226" s="10">
        <f t="shared" si="97"/>
        <v>35.457441736756579</v>
      </c>
      <c r="L1226" s="10">
        <f t="shared" si="98"/>
        <v>1.9659646543597642E-2</v>
      </c>
    </row>
    <row r="1227" spans="1:12" x14ac:dyDescent="0.25">
      <c r="A1227" s="3">
        <v>45056</v>
      </c>
      <c r="B1227" s="41">
        <v>7.3359667940543799E-2</v>
      </c>
      <c r="C1227" s="41">
        <v>7.4624538672113994E-2</v>
      </c>
      <c r="D1227" s="41">
        <v>7.1145026206948805E-2</v>
      </c>
      <c r="E1227" s="41">
        <v>7.3390508918249803E-2</v>
      </c>
      <c r="F1227" s="4">
        <v>664168088.62152779</v>
      </c>
      <c r="G1227" s="4">
        <v>10210308806.097219</v>
      </c>
      <c r="H1227" s="11">
        <f t="shared" si="99"/>
        <v>9.7480218621574712E-3</v>
      </c>
      <c r="I1227" s="10">
        <f t="shared" si="95"/>
        <v>6.3326674632707691E-3</v>
      </c>
      <c r="J1227" s="10">
        <f t="shared" si="96"/>
        <v>-1.5937136491671722E-2</v>
      </c>
      <c r="K1227" s="10">
        <f t="shared" si="97"/>
        <v>35.81282967584481</v>
      </c>
      <c r="L1227" s="10">
        <f t="shared" si="98"/>
        <v>4.8907318623284679E-2</v>
      </c>
    </row>
    <row r="1228" spans="1:12" x14ac:dyDescent="0.25">
      <c r="A1228" s="3">
        <v>45057</v>
      </c>
      <c r="B1228" s="41">
        <v>7.32813481267897E-2</v>
      </c>
      <c r="C1228" s="41">
        <v>7.32813481267897E-2</v>
      </c>
      <c r="D1228" s="41">
        <v>6.9553062749585004E-2</v>
      </c>
      <c r="E1228" s="41">
        <v>7.2220874360426401E-2</v>
      </c>
      <c r="F1228" s="4">
        <v>908344393.46875</v>
      </c>
      <c r="G1228" s="4">
        <v>9999097670.5868034</v>
      </c>
      <c r="H1228" s="11">
        <f t="shared" si="99"/>
        <v>-1.7999314558258338E-2</v>
      </c>
      <c r="I1228" s="10">
        <f t="shared" si="95"/>
        <v>4.5631392169386128E-3</v>
      </c>
      <c r="J1228" s="10">
        <f t="shared" si="96"/>
        <v>3.9167726145488135E-3</v>
      </c>
      <c r="K1228" s="10">
        <f t="shared" si="97"/>
        <v>35.150223974729691</v>
      </c>
      <c r="L1228" s="10">
        <f t="shared" si="98"/>
        <v>5.3603468054711056E-2</v>
      </c>
    </row>
    <row r="1229" spans="1:12" x14ac:dyDescent="0.25">
      <c r="A1229" s="3">
        <v>45058</v>
      </c>
      <c r="B1229" s="41">
        <v>7.2053808840220293E-2</v>
      </c>
      <c r="C1229" s="41">
        <v>7.26186230999772E-2</v>
      </c>
      <c r="D1229" s="41">
        <v>6.9679877354220904E-2</v>
      </c>
      <c r="E1229" s="41">
        <v>7.2503747103320096E-2</v>
      </c>
      <c r="F1229" s="4">
        <v>1017452195.7881939</v>
      </c>
      <c r="G1229" s="4">
        <v>9941357570.84375</v>
      </c>
      <c r="H1229" s="11">
        <f t="shared" si="99"/>
        <v>-9.0435703457019921E-3</v>
      </c>
      <c r="I1229" s="10">
        <f t="shared" si="95"/>
        <v>4.5753841416612852E-3</v>
      </c>
      <c r="J1229" s="10">
        <f t="shared" si="96"/>
        <v>-9.4993946058210543E-3</v>
      </c>
      <c r="K1229" s="10">
        <f t="shared" si="97"/>
        <v>34.823296881201344</v>
      </c>
      <c r="L1229" s="10">
        <f t="shared" si="98"/>
        <v>4.2174955774061607E-2</v>
      </c>
    </row>
    <row r="1230" spans="1:12" x14ac:dyDescent="0.25">
      <c r="A1230" s="3">
        <v>45059</v>
      </c>
      <c r="B1230" s="41">
        <v>7.2430517847634296E-2</v>
      </c>
      <c r="C1230" s="41">
        <v>7.2430517847634296E-2</v>
      </c>
      <c r="D1230" s="41">
        <v>7.1448538718221405E-2</v>
      </c>
      <c r="E1230" s="41">
        <v>7.1815005399185006E-2</v>
      </c>
      <c r="F1230" s="4">
        <v>713099047.93055558</v>
      </c>
      <c r="G1230" s="4">
        <v>10018115039.7118</v>
      </c>
      <c r="H1230" s="11">
        <f t="shared" si="99"/>
        <v>-2.5903169781108597E-3</v>
      </c>
      <c r="I1230" s="10">
        <f t="shared" si="95"/>
        <v>3.0754905215293494E-3</v>
      </c>
      <c r="J1230" s="10">
        <f t="shared" si="96"/>
        <v>3.1418413972348347E-3</v>
      </c>
      <c r="K1230" s="10">
        <f t="shared" si="97"/>
        <v>34.730503187078064</v>
      </c>
      <c r="L1230" s="10">
        <f t="shared" si="98"/>
        <v>1.374386582328313E-2</v>
      </c>
    </row>
    <row r="1231" spans="1:12" x14ac:dyDescent="0.25">
      <c r="A1231" s="3">
        <v>45060</v>
      </c>
      <c r="B1231" s="41">
        <v>7.1811221000330203E-2</v>
      </c>
      <c r="C1231" s="41">
        <v>7.2711566605568101E-2</v>
      </c>
      <c r="D1231" s="41">
        <v>7.1407274797830406E-2</v>
      </c>
      <c r="E1231" s="41">
        <v>7.2040636756090806E-2</v>
      </c>
      <c r="F1231" s="4">
        <v>389261733.5763889</v>
      </c>
      <c r="G1231" s="4">
        <v>10028934268.82292</v>
      </c>
      <c r="H1231" s="11">
        <f t="shared" si="99"/>
        <v>3.8802533280933122E-3</v>
      </c>
      <c r="I1231" s="10">
        <f t="shared" si="95"/>
        <v>8.7186535971795209E-3</v>
      </c>
      <c r="J1231" s="10">
        <f t="shared" si="96"/>
        <v>3.024722570341698E-4</v>
      </c>
      <c r="K1231" s="10">
        <f t="shared" si="97"/>
        <v>34.869146590984172</v>
      </c>
      <c r="L1231" s="10">
        <f t="shared" si="98"/>
        <v>1.8265531228161658E-2</v>
      </c>
    </row>
    <row r="1232" spans="1:12" x14ac:dyDescent="0.25">
      <c r="A1232" s="3">
        <v>45061</v>
      </c>
      <c r="B1232" s="41">
        <v>7.2072854450061105E-2</v>
      </c>
      <c r="C1232" s="41">
        <v>7.3309957621231506E-2</v>
      </c>
      <c r="D1232" s="41">
        <v>7.1232042238014603E-2</v>
      </c>
      <c r="E1232" s="41">
        <v>7.2062427050088598E-2</v>
      </c>
      <c r="F1232" s="4">
        <v>523917357.97192979</v>
      </c>
      <c r="G1232" s="4">
        <v>10123322417.49474</v>
      </c>
      <c r="H1232" s="11">
        <f t="shared" si="99"/>
        <v>8.2296537345900242E-3</v>
      </c>
      <c r="I1232" s="10">
        <f t="shared" si="95"/>
        <v>2.5522316714950911E-2</v>
      </c>
      <c r="J1232" s="10">
        <f t="shared" si="96"/>
        <v>1.0353389272638847E-2</v>
      </c>
      <c r="K1232" s="10">
        <f t="shared" si="97"/>
        <v>35.164337247183219</v>
      </c>
      <c r="L1232" s="10">
        <f t="shared" si="98"/>
        <v>2.917107691892018E-2</v>
      </c>
    </row>
    <row r="1233" spans="1:12" x14ac:dyDescent="0.25">
      <c r="A1233" s="3">
        <v>45062</v>
      </c>
      <c r="B1233" s="41">
        <v>7.2019667301743598E-2</v>
      </c>
      <c r="C1233" s="41">
        <v>7.3009358612571296E-2</v>
      </c>
      <c r="D1233" s="41">
        <v>7.1151196021940893E-2</v>
      </c>
      <c r="E1233" s="41">
        <v>7.2808517409269302E-2</v>
      </c>
      <c r="F1233" s="4">
        <v>471945006.35069442</v>
      </c>
      <c r="G1233" s="4">
        <v>10047952145.840281</v>
      </c>
      <c r="H1233" s="11">
        <f t="shared" si="99"/>
        <v>-4.1003844281742256E-3</v>
      </c>
      <c r="I1233" s="10">
        <f t="shared" si="95"/>
        <v>2.689982508263709E-2</v>
      </c>
      <c r="J1233" s="10">
        <f t="shared" si="96"/>
        <v>2.860511063371618E-2</v>
      </c>
      <c r="K1233" s="10">
        <f t="shared" si="97"/>
        <v>35.016049561879626</v>
      </c>
      <c r="L1233" s="10">
        <f t="shared" si="98"/>
        <v>2.6115690171355732E-2</v>
      </c>
    </row>
    <row r="1234" spans="1:12" x14ac:dyDescent="0.25">
      <c r="A1234" s="3">
        <v>45063</v>
      </c>
      <c r="B1234" s="41">
        <v>7.2781492307364706E-2</v>
      </c>
      <c r="C1234" s="41">
        <v>7.5345192435454705E-2</v>
      </c>
      <c r="D1234" s="41">
        <v>7.2458129676410396E-2</v>
      </c>
      <c r="E1234" s="41">
        <v>7.4891213104838303E-2</v>
      </c>
      <c r="F1234" s="4">
        <v>623001656.62847221</v>
      </c>
      <c r="G1234" s="4">
        <v>10267118719.138889</v>
      </c>
      <c r="H1234" s="11">
        <f t="shared" si="99"/>
        <v>3.1993622013290889E-2</v>
      </c>
      <c r="I1234" s="10">
        <f t="shared" si="95"/>
        <v>4.5903212996297859E-3</v>
      </c>
      <c r="J1234" s="10">
        <f t="shared" si="96"/>
        <v>-1.7545135964782688E-2</v>
      </c>
      <c r="K1234" s="10">
        <f t="shared" si="97"/>
        <v>36.168333437974354</v>
      </c>
      <c r="L1234" s="10">
        <f t="shared" si="98"/>
        <v>3.9844566399072079E-2</v>
      </c>
    </row>
    <row r="1235" spans="1:12" x14ac:dyDescent="0.25">
      <c r="A1235" s="3">
        <v>45064</v>
      </c>
      <c r="B1235" s="41">
        <v>7.4825778138868801E-2</v>
      </c>
      <c r="C1235" s="41">
        <v>7.4889468889182506E-2</v>
      </c>
      <c r="D1235" s="41">
        <v>7.1839578535507903E-2</v>
      </c>
      <c r="E1235" s="41">
        <v>7.3577236588346404E-2</v>
      </c>
      <c r="F1235" s="4">
        <v>778001861.40277779</v>
      </c>
      <c r="G1235" s="4">
        <v>10301307420.215281</v>
      </c>
      <c r="H1235" s="11">
        <f t="shared" si="99"/>
        <v>-6.0484754440384486E-3</v>
      </c>
      <c r="I1235" s="10">
        <f t="shared" si="95"/>
        <v>8.0531494092445054E-3</v>
      </c>
      <c r="J1235" s="10">
        <f t="shared" si="96"/>
        <v>-9.329478188688789E-4</v>
      </c>
      <c r="K1235" s="10">
        <f t="shared" si="97"/>
        <v>35.943521685878935</v>
      </c>
      <c r="L1235" s="10">
        <f t="shared" si="98"/>
        <v>4.245417937922813E-2</v>
      </c>
    </row>
    <row r="1236" spans="1:12" x14ac:dyDescent="0.25">
      <c r="A1236" s="3">
        <v>45065</v>
      </c>
      <c r="B1236" s="41">
        <v>7.3478424588925201E-2</v>
      </c>
      <c r="C1236" s="41">
        <v>7.3950342211989595E-2</v>
      </c>
      <c r="D1236" s="41">
        <v>7.3083348470752402E-2</v>
      </c>
      <c r="E1236" s="41">
        <v>7.3508592865952904E-2</v>
      </c>
      <c r="F1236" s="4">
        <v>717208772.77430558</v>
      </c>
      <c r="G1236" s="4">
        <v>10256535129.618059</v>
      </c>
      <c r="H1236" s="11">
        <f t="shared" si="99"/>
        <v>-1.2540170081624983E-2</v>
      </c>
      <c r="I1236" s="10">
        <f t="shared" si="95"/>
        <v>2.2372062465555319E-3</v>
      </c>
      <c r="J1236" s="10">
        <f t="shared" si="96"/>
        <v>2.8054997714712648E-3</v>
      </c>
      <c r="K1236" s="10">
        <f t="shared" si="97"/>
        <v>35.48024364052381</v>
      </c>
      <c r="L1236" s="10">
        <f t="shared" si="98"/>
        <v>1.1863081801515518E-2</v>
      </c>
    </row>
    <row r="1237" spans="1:12" x14ac:dyDescent="0.25">
      <c r="A1237" s="3">
        <v>45066</v>
      </c>
      <c r="B1237" s="41">
        <v>7.3538876661936106E-2</v>
      </c>
      <c r="C1237" s="41">
        <v>7.3865203407273497E-2</v>
      </c>
      <c r="D1237" s="41">
        <v>7.3173158763204404E-2</v>
      </c>
      <c r="E1237" s="41">
        <v>7.3714821206439504E-2</v>
      </c>
      <c r="F1237" s="4">
        <v>355336705.4375</v>
      </c>
      <c r="G1237" s="4">
        <v>10238444794.840281</v>
      </c>
      <c r="H1237" s="11">
        <f t="shared" si="99"/>
        <v>-1.1512969672545237E-3</v>
      </c>
      <c r="I1237" s="10">
        <f t="shared" si="95"/>
        <v>2.6846173552122843E-3</v>
      </c>
      <c r="J1237" s="10">
        <f t="shared" si="96"/>
        <v>-2.086463337494382E-2</v>
      </c>
      <c r="K1237" s="10">
        <f t="shared" si="97"/>
        <v>35.438244046655775</v>
      </c>
      <c r="L1237" s="10">
        <f t="shared" si="98"/>
        <v>9.457629761598918E-3</v>
      </c>
    </row>
    <row r="1238" spans="1:12" x14ac:dyDescent="0.25">
      <c r="A1238" s="3">
        <v>45067</v>
      </c>
      <c r="B1238" s="41">
        <v>7.3693512393206401E-2</v>
      </c>
      <c r="C1238" s="41">
        <v>7.4013863810123801E-2</v>
      </c>
      <c r="D1238" s="41">
        <v>7.2108666147950307E-2</v>
      </c>
      <c r="E1238" s="41">
        <v>7.2176788487667606E-2</v>
      </c>
      <c r="F1238" s="4">
        <v>324893519.66319442</v>
      </c>
      <c r="G1238" s="4">
        <v>10199308434.347219</v>
      </c>
      <c r="H1238" s="11">
        <f t="shared" si="99"/>
        <v>2.0125904484501154E-3</v>
      </c>
      <c r="I1238" s="10">
        <f t="shared" si="95"/>
        <v>1.4237751111015446E-3</v>
      </c>
      <c r="J1238" s="10">
        <f t="shared" si="96"/>
        <v>1.1479473710703569E-2</v>
      </c>
      <c r="K1238" s="10">
        <f t="shared" si="97"/>
        <v>35.511579308582363</v>
      </c>
      <c r="L1238" s="10">
        <f t="shared" si="98"/>
        <v>2.6421202387303389E-2</v>
      </c>
    </row>
    <row r="1239" spans="1:12" x14ac:dyDescent="0.25">
      <c r="A1239" s="3">
        <v>45068</v>
      </c>
      <c r="B1239" s="41">
        <v>7.2175227463769698E-2</v>
      </c>
      <c r="C1239" s="41">
        <v>7.38818207215899E-2</v>
      </c>
      <c r="D1239" s="41">
        <v>7.1116844298629495E-2</v>
      </c>
      <c r="E1239" s="41">
        <v>7.3005340033634805E-2</v>
      </c>
      <c r="F1239" s="4">
        <v>526444773.83680558</v>
      </c>
      <c r="G1239" s="4">
        <v>10104257009.23958</v>
      </c>
      <c r="H1239" s="11">
        <f t="shared" si="99"/>
        <v>-1.7840318250732859E-3</v>
      </c>
      <c r="I1239" s="10">
        <f t="shared" si="95"/>
        <v>9.4905626594360068E-3</v>
      </c>
      <c r="J1239" s="10">
        <f t="shared" si="96"/>
        <v>-1.2897278843524429E-3</v>
      </c>
      <c r="K1239" s="10">
        <f t="shared" si="97"/>
        <v>35.446441489112168</v>
      </c>
      <c r="L1239" s="10">
        <f t="shared" si="98"/>
        <v>3.887934638030166E-2</v>
      </c>
    </row>
    <row r="1240" spans="1:12" x14ac:dyDescent="0.25">
      <c r="A1240" s="3">
        <v>45069</v>
      </c>
      <c r="B1240" s="41">
        <v>7.2964704002522002E-2</v>
      </c>
      <c r="C1240" s="41">
        <v>7.3898775878862497E-2</v>
      </c>
      <c r="D1240" s="41">
        <v>7.2565500478140199E-2</v>
      </c>
      <c r="E1240" s="41">
        <v>7.2911183010886796E-2</v>
      </c>
      <c r="F1240" s="4">
        <v>456141724.96180558</v>
      </c>
      <c r="G1240" s="4">
        <v>10186038103.98958</v>
      </c>
      <c r="H1240" s="11">
        <f t="shared" si="99"/>
        <v>2.2949024681577867E-4</v>
      </c>
      <c r="I1240" s="10">
        <f t="shared" si="95"/>
        <v>8.8856486379776389E-3</v>
      </c>
      <c r="J1240" s="10">
        <f t="shared" si="96"/>
        <v>-2.9430104839025861E-2</v>
      </c>
      <c r="K1240" s="10">
        <f t="shared" si="97"/>
        <v>35.454805591965062</v>
      </c>
      <c r="L1240" s="10">
        <f t="shared" si="98"/>
        <v>1.8373405984072777E-2</v>
      </c>
    </row>
    <row r="1241" spans="1:12" x14ac:dyDescent="0.25">
      <c r="A1241" s="3">
        <v>45070</v>
      </c>
      <c r="B1241" s="41">
        <v>7.2923889025549304E-2</v>
      </c>
      <c r="C1241" s="41">
        <v>7.2923889025549304E-2</v>
      </c>
      <c r="D1241" s="41">
        <v>7.0092408245817098E-2</v>
      </c>
      <c r="E1241" s="41">
        <v>7.0765399250938998E-2</v>
      </c>
      <c r="F1241" s="4">
        <v>505937108.2673611</v>
      </c>
      <c r="G1241" s="4">
        <v>9927291249.6319447</v>
      </c>
      <c r="H1241" s="11">
        <f t="shared" si="99"/>
        <v>-1.3192192180710292E-2</v>
      </c>
      <c r="I1241" s="10">
        <f t="shared" si="95"/>
        <v>2.1858391944811727E-2</v>
      </c>
      <c r="J1241" s="10">
        <f t="shared" si="96"/>
        <v>1.7882646351792264E-3</v>
      </c>
      <c r="K1241" s="10">
        <f t="shared" si="97"/>
        <v>34.973886790685427</v>
      </c>
      <c r="L1241" s="10">
        <f t="shared" si="98"/>
        <v>4.0396397421559316E-2</v>
      </c>
    </row>
    <row r="1242" spans="1:12" x14ac:dyDescent="0.25">
      <c r="A1242" s="3">
        <v>45071</v>
      </c>
      <c r="B1242" s="41">
        <v>7.0693936587550896E-2</v>
      </c>
      <c r="C1242" s="41">
        <v>7.1045486541608402E-2</v>
      </c>
      <c r="D1242" s="41">
        <v>6.9302537002256595E-2</v>
      </c>
      <c r="E1242" s="41">
        <v>7.0891946511813797E-2</v>
      </c>
      <c r="F1242" s="4">
        <v>536735970.35087723</v>
      </c>
      <c r="G1242" s="4">
        <v>9831269318.0947361</v>
      </c>
      <c r="H1242" s="11">
        <f t="shared" si="99"/>
        <v>-2.5758396995020291E-2</v>
      </c>
      <c r="I1242" s="10">
        <f t="shared" si="95"/>
        <v>1.5537738494915201E-2</v>
      </c>
      <c r="J1242" s="10">
        <f t="shared" si="96"/>
        <v>2.5065511500801385E-3</v>
      </c>
      <c r="K1242" s="10">
        <f t="shared" si="97"/>
        <v>34.047257133277036</v>
      </c>
      <c r="L1242" s="10">
        <f t="shared" si="98"/>
        <v>2.5149866292702328E-2</v>
      </c>
    </row>
    <row r="1243" spans="1:12" x14ac:dyDescent="0.25">
      <c r="A1243" s="3">
        <v>45072</v>
      </c>
      <c r="B1243" s="41">
        <v>7.09533847700482E-2</v>
      </c>
      <c r="C1243" s="41">
        <v>7.1411657632437495E-2</v>
      </c>
      <c r="D1243" s="41">
        <v>7.0511027318115302E-2</v>
      </c>
      <c r="E1243" s="41">
        <v>7.1069640801874404E-2</v>
      </c>
      <c r="F1243" s="4">
        <v>407026367.06643361</v>
      </c>
      <c r="G1243" s="4">
        <v>9893242182.2062912</v>
      </c>
      <c r="H1243" s="11">
        <f t="shared" si="99"/>
        <v>5.1540373449992698E-3</v>
      </c>
      <c r="I1243" s="10">
        <f t="shared" si="95"/>
        <v>1.3639603322917793E-2</v>
      </c>
      <c r="J1243" s="10">
        <f t="shared" si="96"/>
        <v>2.3988214095084226E-2</v>
      </c>
      <c r="K1243" s="10">
        <f t="shared" si="97"/>
        <v>34.227892005381733</v>
      </c>
      <c r="L1243" s="10">
        <f t="shared" si="98"/>
        <v>1.2772900191326597E-2</v>
      </c>
    </row>
    <row r="1244" spans="1:12" x14ac:dyDescent="0.25">
      <c r="A1244" s="3">
        <v>45073</v>
      </c>
      <c r="B1244" s="41">
        <v>7.1066936330227107E-2</v>
      </c>
      <c r="C1244" s="41">
        <v>7.3348892932113496E-2</v>
      </c>
      <c r="D1244" s="41">
        <v>7.1007321068565499E-2</v>
      </c>
      <c r="E1244" s="41">
        <v>7.2774474561090499E-2</v>
      </c>
      <c r="F1244" s="4">
        <v>378269042.33333331</v>
      </c>
      <c r="G1244" s="4">
        <v>9987800746.5277805</v>
      </c>
      <c r="H1244" s="11">
        <f t="shared" si="99"/>
        <v>2.7127717853114873E-2</v>
      </c>
      <c r="I1244" s="10">
        <f t="shared" si="95"/>
        <v>4.8424241853182665E-3</v>
      </c>
      <c r="J1244" s="10">
        <f t="shared" si="96"/>
        <v>1.2557314108905926E-2</v>
      </c>
      <c r="K1244" s="10">
        <f t="shared" si="97"/>
        <v>35.183544320263735</v>
      </c>
      <c r="L1244" s="10">
        <f t="shared" si="98"/>
        <v>3.2976485076615436E-2</v>
      </c>
    </row>
    <row r="1245" spans="1:12" x14ac:dyDescent="0.25">
      <c r="A1245" s="3">
        <v>45074</v>
      </c>
      <c r="B1245" s="41">
        <v>7.2702310815085006E-2</v>
      </c>
      <c r="C1245" s="41">
        <v>7.3923831323450304E-2</v>
      </c>
      <c r="D1245" s="41">
        <v>7.2092953243488606E-2</v>
      </c>
      <c r="E1245" s="41">
        <v>7.36883264972647E-2</v>
      </c>
      <c r="F1245" s="4">
        <v>488422903.34722221</v>
      </c>
      <c r="G1245" s="4">
        <v>10157666213.621531</v>
      </c>
      <c r="H1245" s="11">
        <f t="shared" si="99"/>
        <v>7.8384058484553976E-3</v>
      </c>
      <c r="I1245" s="10">
        <f t="shared" si="95"/>
        <v>6.3947426931447752E-3</v>
      </c>
      <c r="J1245" s="10">
        <f t="shared" si="96"/>
        <v>-5.9574002799276382E-3</v>
      </c>
      <c r="K1245" s="10">
        <f t="shared" si="97"/>
        <v>35.467165625681531</v>
      </c>
      <c r="L1245" s="10">
        <f t="shared" si="98"/>
        <v>2.5396075449677369E-2</v>
      </c>
    </row>
    <row r="1246" spans="1:12" x14ac:dyDescent="0.25">
      <c r="A1246" s="3">
        <v>45075</v>
      </c>
      <c r="B1246" s="41">
        <v>7.37263413598616E-2</v>
      </c>
      <c r="C1246" s="41">
        <v>7.3997029510374096E-2</v>
      </c>
      <c r="D1246" s="41">
        <v>7.2871734889915094E-2</v>
      </c>
      <c r="E1246" s="41">
        <v>7.3249335640362498E-2</v>
      </c>
      <c r="F1246" s="4">
        <v>463205244.48432058</v>
      </c>
      <c r="G1246" s="4">
        <v>10226704420.425091</v>
      </c>
      <c r="H1246" s="11">
        <f t="shared" si="99"/>
        <v>9.9018389081481921E-4</v>
      </c>
      <c r="I1246" s="10">
        <f t="shared" si="95"/>
        <v>1.1258981424821248E-3</v>
      </c>
      <c r="J1246" s="10">
        <f t="shared" si="96"/>
        <v>-1.1922294110137677E-2</v>
      </c>
      <c r="K1246" s="10">
        <f t="shared" si="97"/>
        <v>35.503274825627756</v>
      </c>
      <c r="L1246" s="10">
        <f t="shared" si="98"/>
        <v>1.5442127488235924E-2</v>
      </c>
    </row>
    <row r="1247" spans="1:12" x14ac:dyDescent="0.25">
      <c r="A1247" s="3">
        <v>45076</v>
      </c>
      <c r="B1247" s="41">
        <v>7.3277033431087102E-2</v>
      </c>
      <c r="C1247" s="41">
        <v>7.3401105684185605E-2</v>
      </c>
      <c r="D1247" s="41">
        <v>7.2260934117338901E-2</v>
      </c>
      <c r="E1247" s="41">
        <v>7.2376035517485907E-2</v>
      </c>
      <c r="F1247" s="4">
        <v>443975583</v>
      </c>
      <c r="G1247" s="4">
        <v>10148348973.930309</v>
      </c>
      <c r="H1247" s="11">
        <f t="shared" si="99"/>
        <v>-8.0533479537167729E-3</v>
      </c>
      <c r="I1247" s="10">
        <f t="shared" si="95"/>
        <v>1.7444391466403353E-3</v>
      </c>
      <c r="J1247" s="10">
        <f t="shared" si="96"/>
        <v>-9.4385572193750322E-3</v>
      </c>
      <c r="K1247" s="10">
        <f t="shared" si="97"/>
        <v>35.209301252006831</v>
      </c>
      <c r="L1247" s="10">
        <f t="shared" si="98"/>
        <v>1.577853346035174E-2</v>
      </c>
    </row>
    <row r="1248" spans="1:12" x14ac:dyDescent="0.25">
      <c r="A1248" s="3">
        <v>45077</v>
      </c>
      <c r="B1248" s="41">
        <v>7.2340390283969894E-2</v>
      </c>
      <c r="C1248" s="41">
        <v>7.2693107364341703E-2</v>
      </c>
      <c r="D1248" s="41">
        <v>7.0812553121263194E-2</v>
      </c>
      <c r="E1248" s="41">
        <v>7.16929101649426E-2</v>
      </c>
      <c r="F1248" s="4">
        <v>472272890.95470381</v>
      </c>
      <c r="G1248" s="4">
        <v>9994656922.1916351</v>
      </c>
      <c r="H1248" s="11">
        <f t="shared" si="99"/>
        <v>-9.6456083766656691E-3</v>
      </c>
      <c r="I1248" s="10">
        <f t="shared" si="95"/>
        <v>1.4653814749949414E-2</v>
      </c>
      <c r="J1248" s="10">
        <f t="shared" si="96"/>
        <v>-2.7725897912984632E-3</v>
      </c>
      <c r="K1248" s="10">
        <f t="shared" si="97"/>
        <v>34.86004051253726</v>
      </c>
      <c r="L1248" s="10">
        <f t="shared" si="98"/>
        <v>2.6556791983734174E-2</v>
      </c>
    </row>
    <row r="1249" spans="1:12" x14ac:dyDescent="0.25">
      <c r="A1249" s="3">
        <v>45078</v>
      </c>
      <c r="B1249" s="41">
        <v>7.16701016230753E-2</v>
      </c>
      <c r="C1249" s="41">
        <v>7.2171272705468401E-2</v>
      </c>
      <c r="D1249" s="41">
        <v>7.0899107594114594E-2</v>
      </c>
      <c r="E1249" s="41">
        <v>7.1494135134110806E-2</v>
      </c>
      <c r="F1249" s="4">
        <v>396234752.50522649</v>
      </c>
      <c r="G1249" s="4">
        <v>10004910424.665501</v>
      </c>
      <c r="H1249" s="11">
        <f t="shared" si="99"/>
        <v>-7.1785988767523587E-3</v>
      </c>
      <c r="I1249" s="10">
        <f t="shared" si="95"/>
        <v>1.0691090399412826E-2</v>
      </c>
      <c r="J1249" s="10">
        <f t="shared" si="96"/>
        <v>1.5584781854532714E-2</v>
      </c>
      <c r="K1249" s="10">
        <f t="shared" si="97"/>
        <v>34.602615665993667</v>
      </c>
      <c r="L1249" s="10">
        <f t="shared" si="98"/>
        <v>1.7943316277501564E-2</v>
      </c>
    </row>
    <row r="1250" spans="1:12" x14ac:dyDescent="0.25">
      <c r="A1250" s="3">
        <v>45079</v>
      </c>
      <c r="B1250" s="41">
        <v>7.1504330069186398E-2</v>
      </c>
      <c r="C1250" s="41">
        <v>7.3148834375676805E-2</v>
      </c>
      <c r="D1250" s="41">
        <v>7.1257936272283495E-2</v>
      </c>
      <c r="E1250" s="41">
        <v>7.2608355634054406E-2</v>
      </c>
      <c r="F1250" s="4">
        <v>401581709.93031359</v>
      </c>
      <c r="G1250" s="4">
        <v>10066906866.21254</v>
      </c>
      <c r="H1250" s="11">
        <f t="shared" si="99"/>
        <v>1.3545024683129009E-2</v>
      </c>
      <c r="I1250" s="10">
        <f t="shared" si="95"/>
        <v>3.6294583033751261E-3</v>
      </c>
      <c r="J1250" s="10">
        <f t="shared" si="96"/>
        <v>2.229153172402798E-3</v>
      </c>
      <c r="K1250" s="10">
        <f t="shared" si="97"/>
        <v>35.084853973973509</v>
      </c>
      <c r="L1250" s="10">
        <f t="shared" si="98"/>
        <v>2.6535965007013385E-2</v>
      </c>
    </row>
    <row r="1251" spans="1:12" x14ac:dyDescent="0.25">
      <c r="A1251" s="3">
        <v>45080</v>
      </c>
      <c r="B1251" s="41">
        <v>7.2625125159906295E-2</v>
      </c>
      <c r="C1251" s="41">
        <v>7.30336644358444E-2</v>
      </c>
      <c r="D1251" s="41">
        <v>7.2300681175123005E-2</v>
      </c>
      <c r="E1251" s="41">
        <v>7.2770210780359001E-2</v>
      </c>
      <c r="F1251" s="4">
        <v>358228211.68292677</v>
      </c>
      <c r="G1251" s="4">
        <v>10125500807.658541</v>
      </c>
      <c r="H1251" s="11">
        <f t="shared" si="99"/>
        <v>-1.5744603562774003E-3</v>
      </c>
      <c r="I1251" s="10">
        <f t="shared" si="95"/>
        <v>7.8903858950930845E-3</v>
      </c>
      <c r="J1251" s="10">
        <f t="shared" si="96"/>
        <v>-3.8145127223022657E-3</v>
      </c>
      <c r="K1251" s="10">
        <f t="shared" si="97"/>
        <v>35.028039801929424</v>
      </c>
      <c r="L1251" s="10">
        <f t="shared" si="98"/>
        <v>1.0137985546028183E-2</v>
      </c>
    </row>
    <row r="1252" spans="1:12" x14ac:dyDescent="0.25">
      <c r="A1252" s="3">
        <v>45081</v>
      </c>
      <c r="B1252" s="41">
        <v>7.2864334626849006E-2</v>
      </c>
      <c r="C1252" s="41">
        <v>7.3293545148753497E-2</v>
      </c>
      <c r="D1252" s="41">
        <v>7.2492627885532707E-2</v>
      </c>
      <c r="E1252" s="41">
        <v>7.2492627885532707E-2</v>
      </c>
      <c r="F1252" s="4">
        <v>285210272.21602792</v>
      </c>
      <c r="G1252" s="4">
        <v>10174091099.264811</v>
      </c>
      <c r="H1252" s="11">
        <f t="shared" si="99"/>
        <v>3.5583688004233466E-3</v>
      </c>
      <c r="I1252" s="10">
        <f t="shared" si="95"/>
        <v>3.0686669464025178E-3</v>
      </c>
      <c r="J1252" s="10">
        <f t="shared" si="96"/>
        <v>-8.1269155093464995E-2</v>
      </c>
      <c r="K1252" s="10">
        <f t="shared" si="97"/>
        <v>35.156240854701025</v>
      </c>
      <c r="L1252" s="10">
        <f t="shared" si="98"/>
        <v>1.1048258099919606E-2</v>
      </c>
    </row>
    <row r="1253" spans="1:12" x14ac:dyDescent="0.25">
      <c r="A1253" s="3">
        <v>45082</v>
      </c>
      <c r="B1253" s="41">
        <v>7.2432620358411096E-2</v>
      </c>
      <c r="C1253" s="41">
        <v>7.2736490609149093E-2</v>
      </c>
      <c r="D1253" s="41">
        <v>6.4765270875303496E-2</v>
      </c>
      <c r="E1253" s="41">
        <v>6.6601213266770501E-2</v>
      </c>
      <c r="F1253" s="4">
        <v>554075450.27526128</v>
      </c>
      <c r="G1253" s="4">
        <v>9767346956.0766544</v>
      </c>
      <c r="H1253" s="11">
        <f t="shared" si="99"/>
        <v>-7.6003219447746675E-3</v>
      </c>
      <c r="I1253" s="10">
        <f t="shared" si="95"/>
        <v>4.8368761307250206E-3</v>
      </c>
      <c r="J1253" s="10">
        <f t="shared" si="96"/>
        <v>5.8754976938529824E-2</v>
      </c>
      <c r="K1253" s="10">
        <f t="shared" si="97"/>
        <v>34.881441783892477</v>
      </c>
      <c r="L1253" s="10">
        <f t="shared" si="98"/>
        <v>0.12307861336970349</v>
      </c>
    </row>
    <row r="1254" spans="1:12" x14ac:dyDescent="0.25">
      <c r="A1254" s="3">
        <v>45083</v>
      </c>
      <c r="B1254" s="41">
        <v>6.6603677266081796E-2</v>
      </c>
      <c r="C1254" s="41">
        <v>7.1868011648151903E-2</v>
      </c>
      <c r="D1254" s="41">
        <v>6.6100115639222107E-2</v>
      </c>
      <c r="E1254" s="41">
        <v>7.0514366016337704E-2</v>
      </c>
      <c r="F1254" s="4">
        <v>1027405978.505226</v>
      </c>
      <c r="G1254" s="4">
        <v>9488009231.2891979</v>
      </c>
      <c r="H1254" s="11">
        <f t="shared" si="99"/>
        <v>-1.194007235878314E-2</v>
      </c>
      <c r="I1254" s="10">
        <f t="shared" si="95"/>
        <v>8.0843531304952716E-3</v>
      </c>
      <c r="J1254" s="10">
        <f t="shared" si="96"/>
        <v>-4.4555962508891711E-2</v>
      </c>
      <c r="K1254" s="10">
        <f t="shared" si="97"/>
        <v>34.453014772655337</v>
      </c>
      <c r="L1254" s="10">
        <f t="shared" si="98"/>
        <v>8.7259998763258961E-2</v>
      </c>
    </row>
    <row r="1255" spans="1:12" x14ac:dyDescent="0.25">
      <c r="A1255" s="3">
        <v>45084</v>
      </c>
      <c r="B1255" s="41">
        <v>7.0249853003344895E-2</v>
      </c>
      <c r="C1255" s="41">
        <v>7.0518298179423594E-2</v>
      </c>
      <c r="D1255" s="41">
        <v>6.6803521827493301E-2</v>
      </c>
      <c r="E1255" s="41">
        <v>6.7372530567775493E-2</v>
      </c>
      <c r="F1255" s="4">
        <v>951973752.38327515</v>
      </c>
      <c r="G1255" s="4">
        <v>9581312391.0487804</v>
      </c>
      <c r="H1255" s="11">
        <f t="shared" si="99"/>
        <v>-1.8780448182373174E-2</v>
      </c>
      <c r="I1255" s="10">
        <f t="shared" si="95"/>
        <v>4.8313800781545298E-2</v>
      </c>
      <c r="J1255" s="10">
        <f t="shared" si="96"/>
        <v>9.4103396190547972E-3</v>
      </c>
      <c r="K1255" s="10">
        <f t="shared" si="97"/>
        <v>33.787191265808573</v>
      </c>
      <c r="L1255" s="10">
        <f t="shared" si="98"/>
        <v>5.5607492693618088E-2</v>
      </c>
    </row>
    <row r="1256" spans="1:12" x14ac:dyDescent="0.25">
      <c r="A1256" s="3">
        <v>45085</v>
      </c>
      <c r="B1256" s="41">
        <v>6.7290579655639393E-2</v>
      </c>
      <c r="C1256" s="41">
        <v>6.8387697101705502E-2</v>
      </c>
      <c r="D1256" s="41">
        <v>6.7129880085681201E-2</v>
      </c>
      <c r="E1256" s="41">
        <v>6.8006528961413404E-2</v>
      </c>
      <c r="F1256" s="4">
        <v>556352312.06968641</v>
      </c>
      <c r="G1256" s="4">
        <v>9476711439.7700367</v>
      </c>
      <c r="H1256" s="11">
        <f t="shared" si="99"/>
        <v>-3.0213450022532957E-2</v>
      </c>
      <c r="I1256" s="10">
        <f t="shared" si="95"/>
        <v>3.133308002544568E-2</v>
      </c>
      <c r="J1256" s="10">
        <f t="shared" si="96"/>
        <v>2.273426716313276E-2</v>
      </c>
      <c r="K1256" s="10">
        <f t="shared" si="97"/>
        <v>32.736150201074771</v>
      </c>
      <c r="L1256" s="10">
        <f t="shared" si="98"/>
        <v>1.8737066331995234E-2</v>
      </c>
    </row>
    <row r="1257" spans="1:12" x14ac:dyDescent="0.25">
      <c r="A1257" s="3">
        <v>45086</v>
      </c>
      <c r="B1257" s="41">
        <v>6.7991107201044301E-2</v>
      </c>
      <c r="C1257" s="41">
        <v>7.0994128835290202E-2</v>
      </c>
      <c r="D1257" s="41">
        <v>6.7602220546526495E-2</v>
      </c>
      <c r="E1257" s="41">
        <v>6.9552607559659502E-2</v>
      </c>
      <c r="F1257" s="4">
        <v>508137199.63414627</v>
      </c>
      <c r="G1257" s="4">
        <v>9570519422.5296154</v>
      </c>
      <c r="H1257" s="11">
        <f t="shared" si="99"/>
        <v>3.8112582292520243E-2</v>
      </c>
      <c r="I1257" s="10">
        <f t="shared" si="95"/>
        <v>7.6803426883076273E-2</v>
      </c>
      <c r="J1257" s="10">
        <f t="shared" si="96"/>
        <v>-0.1108797517641732</v>
      </c>
      <c r="K1257" s="10">
        <f t="shared" si="97"/>
        <v>34.021922001846058</v>
      </c>
      <c r="L1257" s="10">
        <f t="shared" si="98"/>
        <v>5.017450996937689E-2</v>
      </c>
    </row>
    <row r="1258" spans="1:12" x14ac:dyDescent="0.25">
      <c r="A1258" s="3">
        <v>45087</v>
      </c>
      <c r="B1258" s="41">
        <v>6.9367476388224894E-2</v>
      </c>
      <c r="C1258" s="41">
        <v>7.0554030236578497E-2</v>
      </c>
      <c r="D1258" s="41">
        <v>5.8153069814572397E-2</v>
      </c>
      <c r="E1258" s="41">
        <v>6.1840631698893499E-2</v>
      </c>
      <c r="F1258" s="4">
        <v>1636397276.199301</v>
      </c>
      <c r="G1258" s="4">
        <v>8685583445.5384617</v>
      </c>
      <c r="H1258" s="11">
        <f t="shared" si="99"/>
        <v>-6.1990844303865611E-3</v>
      </c>
      <c r="I1258" s="10">
        <f t="shared" si="95"/>
        <v>7.1661866618019515E-2</v>
      </c>
      <c r="J1258" s="10">
        <f t="shared" si="96"/>
        <v>-3.8416626319026648E-3</v>
      </c>
      <c r="K1258" s="10">
        <f t="shared" si="97"/>
        <v>33.804818150442202</v>
      </c>
      <c r="L1258" s="10">
        <f t="shared" si="98"/>
        <v>0.21324687521308783</v>
      </c>
    </row>
    <row r="1259" spans="1:12" x14ac:dyDescent="0.25">
      <c r="A1259" s="3">
        <v>45088</v>
      </c>
      <c r="B1259" s="41">
        <v>6.1766523002527503E-2</v>
      </c>
      <c r="C1259" s="41">
        <v>6.2453331694457902E-2</v>
      </c>
      <c r="D1259" s="41">
        <v>6.12347415248541E-2</v>
      </c>
      <c r="E1259" s="41">
        <v>6.1603060854962602E-2</v>
      </c>
      <c r="F1259" s="4">
        <v>940743720.6620208</v>
      </c>
      <c r="G1259" s="4">
        <v>8642658704.602787</v>
      </c>
      <c r="H1259" s="11">
        <f t="shared" si="99"/>
        <v>-0.1148155323651634</v>
      </c>
      <c r="I1259" s="10">
        <f t="shared" si="95"/>
        <v>1.9260017942979209E-2</v>
      </c>
      <c r="J1259" s="10">
        <f t="shared" si="96"/>
        <v>-2.4393568794689457E-3</v>
      </c>
      <c r="K1259" s="10">
        <f t="shared" si="97"/>
        <v>29.808684425626478</v>
      </c>
      <c r="L1259" s="10">
        <f t="shared" si="98"/>
        <v>1.9900307231789371E-2</v>
      </c>
    </row>
    <row r="1260" spans="1:12" x14ac:dyDescent="0.25">
      <c r="A1260" s="3">
        <v>45089</v>
      </c>
      <c r="B1260" s="41">
        <v>6.1491202619888802E-2</v>
      </c>
      <c r="C1260" s="41">
        <v>6.1612063539744501E-2</v>
      </c>
      <c r="D1260" s="41">
        <v>6.03339996771824E-2</v>
      </c>
      <c r="E1260" s="41">
        <v>6.1452789004669703E-2</v>
      </c>
      <c r="F1260" s="4">
        <v>494378841.78745651</v>
      </c>
      <c r="G1260" s="4">
        <v>8546208548.2125425</v>
      </c>
      <c r="H1260" s="11">
        <f t="shared" si="99"/>
        <v>-1.3470348688988438E-2</v>
      </c>
      <c r="I1260" s="10">
        <f t="shared" si="95"/>
        <v>1.2464370877467795E-2</v>
      </c>
      <c r="J1260" s="10">
        <f t="shared" si="96"/>
        <v>5.0212878882542888E-3</v>
      </c>
      <c r="K1260" s="10">
        <f t="shared" si="97"/>
        <v>29.393680703764282</v>
      </c>
      <c r="L1260" s="10">
        <f t="shared" si="98"/>
        <v>2.1183144982934943E-2</v>
      </c>
    </row>
    <row r="1261" spans="1:12" x14ac:dyDescent="0.25">
      <c r="A1261" s="3">
        <v>45090</v>
      </c>
      <c r="B1261" s="41">
        <v>6.1491548851923199E-2</v>
      </c>
      <c r="C1261" s="41">
        <v>6.2460303305369599E-2</v>
      </c>
      <c r="D1261" s="41">
        <v>6.0789729375462301E-2</v>
      </c>
      <c r="E1261" s="41">
        <v>6.1761361149798299E-2</v>
      </c>
      <c r="F1261" s="4">
        <v>447766824.68292677</v>
      </c>
      <c r="G1261" s="4">
        <v>8617818743.8954697</v>
      </c>
      <c r="H1261" s="11">
        <f t="shared" si="99"/>
        <v>1.3767429897521921E-2</v>
      </c>
      <c r="I1261" s="10">
        <f t="shared" si="95"/>
        <v>1.0085386970704955E-3</v>
      </c>
      <c r="J1261" s="10">
        <f t="shared" si="96"/>
        <v>-2.2047080553277976E-2</v>
      </c>
      <c r="K1261" s="10">
        <f t="shared" si="97"/>
        <v>29.812123572181022</v>
      </c>
      <c r="L1261" s="10">
        <f t="shared" si="98"/>
        <v>2.7481187152341935E-2</v>
      </c>
    </row>
    <row r="1262" spans="1:12" x14ac:dyDescent="0.25">
      <c r="A1262" s="3">
        <v>45091</v>
      </c>
      <c r="B1262" s="41">
        <v>6.1870651974636197E-2</v>
      </c>
      <c r="C1262" s="41">
        <v>6.2219215751013301E-2</v>
      </c>
      <c r="D1262" s="41">
        <v>5.8727977598635198E-2</v>
      </c>
      <c r="E1262" s="41">
        <v>6.0399703445448601E-2</v>
      </c>
      <c r="F1262" s="4">
        <v>402154162.05226481</v>
      </c>
      <c r="G1262" s="4">
        <v>8606129405.3693371</v>
      </c>
      <c r="H1262" s="11">
        <f t="shared" si="99"/>
        <v>-3.8598524438412719E-3</v>
      </c>
      <c r="I1262" s="10">
        <f t="shared" si="95"/>
        <v>1.1856182846358089E-2</v>
      </c>
      <c r="J1262" s="10">
        <f t="shared" si="96"/>
        <v>1.8499987560882669E-2</v>
      </c>
      <c r="K1262" s="10">
        <f t="shared" si="97"/>
        <v>29.693193321711</v>
      </c>
      <c r="L1262" s="10">
        <f t="shared" si="98"/>
        <v>5.9447614154845896E-2</v>
      </c>
    </row>
    <row r="1263" spans="1:12" x14ac:dyDescent="0.25">
      <c r="A1263" s="3">
        <v>45092</v>
      </c>
      <c r="B1263" s="41">
        <v>6.03458854160836E-2</v>
      </c>
      <c r="C1263" s="41">
        <v>6.1890316169584202E-2</v>
      </c>
      <c r="D1263" s="41">
        <v>5.9794410524165398E-2</v>
      </c>
      <c r="E1263" s="41">
        <v>6.1517097207870401E-2</v>
      </c>
      <c r="F1263" s="4">
        <v>616382527.10452962</v>
      </c>
      <c r="G1263" s="4">
        <v>8491568846.7003489</v>
      </c>
      <c r="H1263" s="11">
        <f t="shared" si="99"/>
        <v>-5.2861415474164571E-3</v>
      </c>
      <c r="I1263" s="10">
        <f t="shared" si="95"/>
        <v>5.3312485954717399E-3</v>
      </c>
      <c r="J1263" s="10">
        <f t="shared" si="96"/>
        <v>1.1027731713615374E-2</v>
      </c>
      <c r="K1263" s="10">
        <f t="shared" si="97"/>
        <v>29.530944757270216</v>
      </c>
      <c r="L1263" s="10">
        <f t="shared" si="98"/>
        <v>3.5051865668476845E-2</v>
      </c>
    </row>
    <row r="1264" spans="1:12" x14ac:dyDescent="0.25">
      <c r="A1264" s="3">
        <v>45093</v>
      </c>
      <c r="B1264" s="41">
        <v>6.1502714906565198E-2</v>
      </c>
      <c r="C1264" s="41">
        <v>6.2600880933880595E-2</v>
      </c>
      <c r="D1264" s="41">
        <v>6.1063262055974503E-2</v>
      </c>
      <c r="E1264" s="41">
        <v>6.2195491251679197E-2</v>
      </c>
      <c r="F1264" s="4">
        <v>471716183.7351917</v>
      </c>
      <c r="G1264" s="4">
        <v>8634100605.2961674</v>
      </c>
      <c r="H1264" s="11">
        <f t="shared" si="99"/>
        <v>1.1481033031878397E-2</v>
      </c>
      <c r="I1264" s="10">
        <f t="shared" si="95"/>
        <v>7.551448678002338E-3</v>
      </c>
      <c r="J1264" s="10">
        <f t="shared" si="96"/>
        <v>1.1606204123286723E-3</v>
      </c>
      <c r="K1264" s="10">
        <f t="shared" si="97"/>
        <v>29.881471542522892</v>
      </c>
      <c r="L1264" s="10">
        <f t="shared" si="98"/>
        <v>2.5180752323657574E-2</v>
      </c>
    </row>
    <row r="1265" spans="1:12" x14ac:dyDescent="0.25">
      <c r="A1265" s="3">
        <v>45094</v>
      </c>
      <c r="B1265" s="41">
        <v>6.2117227686474402E-2</v>
      </c>
      <c r="C1265" s="41">
        <v>6.2847622867221994E-2</v>
      </c>
      <c r="D1265" s="41">
        <v>6.1852127223635998E-2</v>
      </c>
      <c r="E1265" s="41">
        <v>6.2267676608380701E-2</v>
      </c>
      <c r="F1265" s="4">
        <v>443395424.43902439</v>
      </c>
      <c r="G1265" s="4">
        <v>8710236042.3449478</v>
      </c>
      <c r="H1265" s="11">
        <f t="shared" si="99"/>
        <v>3.9415089637797459E-3</v>
      </c>
      <c r="I1265" s="10">
        <f t="shared" si="95"/>
        <v>2.1885429879433822E-2</v>
      </c>
      <c r="J1265" s="10">
        <f t="shared" si="96"/>
        <v>6.6580606397192987E-4</v>
      </c>
      <c r="K1265" s="10">
        <f t="shared" si="97"/>
        <v>30.003191139422455</v>
      </c>
      <c r="L1265" s="10">
        <f t="shared" si="98"/>
        <v>1.6094768090782585E-2</v>
      </c>
    </row>
    <row r="1266" spans="1:12" x14ac:dyDescent="0.25">
      <c r="A1266" s="3">
        <v>45095</v>
      </c>
      <c r="B1266" s="41">
        <v>6.22671769806354E-2</v>
      </c>
      <c r="C1266" s="41">
        <v>6.3766509797243298E-2</v>
      </c>
      <c r="D1266" s="41">
        <v>6.1640398964096503E-2</v>
      </c>
      <c r="E1266" s="41">
        <v>6.2309134805056003E-2</v>
      </c>
      <c r="F1266" s="4">
        <v>405080165.10104531</v>
      </c>
      <c r="G1266" s="4">
        <v>8702470085.9790936</v>
      </c>
      <c r="H1266" s="11">
        <f t="shared" si="99"/>
        <v>1.4620870099775033E-2</v>
      </c>
      <c r="I1266" s="10">
        <f t="shared" si="95"/>
        <v>1.5615790028992518E-2</v>
      </c>
      <c r="J1266" s="10">
        <f t="shared" si="96"/>
        <v>8.9428773765565239E-4</v>
      </c>
      <c r="K1266" s="10">
        <f t="shared" si="97"/>
        <v>30.456484769750446</v>
      </c>
      <c r="L1266" s="10">
        <f t="shared" si="98"/>
        <v>3.4492165347359105E-2</v>
      </c>
    </row>
    <row r="1267" spans="1:12" x14ac:dyDescent="0.25">
      <c r="A1267" s="3">
        <v>45096</v>
      </c>
      <c r="B1267" s="41">
        <v>6.2077912769881401E-2</v>
      </c>
      <c r="C1267" s="41">
        <v>6.2725215340081006E-2</v>
      </c>
      <c r="D1267" s="41">
        <v>6.1725454367208402E-2</v>
      </c>
      <c r="E1267" s="41">
        <v>6.2364857100256098E-2</v>
      </c>
      <c r="F1267" s="4">
        <v>516918778.50522649</v>
      </c>
      <c r="G1267" s="4">
        <v>8677505876.9303131</v>
      </c>
      <c r="H1267" s="11">
        <f t="shared" si="99"/>
        <v>-1.6329801654085648E-2</v>
      </c>
      <c r="I1267" s="10">
        <f t="shared" si="95"/>
        <v>3.4387741972327239E-2</v>
      </c>
      <c r="J1267" s="10">
        <f t="shared" si="96"/>
        <v>1.1565735825897372E-2</v>
      </c>
      <c r="K1267" s="10">
        <f t="shared" si="97"/>
        <v>29.942806612725654</v>
      </c>
      <c r="L1267" s="10">
        <f t="shared" si="98"/>
        <v>1.6196899368694284E-2</v>
      </c>
    </row>
    <row r="1268" spans="1:12" x14ac:dyDescent="0.25">
      <c r="A1268" s="3">
        <v>45097</v>
      </c>
      <c r="B1268" s="41">
        <v>6.2390121026180502E-2</v>
      </c>
      <c r="C1268" s="41">
        <v>6.3086152562297507E-2</v>
      </c>
      <c r="D1268" s="41">
        <v>6.0966130335427401E-2</v>
      </c>
      <c r="E1268" s="41">
        <v>6.3086152562297507E-2</v>
      </c>
      <c r="F1268" s="4">
        <v>366761366.82926828</v>
      </c>
      <c r="G1268" s="4">
        <v>8693098123.9651566</v>
      </c>
      <c r="H1268" s="11">
        <f t="shared" si="99"/>
        <v>5.7542603920861194E-3</v>
      </c>
      <c r="I1268" s="10">
        <f t="shared" si="95"/>
        <v>1.0188838148680554E-2</v>
      </c>
      <c r="J1268" s="10">
        <f t="shared" si="96"/>
        <v>4.0632451535561387E-2</v>
      </c>
      <c r="K1268" s="10">
        <f t="shared" si="97"/>
        <v>30.120859579237244</v>
      </c>
      <c r="L1268" s="10">
        <f t="shared" si="98"/>
        <v>3.4773770537936954E-2</v>
      </c>
    </row>
    <row r="1269" spans="1:12" x14ac:dyDescent="0.25">
      <c r="A1269" s="3">
        <v>45098</v>
      </c>
      <c r="B1269" s="41">
        <v>6.3056114904736199E-2</v>
      </c>
      <c r="C1269" s="41">
        <v>6.6517147947007804E-2</v>
      </c>
      <c r="D1269" s="41">
        <v>6.2917134597612501E-2</v>
      </c>
      <c r="E1269" s="41">
        <v>6.5649497598850096E-2</v>
      </c>
      <c r="F1269" s="4">
        <v>707058306.0174216</v>
      </c>
      <c r="G1269" s="4">
        <v>9029874723.8257847</v>
      </c>
      <c r="H1269" s="11">
        <f t="shared" si="99"/>
        <v>5.4385871468737822E-2</v>
      </c>
      <c r="I1269" s="10">
        <f t="shared" si="95"/>
        <v>2.185905281199009E-2</v>
      </c>
      <c r="J1269" s="10">
        <f t="shared" si="96"/>
        <v>-3.1756856969999969E-4</v>
      </c>
      <c r="K1269" s="10">
        <f t="shared" si="97"/>
        <v>31.813394648310279</v>
      </c>
      <c r="L1269" s="10">
        <f t="shared" si="98"/>
        <v>5.7218329671547163E-2</v>
      </c>
    </row>
    <row r="1270" spans="1:12" x14ac:dyDescent="0.25">
      <c r="A1270" s="3">
        <v>45099</v>
      </c>
      <c r="B1270" s="41">
        <v>6.5635799036867601E-2</v>
      </c>
      <c r="C1270" s="41">
        <v>6.9176282576844397E-2</v>
      </c>
      <c r="D1270" s="41">
        <v>6.55287948666637E-2</v>
      </c>
      <c r="E1270" s="41">
        <v>6.5628649381796106E-2</v>
      </c>
      <c r="F1270" s="4">
        <v>1039755495.675958</v>
      </c>
      <c r="G1270" s="4">
        <v>9372958938.1777</v>
      </c>
      <c r="H1270" s="11">
        <f t="shared" si="99"/>
        <v>3.9976678374049425E-2</v>
      </c>
      <c r="I1270" s="10">
        <f t="shared" si="95"/>
        <v>2.1452881987821412E-2</v>
      </c>
      <c r="J1270" s="10">
        <f t="shared" si="96"/>
        <v>3.883423166119937E-2</v>
      </c>
      <c r="K1270" s="10">
        <f t="shared" si="97"/>
        <v>33.125165172526536</v>
      </c>
      <c r="L1270" s="10">
        <f t="shared" si="98"/>
        <v>5.5662365187739482E-2</v>
      </c>
    </row>
    <row r="1271" spans="1:12" x14ac:dyDescent="0.25">
      <c r="A1271" s="3">
        <v>45100</v>
      </c>
      <c r="B1271" s="41">
        <v>6.5802134735870099E-2</v>
      </c>
      <c r="C1271" s="41">
        <v>6.9803248630827402E-2</v>
      </c>
      <c r="D1271" s="41">
        <v>6.5541922657965795E-2</v>
      </c>
      <c r="E1271" s="41">
        <v>6.8177287555500399E-2</v>
      </c>
      <c r="F1271" s="4">
        <v>773548894.68641114</v>
      </c>
      <c r="G1271" s="4">
        <v>9365505106.7595844</v>
      </c>
      <c r="H1271" s="11">
        <f t="shared" si="99"/>
        <v>9.0633094267033015E-3</v>
      </c>
      <c r="I1271" s="10">
        <f t="shared" si="95"/>
        <v>2.4118181392315474E-2</v>
      </c>
      <c r="J1271" s="10">
        <f t="shared" si="96"/>
        <v>-2.071488229162266E-2</v>
      </c>
      <c r="K1271" s="10">
        <f t="shared" si="97"/>
        <v>33.434452103722499</v>
      </c>
      <c r="L1271" s="10">
        <f t="shared" si="98"/>
        <v>6.5016798410073795E-2</v>
      </c>
    </row>
    <row r="1272" spans="1:12" x14ac:dyDescent="0.25">
      <c r="A1272" s="3">
        <v>45101</v>
      </c>
      <c r="B1272" s="41">
        <v>6.8019086568515602E-2</v>
      </c>
      <c r="C1272" s="41">
        <v>6.8318139337277997E-2</v>
      </c>
      <c r="D1272" s="41">
        <v>6.5622444471395494E-2</v>
      </c>
      <c r="E1272" s="41">
        <v>6.6765003068826101E-2</v>
      </c>
      <c r="F1272" s="4">
        <v>878754173.86411154</v>
      </c>
      <c r="G1272" s="4">
        <v>9418364640.8257847</v>
      </c>
      <c r="H1272" s="11">
        <f t="shared" si="99"/>
        <v>-2.1275647232463224E-2</v>
      </c>
      <c r="I1272" s="10">
        <f t="shared" si="95"/>
        <v>3.388197740067888E-2</v>
      </c>
      <c r="J1272" s="10">
        <f t="shared" si="96"/>
        <v>-3.9038526328127876E-4</v>
      </c>
      <c r="K1272" s="10">
        <f t="shared" si="97"/>
        <v>32.70183684812055</v>
      </c>
      <c r="L1272" s="10">
        <f t="shared" si="98"/>
        <v>4.1078854766794626E-2</v>
      </c>
    </row>
    <row r="1273" spans="1:12" x14ac:dyDescent="0.25">
      <c r="A1273" s="3">
        <v>45102</v>
      </c>
      <c r="B1273" s="41">
        <v>6.6827192766843194E-2</v>
      </c>
      <c r="C1273" s="41">
        <v>6.9194839511430795E-2</v>
      </c>
      <c r="D1273" s="41">
        <v>6.6486163600472298E-2</v>
      </c>
      <c r="E1273" s="41">
        <v>6.6738938995525104E-2</v>
      </c>
      <c r="F1273" s="4">
        <v>659309888.50871074</v>
      </c>
      <c r="G1273" s="4">
        <v>9442071494.1986065</v>
      </c>
      <c r="H1273" s="11">
        <f t="shared" si="99"/>
        <v>1.2832611992323734E-2</v>
      </c>
      <c r="I1273" s="10">
        <f t="shared" si="95"/>
        <v>1.3453876832627087E-2</v>
      </c>
      <c r="J1273" s="10">
        <f t="shared" si="96"/>
        <v>-2.9458755269600956E-2</v>
      </c>
      <c r="K1273" s="10">
        <f t="shared" si="97"/>
        <v>33.134319443821077</v>
      </c>
      <c r="L1273" s="10">
        <f t="shared" si="98"/>
        <v>4.074044529378229E-2</v>
      </c>
    </row>
    <row r="1274" spans="1:12" x14ac:dyDescent="0.25">
      <c r="A1274" s="3">
        <v>45103</v>
      </c>
      <c r="B1274" s="41">
        <v>6.6514262584565803E-2</v>
      </c>
      <c r="C1274" s="41">
        <v>6.6767225754902598E-2</v>
      </c>
      <c r="D1274" s="41">
        <v>6.3793625889010899E-2</v>
      </c>
      <c r="E1274" s="41">
        <v>6.4772892924703104E-2</v>
      </c>
      <c r="F1274" s="4">
        <v>613343058.02787459</v>
      </c>
      <c r="G1274" s="4">
        <v>9170697849.5644608</v>
      </c>
      <c r="H1274" s="11">
        <f t="shared" si="99"/>
        <v>-3.5083739967735041E-2</v>
      </c>
      <c r="I1274" s="10">
        <f t="shared" si="95"/>
        <v>9.0394274123742485E-3</v>
      </c>
      <c r="J1274" s="10">
        <f t="shared" si="96"/>
        <v>1.1238963436846383E-2</v>
      </c>
      <c r="K1274" s="10">
        <f t="shared" si="97"/>
        <v>31.93675985647846</v>
      </c>
      <c r="L1274" s="10">
        <f t="shared" si="98"/>
        <v>4.6612805346183173E-2</v>
      </c>
    </row>
    <row r="1275" spans="1:12" x14ac:dyDescent="0.25">
      <c r="A1275" s="3">
        <v>45104</v>
      </c>
      <c r="B1275" s="41">
        <v>6.4741903171081194E-2</v>
      </c>
      <c r="C1275" s="41">
        <v>6.5695138743451106E-2</v>
      </c>
      <c r="D1275" s="41">
        <v>6.4520318220400594E-2</v>
      </c>
      <c r="E1275" s="41">
        <v>6.5500873099982607E-2</v>
      </c>
      <c r="F1275" s="4">
        <v>943595464.27177703</v>
      </c>
      <c r="G1275" s="4">
        <v>9128119049.972126</v>
      </c>
      <c r="H1275" s="11">
        <f t="shared" si="99"/>
        <v>-1.6057084884536638E-2</v>
      </c>
      <c r="I1275" s="10">
        <f t="shared" si="95"/>
        <v>1.3084308547331744E-2</v>
      </c>
      <c r="J1275" s="10">
        <f t="shared" si="96"/>
        <v>-4.5627957934977426E-2</v>
      </c>
      <c r="K1275" s="10">
        <f t="shared" si="97"/>
        <v>31.407891507641388</v>
      </c>
      <c r="L1275" s="10">
        <f t="shared" si="98"/>
        <v>1.820853578305881E-2</v>
      </c>
    </row>
    <row r="1276" spans="1:12" x14ac:dyDescent="0.25">
      <c r="A1276" s="3">
        <v>45105</v>
      </c>
      <c r="B1276" s="41">
        <v>6.5480092010757093E-2</v>
      </c>
      <c r="C1276" s="41">
        <v>6.5480092010757093E-2</v>
      </c>
      <c r="D1276" s="41">
        <v>6.1411699497230299E-2</v>
      </c>
      <c r="E1276" s="41">
        <v>6.2512202017472304E-2</v>
      </c>
      <c r="F1276" s="4">
        <v>1586873842.5191641</v>
      </c>
      <c r="G1276" s="4">
        <v>8962664098.0940762</v>
      </c>
      <c r="H1276" s="11">
        <f t="shared" si="99"/>
        <v>-3.273404041869845E-3</v>
      </c>
      <c r="I1276" s="10">
        <f t="shared" si="95"/>
        <v>4.5313401034062062E-2</v>
      </c>
      <c r="J1276" s="10">
        <f t="shared" si="96"/>
        <v>1.3820191227242651E-2</v>
      </c>
      <c r="K1276" s="10">
        <f t="shared" si="97"/>
        <v>31.30180738459179</v>
      </c>
      <c r="L1276" s="10">
        <f t="shared" si="98"/>
        <v>6.6247841157860865E-2</v>
      </c>
    </row>
    <row r="1277" spans="1:12" x14ac:dyDescent="0.25">
      <c r="A1277" s="3">
        <v>45106</v>
      </c>
      <c r="B1277" s="41">
        <v>6.2506403711321504E-2</v>
      </c>
      <c r="C1277" s="41">
        <v>6.4054105158046298E-2</v>
      </c>
      <c r="D1277" s="41">
        <v>6.2405560239158497E-2</v>
      </c>
      <c r="E1277" s="41">
        <v>6.3376132603389798E-2</v>
      </c>
      <c r="F1277" s="4">
        <v>2189226419.815331</v>
      </c>
      <c r="G1277" s="4">
        <v>8826289156.5052261</v>
      </c>
      <c r="H1277" s="11">
        <f t="shared" si="99"/>
        <v>-2.1777410643780606E-2</v>
      </c>
      <c r="I1277" s="10">
        <f t="shared" si="95"/>
        <v>1.0392297455907945E-2</v>
      </c>
      <c r="J1277" s="10">
        <f t="shared" si="96"/>
        <v>4.8054294466868486E-2</v>
      </c>
      <c r="K1277" s="10">
        <f t="shared" si="97"/>
        <v>30.598357660641231</v>
      </c>
      <c r="L1277" s="10">
        <f t="shared" si="98"/>
        <v>2.641663519356352E-2</v>
      </c>
    </row>
    <row r="1278" spans="1:12" x14ac:dyDescent="0.25">
      <c r="A1278" s="3">
        <v>45107</v>
      </c>
      <c r="B1278" s="41">
        <v>6.3371301112644399E-2</v>
      </c>
      <c r="C1278" s="41">
        <v>6.6763940701220395E-2</v>
      </c>
      <c r="D1278" s="41">
        <v>6.2859079695092898E-2</v>
      </c>
      <c r="E1278" s="41">
        <v>6.6421627941684394E-2</v>
      </c>
      <c r="F1278" s="4">
        <v>2147792852.4285712</v>
      </c>
      <c r="G1278" s="4">
        <v>9128284931.7456455</v>
      </c>
      <c r="H1278" s="11">
        <f t="shared" si="99"/>
        <v>4.2305415655840985E-2</v>
      </c>
      <c r="I1278" s="10">
        <f t="shared" si="95"/>
        <v>5.8307674825080855E-2</v>
      </c>
      <c r="J1278" s="10">
        <f t="shared" si="96"/>
        <v>3.181720667131871E-2</v>
      </c>
      <c r="K1278" s="10">
        <f t="shared" si="97"/>
        <v>31.935139315516587</v>
      </c>
      <c r="L1278" s="10">
        <f t="shared" si="98"/>
        <v>6.2120874582774599E-2</v>
      </c>
    </row>
    <row r="1279" spans="1:12" x14ac:dyDescent="0.25">
      <c r="A1279" s="3">
        <v>45108</v>
      </c>
      <c r="B1279" s="41">
        <v>6.6465277518083399E-2</v>
      </c>
      <c r="C1279" s="41">
        <v>7.0569641793314195E-2</v>
      </c>
      <c r="D1279" s="41">
        <v>6.6465277518083399E-2</v>
      </c>
      <c r="E1279" s="41">
        <v>6.8534978605350405E-2</v>
      </c>
      <c r="F1279" s="4">
        <v>3464710204.0418119</v>
      </c>
      <c r="G1279" s="4">
        <v>9558078978.7247391</v>
      </c>
      <c r="H1279" s="11">
        <f t="shared" si="99"/>
        <v>5.7002343662201388E-2</v>
      </c>
      <c r="I1279" s="10">
        <f t="shared" si="95"/>
        <v>1.7713891710178668E-2</v>
      </c>
      <c r="J1279" s="10">
        <f t="shared" si="96"/>
        <v>-7.1318075578629125E-3</v>
      </c>
      <c r="K1279" s="10">
        <f t="shared" si="97"/>
        <v>33.81251944534214</v>
      </c>
      <c r="L1279" s="10">
        <f t="shared" si="98"/>
        <v>6.175200688982474E-2</v>
      </c>
    </row>
    <row r="1280" spans="1:12" x14ac:dyDescent="0.25">
      <c r="A1280" s="3">
        <v>45109</v>
      </c>
      <c r="B1280" s="41">
        <v>6.8456523581267997E-2</v>
      </c>
      <c r="C1280" s="41">
        <v>6.8773139069935096E-2</v>
      </c>
      <c r="D1280" s="41">
        <v>6.6324885170592193E-2</v>
      </c>
      <c r="E1280" s="41">
        <v>6.8046200326954798E-2</v>
      </c>
      <c r="F1280" s="4">
        <v>1867756731.4634149</v>
      </c>
      <c r="G1280" s="4">
        <v>9445785285.4320564</v>
      </c>
      <c r="H1280" s="11">
        <f t="shared" si="99"/>
        <v>-2.5457160865868241E-2</v>
      </c>
      <c r="I1280" s="10">
        <f t="shared" si="95"/>
        <v>3.0068212146258898E-2</v>
      </c>
      <c r="J1280" s="10">
        <f t="shared" si="96"/>
        <v>4.4722038345328397E-3</v>
      </c>
      <c r="K1280" s="10">
        <f t="shared" si="97"/>
        <v>32.926291537675901</v>
      </c>
      <c r="L1280" s="10">
        <f t="shared" si="98"/>
        <v>3.691305145943069E-2</v>
      </c>
    </row>
    <row r="1281" spans="1:12" x14ac:dyDescent="0.25">
      <c r="A1281" s="3">
        <v>45110</v>
      </c>
      <c r="B1281" s="41">
        <v>6.7981242655059504E-2</v>
      </c>
      <c r="C1281" s="41">
        <v>6.8745221648001398E-2</v>
      </c>
      <c r="D1281" s="41">
        <v>6.7416595075656394E-2</v>
      </c>
      <c r="E1281" s="41">
        <v>6.83505168049824E-2</v>
      </c>
      <c r="F1281" s="4">
        <v>1564657916.56446</v>
      </c>
      <c r="G1281" s="4">
        <v>9527599404.5365849</v>
      </c>
      <c r="H1281" s="11">
        <f t="shared" si="99"/>
        <v>-4.0593496692523394E-4</v>
      </c>
      <c r="I1281" s="10">
        <f t="shared" si="95"/>
        <v>5.4110446203095436E-2</v>
      </c>
      <c r="J1281" s="10">
        <f t="shared" si="96"/>
        <v>8.0444277021241017E-3</v>
      </c>
      <c r="K1281" s="10">
        <f t="shared" si="97"/>
        <v>32.912519669642656</v>
      </c>
      <c r="L1281" s="10">
        <f t="shared" si="98"/>
        <v>1.9707708033222193E-2</v>
      </c>
    </row>
    <row r="1282" spans="1:12" x14ac:dyDescent="0.25">
      <c r="A1282" s="3">
        <v>45111</v>
      </c>
      <c r="B1282" s="41">
        <v>6.8386362954294899E-2</v>
      </c>
      <c r="C1282" s="41">
        <v>7.1640559916649901E-2</v>
      </c>
      <c r="D1282" s="41">
        <v>6.7923800215223998E-2</v>
      </c>
      <c r="E1282" s="41">
        <v>6.89003575958229E-2</v>
      </c>
      <c r="F1282" s="4">
        <v>1475671185.243902</v>
      </c>
      <c r="G1282" s="4">
        <v>9642971353.0104523</v>
      </c>
      <c r="H1282" s="11">
        <f t="shared" si="99"/>
        <v>4.2116938446625528E-2</v>
      </c>
      <c r="I1282" s="10">
        <f t="shared" si="95"/>
        <v>1.9135054383720051E-2</v>
      </c>
      <c r="J1282" s="10">
        <f t="shared" si="96"/>
        <v>-2.3388112914159875E-2</v>
      </c>
      <c r="K1282" s="10">
        <f t="shared" si="97"/>
        <v>34.340811173138974</v>
      </c>
      <c r="L1282" s="10">
        <f t="shared" si="98"/>
        <v>5.4719548812771635E-2</v>
      </c>
    </row>
    <row r="1283" spans="1:12" x14ac:dyDescent="0.25">
      <c r="A1283" s="3">
        <v>45112</v>
      </c>
      <c r="B1283" s="41">
        <v>6.8883785467744402E-2</v>
      </c>
      <c r="C1283" s="41">
        <v>6.9175638327885203E-2</v>
      </c>
      <c r="D1283" s="41">
        <v>6.5804197905312903E-2</v>
      </c>
      <c r="E1283" s="41">
        <v>6.7288908252545798E-2</v>
      </c>
      <c r="F1283" s="4">
        <v>2086998933.0627179</v>
      </c>
      <c r="G1283" s="4">
        <v>9470588260.9512196</v>
      </c>
      <c r="H1283" s="11">
        <f t="shared" si="99"/>
        <v>-3.4406788439851781E-2</v>
      </c>
      <c r="I1283" s="10">
        <f t="shared" ref="I1283:I1346" si="100">_xlfn.STDEV.S(H1284:H1285)</f>
        <v>2.3846071965420077E-2</v>
      </c>
      <c r="J1283" s="10">
        <f t="shared" ref="J1283:J1346" si="101">E1284/E1283-1</f>
        <v>-2.9223083074577882E-2</v>
      </c>
      <c r="K1283" s="10">
        <f t="shared" ref="K1283:K1346" si="102">C1283/$C$2-1</f>
        <v>33.124847359812037</v>
      </c>
      <c r="L1283" s="10">
        <f t="shared" ref="L1283:L1346" si="103">C1283/D1283-1</f>
        <v>5.1234427740059152E-2</v>
      </c>
    </row>
    <row r="1284" spans="1:12" x14ac:dyDescent="0.25">
      <c r="A1284" s="3">
        <v>45113</v>
      </c>
      <c r="B1284" s="41">
        <v>6.7164850231920301E-2</v>
      </c>
      <c r="C1284" s="41">
        <v>6.8667492419328596E-2</v>
      </c>
      <c r="D1284" s="41">
        <v>6.4998743189404601E-2</v>
      </c>
      <c r="E1284" s="41">
        <v>6.5322518896684001E-2</v>
      </c>
      <c r="F1284" s="4">
        <v>1879284647.783972</v>
      </c>
      <c r="G1284" s="4">
        <v>9356765175.9303112</v>
      </c>
      <c r="H1284" s="11">
        <f t="shared" ref="H1284:H1347" si="104">(C1284-C1283)/C1283</f>
        <v>-7.3457350136481381E-3</v>
      </c>
      <c r="I1284" s="10">
        <f t="shared" si="100"/>
        <v>3.0445626811572153E-2</v>
      </c>
      <c r="J1284" s="10">
        <f t="shared" si="101"/>
        <v>1.0440615972426848E-3</v>
      </c>
      <c r="K1284" s="10">
        <f t="shared" si="102"/>
        <v>32.874175273725662</v>
      </c>
      <c r="L1284" s="10">
        <f t="shared" si="103"/>
        <v>5.6443387208785945E-2</v>
      </c>
    </row>
    <row r="1285" spans="1:12" x14ac:dyDescent="0.25">
      <c r="A1285" s="3">
        <v>45114</v>
      </c>
      <c r="B1285" s="41">
        <v>6.4880992313518598E-2</v>
      </c>
      <c r="C1285" s="41">
        <v>6.5847375266458397E-2</v>
      </c>
      <c r="D1285" s="41">
        <v>6.4880992313518598E-2</v>
      </c>
      <c r="E1285" s="41">
        <v>6.5390719630099195E-2</v>
      </c>
      <c r="F1285" s="4">
        <v>1623791561.397213</v>
      </c>
      <c r="G1285" s="4">
        <v>9157170230.7665501</v>
      </c>
      <c r="H1285" s="11">
        <f t="shared" si="104"/>
        <v>-4.1069173396470059E-2</v>
      </c>
      <c r="I1285" s="10">
        <f t="shared" si="100"/>
        <v>2.3620944185033885E-3</v>
      </c>
      <c r="J1285" s="10">
        <f t="shared" si="101"/>
        <v>5.8790089068625484E-3</v>
      </c>
      <c r="K1285" s="10">
        <f t="shared" si="102"/>
        <v>31.482990895746603</v>
      </c>
      <c r="L1285" s="10">
        <f t="shared" si="103"/>
        <v>1.4894700566076891E-2</v>
      </c>
    </row>
    <row r="1286" spans="1:12" x14ac:dyDescent="0.25">
      <c r="A1286" s="3">
        <v>45115</v>
      </c>
      <c r="B1286" s="41">
        <v>6.5321111450422506E-2</v>
      </c>
      <c r="C1286" s="41">
        <v>6.5978243300258393E-2</v>
      </c>
      <c r="D1286" s="41">
        <v>6.4847283905964906E-2</v>
      </c>
      <c r="E1286" s="41">
        <v>6.5775152253230704E-2</v>
      </c>
      <c r="F1286" s="4">
        <v>886447255.94773519</v>
      </c>
      <c r="G1286" s="4">
        <v>9150458132.9790936</v>
      </c>
      <c r="H1286" s="11">
        <f t="shared" si="104"/>
        <v>1.9874449554052138E-3</v>
      </c>
      <c r="I1286" s="10">
        <f t="shared" si="100"/>
        <v>7.6850300073513034E-3</v>
      </c>
      <c r="J1286" s="10">
        <f t="shared" si="101"/>
        <v>-6.2090288039591268E-3</v>
      </c>
      <c r="K1286" s="10">
        <f t="shared" si="102"/>
        <v>31.547549052138834</v>
      </c>
      <c r="L1286" s="10">
        <f t="shared" si="103"/>
        <v>1.7440351024315737E-2</v>
      </c>
    </row>
    <row r="1287" spans="1:12" x14ac:dyDescent="0.25">
      <c r="A1287" s="3">
        <v>45116</v>
      </c>
      <c r="B1287" s="41">
        <v>6.5701865008182606E-2</v>
      </c>
      <c r="C1287" s="41">
        <v>6.6329772142195501E-2</v>
      </c>
      <c r="D1287" s="41">
        <v>6.5273183847872798E-2</v>
      </c>
      <c r="E1287" s="41">
        <v>6.53667524383056E-2</v>
      </c>
      <c r="F1287" s="4">
        <v>952597608.85714281</v>
      </c>
      <c r="G1287" s="4">
        <v>9205987539.1254368</v>
      </c>
      <c r="H1287" s="11">
        <f t="shared" si="104"/>
        <v>5.327950917658494E-3</v>
      </c>
      <c r="I1287" s="10">
        <f t="shared" si="100"/>
        <v>2.2661098941919558E-3</v>
      </c>
      <c r="J1287" s="10">
        <f t="shared" si="101"/>
        <v>-2.7043793546749351E-3</v>
      </c>
      <c r="K1287" s="10">
        <f t="shared" si="102"/>
        <v>31.720960795978712</v>
      </c>
      <c r="L1287" s="10">
        <f t="shared" si="103"/>
        <v>1.6187172618777224E-2</v>
      </c>
    </row>
    <row r="1288" spans="1:12" x14ac:dyDescent="0.25">
      <c r="A1288" s="3">
        <v>45117</v>
      </c>
      <c r="B1288" s="41">
        <v>6.5269264451117595E-2</v>
      </c>
      <c r="C1288" s="41">
        <v>6.5962283796860297E-2</v>
      </c>
      <c r="D1288" s="41">
        <v>6.4103115522659598E-2</v>
      </c>
      <c r="E1288" s="41">
        <v>6.5189975942529302E-2</v>
      </c>
      <c r="F1288" s="4">
        <v>1180019980.3066199</v>
      </c>
      <c r="G1288" s="4">
        <v>9076480832.0627155</v>
      </c>
      <c r="H1288" s="11">
        <f t="shared" si="104"/>
        <v>-5.5403227459819258E-3</v>
      </c>
      <c r="I1288" s="10">
        <f t="shared" si="100"/>
        <v>7.7181957705730045E-3</v>
      </c>
      <c r="J1288" s="10">
        <f t="shared" si="101"/>
        <v>1.8803187389218046E-3</v>
      </c>
      <c r="K1288" s="10">
        <f t="shared" si="102"/>
        <v>31.539676112610366</v>
      </c>
      <c r="L1288" s="10">
        <f t="shared" si="103"/>
        <v>2.9002775591203678E-2</v>
      </c>
    </row>
    <row r="1289" spans="1:12" x14ac:dyDescent="0.25">
      <c r="A1289" s="3">
        <v>45118</v>
      </c>
      <c r="B1289" s="41">
        <v>6.5153040984998398E-2</v>
      </c>
      <c r="C1289" s="41">
        <v>6.5385437946220204E-2</v>
      </c>
      <c r="D1289" s="41">
        <v>6.4479390756127603E-2</v>
      </c>
      <c r="E1289" s="41">
        <v>6.5312553875883902E-2</v>
      </c>
      <c r="F1289" s="4">
        <v>1024907033.574913</v>
      </c>
      <c r="G1289" s="4">
        <v>9105372659.149826</v>
      </c>
      <c r="H1289" s="11">
        <f t="shared" si="104"/>
        <v>-8.7450860921760489E-3</v>
      </c>
      <c r="I1289" s="10">
        <f t="shared" si="100"/>
        <v>6.1765035554463089E-2</v>
      </c>
      <c r="J1289" s="10">
        <f t="shared" si="101"/>
        <v>-3.9674640489671953E-3</v>
      </c>
      <c r="K1289" s="10">
        <f t="shared" si="102"/>
        <v>31.25511384359406</v>
      </c>
      <c r="L1289" s="10">
        <f t="shared" si="103"/>
        <v>1.4051733111428266E-2</v>
      </c>
    </row>
    <row r="1290" spans="1:12" x14ac:dyDescent="0.25">
      <c r="A1290" s="3">
        <v>45119</v>
      </c>
      <c r="B1290" s="41">
        <v>6.5275076929143E-2</v>
      </c>
      <c r="C1290" s="41">
        <v>6.5527330299490399E-2</v>
      </c>
      <c r="D1290" s="41">
        <v>6.3973503149652097E-2</v>
      </c>
      <c r="E1290" s="41">
        <v>6.5053428666435098E-2</v>
      </c>
      <c r="F1290" s="4">
        <v>790679291.50174212</v>
      </c>
      <c r="G1290" s="4">
        <v>9117285379.4146366</v>
      </c>
      <c r="H1290" s="11">
        <f t="shared" si="104"/>
        <v>2.1700910436189555E-3</v>
      </c>
      <c r="I1290" s="10">
        <f t="shared" si="100"/>
        <v>4.9016525800577616E-2</v>
      </c>
      <c r="J1290" s="10">
        <f t="shared" si="101"/>
        <v>8.47651056590355E-2</v>
      </c>
      <c r="K1290" s="10">
        <f t="shared" si="102"/>
        <v>31.325110377256955</v>
      </c>
      <c r="L1290" s="10">
        <f t="shared" si="103"/>
        <v>2.4288605021417498E-2</v>
      </c>
    </row>
    <row r="1291" spans="1:12" x14ac:dyDescent="0.25">
      <c r="A1291" s="3">
        <v>45120</v>
      </c>
      <c r="B1291" s="41">
        <v>6.4914509100971005E-2</v>
      </c>
      <c r="C1291" s="41">
        <v>7.1393274133058904E-2</v>
      </c>
      <c r="D1291" s="41">
        <v>6.4643163327551198E-2</v>
      </c>
      <c r="E1291" s="41">
        <v>7.0567689420828E-2</v>
      </c>
      <c r="F1291" s="4">
        <v>1754578300.968641</v>
      </c>
      <c r="G1291" s="4">
        <v>9326112193.5853634</v>
      </c>
      <c r="H1291" s="11">
        <f t="shared" si="104"/>
        <v>8.9519042005197072E-2</v>
      </c>
      <c r="I1291" s="10">
        <f t="shared" si="100"/>
        <v>3.8638776067038594E-3</v>
      </c>
      <c r="J1291" s="10">
        <f t="shared" si="101"/>
        <v>-3.0013297055239696E-2</v>
      </c>
      <c r="K1291" s="10">
        <f t="shared" si="102"/>
        <v>34.218823290941252</v>
      </c>
      <c r="L1291" s="10">
        <f t="shared" si="103"/>
        <v>0.1044211090243905</v>
      </c>
    </row>
    <row r="1292" spans="1:12" x14ac:dyDescent="0.25">
      <c r="A1292" s="3">
        <v>45121</v>
      </c>
      <c r="B1292" s="41">
        <v>7.0603374745975694E-2</v>
      </c>
      <c r="C1292" s="41">
        <v>7.2835361615529406E-2</v>
      </c>
      <c r="D1292" s="41">
        <v>6.7086952553177398E-2</v>
      </c>
      <c r="E1292" s="41">
        <v>6.8449720395738795E-2</v>
      </c>
      <c r="F1292" s="4">
        <v>3775778736.9163761</v>
      </c>
      <c r="G1292" s="4">
        <v>9823802879.2125435</v>
      </c>
      <c r="H1292" s="11">
        <f t="shared" si="104"/>
        <v>2.0199206437609491E-2</v>
      </c>
      <c r="I1292" s="10">
        <f t="shared" si="100"/>
        <v>4.3370545214045798E-2</v>
      </c>
      <c r="J1292" s="10">
        <f t="shared" si="101"/>
        <v>4.9829531406359706E-2</v>
      </c>
      <c r="K1292" s="10">
        <f t="shared" si="102"/>
        <v>34.930215573084666</v>
      </c>
      <c r="L1292" s="10">
        <f t="shared" si="103"/>
        <v>8.5685947022194009E-2</v>
      </c>
    </row>
    <row r="1293" spans="1:12" x14ac:dyDescent="0.25">
      <c r="A1293" s="3">
        <v>45122</v>
      </c>
      <c r="B1293" s="41">
        <v>6.8435693446657495E-2</v>
      </c>
      <c r="C1293" s="41">
        <v>7.4704575891690397E-2</v>
      </c>
      <c r="D1293" s="41">
        <v>6.7885356566829397E-2</v>
      </c>
      <c r="E1293" s="41">
        <v>7.1860537887954795E-2</v>
      </c>
      <c r="F1293" s="4">
        <v>4217610906.2439022</v>
      </c>
      <c r="G1293" s="4">
        <v>10025670410.777</v>
      </c>
      <c r="H1293" s="11">
        <f t="shared" si="104"/>
        <v>2.5663554552359785E-2</v>
      </c>
      <c r="I1293" s="10">
        <f t="shared" si="100"/>
        <v>3.2005005287981322E-2</v>
      </c>
      <c r="J1293" s="10">
        <f t="shared" si="101"/>
        <v>-3.2306736878172426E-2</v>
      </c>
      <c r="K1293" s="10">
        <f t="shared" si="102"/>
        <v>35.852312620522568</v>
      </c>
      <c r="L1293" s="10">
        <f t="shared" si="103"/>
        <v>0.10045199244328717</v>
      </c>
    </row>
    <row r="1294" spans="1:12" x14ac:dyDescent="0.25">
      <c r="A1294" s="3">
        <v>45123</v>
      </c>
      <c r="B1294" s="41">
        <v>7.1966222771749702E-2</v>
      </c>
      <c r="C1294" s="41">
        <v>7.2039739757388394E-2</v>
      </c>
      <c r="D1294" s="41">
        <v>6.9197151224443795E-2</v>
      </c>
      <c r="E1294" s="41">
        <v>6.9538958398484702E-2</v>
      </c>
      <c r="F1294" s="4">
        <v>3485863414.1463408</v>
      </c>
      <c r="G1294" s="4">
        <v>9921689830.9024391</v>
      </c>
      <c r="H1294" s="11">
        <f t="shared" si="104"/>
        <v>-3.5671658696859308E-2</v>
      </c>
      <c r="I1294" s="10">
        <f t="shared" si="100"/>
        <v>3.0139743301809852E-2</v>
      </c>
      <c r="J1294" s="10">
        <f t="shared" si="101"/>
        <v>6.9346069509779174E-3</v>
      </c>
      <c r="K1294" s="10">
        <f t="shared" si="102"/>
        <v>34.537729502533331</v>
      </c>
      <c r="L1294" s="10">
        <f t="shared" si="103"/>
        <v>4.1079560106810575E-2</v>
      </c>
    </row>
    <row r="1295" spans="1:12" x14ac:dyDescent="0.25">
      <c r="A1295" s="3">
        <v>45124</v>
      </c>
      <c r="B1295" s="41">
        <v>6.9307928638625699E-2</v>
      </c>
      <c r="C1295" s="41">
        <v>7.2730619148605805E-2</v>
      </c>
      <c r="D1295" s="41">
        <v>6.8306492164327395E-2</v>
      </c>
      <c r="E1295" s="41">
        <v>7.0021183742758605E-2</v>
      </c>
      <c r="F1295" s="4">
        <v>2863115547.9233451</v>
      </c>
      <c r="G1295" s="4">
        <v>9782897716.3275261</v>
      </c>
      <c r="H1295" s="11">
        <f t="shared" si="104"/>
        <v>9.5902538452265085E-3</v>
      </c>
      <c r="I1295" s="10">
        <f t="shared" si="100"/>
        <v>3.3548559748786538E-2</v>
      </c>
      <c r="J1295" s="10">
        <f t="shared" si="101"/>
        <v>-1.9970495181076076E-2</v>
      </c>
      <c r="K1295" s="10">
        <f t="shared" si="102"/>
        <v>34.878545349545618</v>
      </c>
      <c r="L1295" s="10">
        <f t="shared" si="103"/>
        <v>6.4768762735394558E-2</v>
      </c>
    </row>
    <row r="1296" spans="1:12" x14ac:dyDescent="0.25">
      <c r="A1296" s="3">
        <v>45125</v>
      </c>
      <c r="B1296" s="41">
        <v>6.9753260797989894E-2</v>
      </c>
      <c r="C1296" s="41">
        <v>7.0328051883759193E-2</v>
      </c>
      <c r="D1296" s="41">
        <v>6.7720059957142698E-2</v>
      </c>
      <c r="E1296" s="41">
        <v>6.8622826030250605E-2</v>
      </c>
      <c r="F1296" s="4">
        <v>2105463666.58885</v>
      </c>
      <c r="G1296" s="4">
        <v>9652899391.1010456</v>
      </c>
      <c r="H1296" s="11">
        <f t="shared" si="104"/>
        <v>-3.3033779898636637E-2</v>
      </c>
      <c r="I1296" s="10">
        <f t="shared" si="100"/>
        <v>1.1446054774291468E-2</v>
      </c>
      <c r="J1296" s="10">
        <f t="shared" si="101"/>
        <v>2.2419911954341343E-2</v>
      </c>
      <c r="K1296" s="10">
        <f t="shared" si="102"/>
        <v>33.693341379385473</v>
      </c>
      <c r="L1296" s="10">
        <f t="shared" si="103"/>
        <v>3.8511364701492967E-2</v>
      </c>
    </row>
    <row r="1297" spans="1:12" x14ac:dyDescent="0.25">
      <c r="A1297" s="3">
        <v>45126</v>
      </c>
      <c r="B1297" s="41">
        <v>6.8551578060371501E-2</v>
      </c>
      <c r="C1297" s="41">
        <v>7.1341552836032399E-2</v>
      </c>
      <c r="D1297" s="41">
        <v>6.8445970862006003E-2</v>
      </c>
      <c r="E1297" s="41">
        <v>7.0161343747906904E-2</v>
      </c>
      <c r="F1297" s="4">
        <v>2279536823.4982581</v>
      </c>
      <c r="G1297" s="4">
        <v>9738220074.1254368</v>
      </c>
      <c r="H1297" s="11">
        <f t="shared" si="104"/>
        <v>1.4411048296181403E-2</v>
      </c>
      <c r="I1297" s="10">
        <f t="shared" si="100"/>
        <v>4.9840146751358432E-3</v>
      </c>
      <c r="J1297" s="10">
        <f t="shared" si="101"/>
        <v>5.0787750453429314E-3</v>
      </c>
      <c r="K1297" s="10">
        <f t="shared" si="102"/>
        <v>34.193308797559709</v>
      </c>
      <c r="L1297" s="10">
        <f t="shared" si="103"/>
        <v>4.2304637330138561E-2</v>
      </c>
    </row>
    <row r="1298" spans="1:12" x14ac:dyDescent="0.25">
      <c r="A1298" s="3">
        <v>45127</v>
      </c>
      <c r="B1298" s="41">
        <v>7.0179486125446902E-2</v>
      </c>
      <c r="C1298" s="41">
        <v>7.3524476950616896E-2</v>
      </c>
      <c r="D1298" s="41">
        <v>6.9438527973771105E-2</v>
      </c>
      <c r="E1298" s="41">
        <v>7.05176774296815E-2</v>
      </c>
      <c r="F1298" s="4">
        <v>3945367873.8954711</v>
      </c>
      <c r="G1298" s="4">
        <v>9932803334.5679436</v>
      </c>
      <c r="H1298" s="11">
        <f t="shared" si="104"/>
        <v>3.0598214193649713E-2</v>
      </c>
      <c r="I1298" s="10">
        <f t="shared" si="100"/>
        <v>5.475723399383866E-2</v>
      </c>
      <c r="J1298" s="10">
        <f t="shared" si="101"/>
        <v>3.9280379889534034E-2</v>
      </c>
      <c r="K1298" s="10">
        <f t="shared" si="102"/>
        <v>35.270161198330698</v>
      </c>
      <c r="L1298" s="10">
        <f t="shared" si="103"/>
        <v>5.8842678496715317E-2</v>
      </c>
    </row>
    <row r="1299" spans="1:12" x14ac:dyDescent="0.25">
      <c r="A1299" s="3">
        <v>45128</v>
      </c>
      <c r="B1299" s="41">
        <v>7.0602040006453898E-2</v>
      </c>
      <c r="C1299" s="41">
        <v>7.6292429064088702E-2</v>
      </c>
      <c r="D1299" s="41">
        <v>7.0385470075623596E-2</v>
      </c>
      <c r="E1299" s="41">
        <v>7.3287638588047002E-2</v>
      </c>
      <c r="F1299" s="4">
        <v>2957897594.6968641</v>
      </c>
      <c r="G1299" s="4">
        <v>10186108712.369341</v>
      </c>
      <c r="H1299" s="11">
        <f t="shared" si="104"/>
        <v>3.7646675342293358E-2</v>
      </c>
      <c r="I1299" s="10">
        <f t="shared" si="100"/>
        <v>2.3843002500267312E-2</v>
      </c>
      <c r="J1299" s="10">
        <f t="shared" si="101"/>
        <v>-3.9679988183971782E-2</v>
      </c>
      <c r="K1299" s="10">
        <f t="shared" si="102"/>
        <v>36.635612181576896</v>
      </c>
      <c r="L1299" s="10">
        <f t="shared" si="103"/>
        <v>8.3922988396874398E-2</v>
      </c>
    </row>
    <row r="1300" spans="1:12" x14ac:dyDescent="0.25">
      <c r="A1300" s="3">
        <v>45129</v>
      </c>
      <c r="B1300" s="41">
        <v>7.3256619982229598E-2</v>
      </c>
      <c r="C1300" s="41">
        <v>7.3256619982229598E-2</v>
      </c>
      <c r="D1300" s="41">
        <v>6.9953361751611196E-2</v>
      </c>
      <c r="E1300" s="41">
        <v>7.0379585954842103E-2</v>
      </c>
      <c r="F1300" s="4">
        <v>2285777999.0313592</v>
      </c>
      <c r="G1300" s="4">
        <v>10076248706.620211</v>
      </c>
      <c r="H1300" s="11">
        <f t="shared" si="104"/>
        <v>-3.9791747609830355E-2</v>
      </c>
      <c r="I1300" s="10">
        <f t="shared" si="100"/>
        <v>4.5789282101325331E-2</v>
      </c>
      <c r="J1300" s="10">
        <f t="shared" si="101"/>
        <v>2.0385518491608634E-2</v>
      </c>
      <c r="K1300" s="10">
        <f t="shared" si="102"/>
        <v>35.138025400506137</v>
      </c>
      <c r="L1300" s="10">
        <f t="shared" si="103"/>
        <v>4.7220864700506349E-2</v>
      </c>
    </row>
    <row r="1301" spans="1:12" x14ac:dyDescent="0.25">
      <c r="A1301" s="3">
        <v>45130</v>
      </c>
      <c r="B1301" s="41">
        <v>7.0392387004114598E-2</v>
      </c>
      <c r="C1301" s="41">
        <v>7.2811758161110504E-2</v>
      </c>
      <c r="D1301" s="41">
        <v>7.0089168295242699E-2</v>
      </c>
      <c r="E1301" s="41">
        <v>7.1814310305756301E-2</v>
      </c>
      <c r="F1301" s="4">
        <v>1550060355.432056</v>
      </c>
      <c r="G1301" s="4">
        <v>10065641099.69338</v>
      </c>
      <c r="H1301" s="11">
        <f t="shared" si="104"/>
        <v>-6.0726501062567115E-3</v>
      </c>
      <c r="I1301" s="10">
        <f t="shared" si="100"/>
        <v>1.5386718276117001E-2</v>
      </c>
      <c r="J1301" s="10">
        <f t="shared" si="101"/>
        <v>3.4839644300561634E-2</v>
      </c>
      <c r="K1301" s="10">
        <f t="shared" si="102"/>
        <v>34.918571816717844</v>
      </c>
      <c r="L1301" s="10">
        <f t="shared" si="103"/>
        <v>3.8844659340216525E-2</v>
      </c>
    </row>
    <row r="1302" spans="1:12" x14ac:dyDescent="0.25">
      <c r="A1302" s="3">
        <v>45131</v>
      </c>
      <c r="B1302" s="41">
        <v>7.1802794744863604E-2</v>
      </c>
      <c r="C1302" s="41">
        <v>7.7084583209242094E-2</v>
      </c>
      <c r="D1302" s="41">
        <v>7.0422091203027698E-2</v>
      </c>
      <c r="E1302" s="41">
        <v>7.4316295332499005E-2</v>
      </c>
      <c r="F1302" s="4">
        <v>4482171969.3414631</v>
      </c>
      <c r="G1302" s="4">
        <v>10337992819.07317</v>
      </c>
      <c r="H1302" s="11">
        <f t="shared" si="104"/>
        <v>5.868317365276518E-2</v>
      </c>
      <c r="I1302" s="10">
        <f t="shared" si="100"/>
        <v>6.591308899567154E-2</v>
      </c>
      <c r="J1302" s="10">
        <f t="shared" si="101"/>
        <v>0.10210978306024665</v>
      </c>
      <c r="K1302" s="10">
        <f t="shared" si="102"/>
        <v>37.026387603997613</v>
      </c>
      <c r="L1302" s="10">
        <f t="shared" si="103"/>
        <v>9.4607982983725414E-2</v>
      </c>
    </row>
    <row r="1303" spans="1:12" x14ac:dyDescent="0.25">
      <c r="A1303" s="3">
        <v>45132</v>
      </c>
      <c r="B1303" s="41">
        <v>7.39767966776015E-2</v>
      </c>
      <c r="C1303" s="41">
        <v>8.3285519867552199E-2</v>
      </c>
      <c r="D1303" s="41">
        <v>7.3733803927112498E-2</v>
      </c>
      <c r="E1303" s="41">
        <v>8.1904716126741703E-2</v>
      </c>
      <c r="F1303" s="4">
        <v>6883800886.574913</v>
      </c>
      <c r="G1303" s="4">
        <v>10980444388.264811</v>
      </c>
      <c r="H1303" s="11">
        <f t="shared" si="104"/>
        <v>8.0443279319263941E-2</v>
      </c>
      <c r="I1303" s="10">
        <f t="shared" si="100"/>
        <v>1.1427957656898007E-2</v>
      </c>
      <c r="J1303" s="10">
        <f t="shared" si="101"/>
        <v>-4.8917798423426251E-2</v>
      </c>
      <c r="K1303" s="10">
        <f t="shared" si="102"/>
        <v>40.085354923528591</v>
      </c>
      <c r="L1303" s="10">
        <f t="shared" si="103"/>
        <v>0.12954324111477811</v>
      </c>
    </row>
    <row r="1304" spans="1:12" x14ac:dyDescent="0.25">
      <c r="A1304" s="3">
        <v>45133</v>
      </c>
      <c r="B1304" s="41">
        <v>8.1802090998106397E-2</v>
      </c>
      <c r="C1304" s="41">
        <v>8.2221805113571897E-2</v>
      </c>
      <c r="D1304" s="41">
        <v>7.6917906359207602E-2</v>
      </c>
      <c r="E1304" s="41">
        <v>7.7898117733325806E-2</v>
      </c>
      <c r="F1304" s="4">
        <v>6893359875.9268293</v>
      </c>
      <c r="G1304" s="4">
        <v>11119333633.463421</v>
      </c>
      <c r="H1304" s="11">
        <f t="shared" si="104"/>
        <v>-1.2771905076319543E-2</v>
      </c>
      <c r="I1304" s="10">
        <f t="shared" si="100"/>
        <v>2.5576486844226553E-3</v>
      </c>
      <c r="J1304" s="10">
        <f t="shared" si="101"/>
        <v>-4.1616382868584489E-3</v>
      </c>
      <c r="K1304" s="10">
        <f t="shared" si="102"/>
        <v>39.560616670418383</v>
      </c>
      <c r="L1304" s="10">
        <f t="shared" si="103"/>
        <v>6.8955318799175602E-2</v>
      </c>
    </row>
    <row r="1305" spans="1:12" x14ac:dyDescent="0.25">
      <c r="A1305" s="3">
        <v>45134</v>
      </c>
      <c r="B1305" s="41">
        <v>7.7797178065705505E-2</v>
      </c>
      <c r="C1305" s="41">
        <v>7.9842842341881506E-2</v>
      </c>
      <c r="D1305" s="41">
        <v>7.6762630357845599E-2</v>
      </c>
      <c r="E1305" s="41">
        <v>7.7573933944092593E-2</v>
      </c>
      <c r="F1305" s="4">
        <v>3209645988.3797908</v>
      </c>
      <c r="G1305" s="4">
        <v>10987156146.79443</v>
      </c>
      <c r="H1305" s="11">
        <f t="shared" si="104"/>
        <v>-2.8933477784930172E-2</v>
      </c>
      <c r="I1305" s="10">
        <f t="shared" si="100"/>
        <v>4.8711554890970912E-2</v>
      </c>
      <c r="J1305" s="10">
        <f t="shared" si="101"/>
        <v>-3.1327727623666757E-3</v>
      </c>
      <c r="K1305" s="10">
        <f t="shared" si="102"/>
        <v>38.387056969041765</v>
      </c>
      <c r="L1305" s="10">
        <f t="shared" si="103"/>
        <v>4.0126451760144732E-2</v>
      </c>
    </row>
    <row r="1306" spans="1:12" x14ac:dyDescent="0.25">
      <c r="A1306" s="3">
        <v>45135</v>
      </c>
      <c r="B1306" s="41">
        <v>7.7559036220886501E-2</v>
      </c>
      <c r="C1306" s="41">
        <v>7.7821507704372794E-2</v>
      </c>
      <c r="D1306" s="41">
        <v>7.6123873456977603E-2</v>
      </c>
      <c r="E1306" s="41">
        <v>7.7330912436762905E-2</v>
      </c>
      <c r="F1306" s="4">
        <v>2503243336.6864109</v>
      </c>
      <c r="G1306" s="4">
        <v>10809424479.146339</v>
      </c>
      <c r="H1306" s="11">
        <f t="shared" si="104"/>
        <v>-2.5316416327633949E-2</v>
      </c>
      <c r="I1306" s="10">
        <f t="shared" si="100"/>
        <v>3.7345634100921378E-2</v>
      </c>
      <c r="J1306" s="10">
        <f t="shared" si="101"/>
        <v>3.7728736370241878E-2</v>
      </c>
      <c r="K1306" s="10">
        <f t="shared" si="102"/>
        <v>37.389917836893268</v>
      </c>
      <c r="L1306" s="10">
        <f t="shared" si="103"/>
        <v>2.2300944109926668E-2</v>
      </c>
    </row>
    <row r="1307" spans="1:12" x14ac:dyDescent="0.25">
      <c r="A1307" s="3">
        <v>45136</v>
      </c>
      <c r="B1307" s="41">
        <v>7.7042672707076598E-2</v>
      </c>
      <c r="C1307" s="41">
        <v>8.1212356184702503E-2</v>
      </c>
      <c r="D1307" s="41">
        <v>7.7042672707076598E-2</v>
      </c>
      <c r="E1307" s="41">
        <v>8.0248510045359794E-2</v>
      </c>
      <c r="F1307" s="4">
        <v>1800009148.6236939</v>
      </c>
      <c r="G1307" s="4">
        <v>11004454143.62718</v>
      </c>
      <c r="H1307" s="11">
        <f t="shared" si="104"/>
        <v>4.3572125243458583E-2</v>
      </c>
      <c r="I1307" s="10">
        <f t="shared" si="100"/>
        <v>2.8541027634829824E-4</v>
      </c>
      <c r="J1307" s="10">
        <f t="shared" si="101"/>
        <v>-2.784773158804843E-2</v>
      </c>
      <c r="K1307" s="10">
        <f t="shared" si="102"/>
        <v>39.062648144968463</v>
      </c>
      <c r="L1307" s="10">
        <f t="shared" si="103"/>
        <v>5.412173969456413E-2</v>
      </c>
    </row>
    <row r="1308" spans="1:12" x14ac:dyDescent="0.25">
      <c r="A1308" s="3">
        <v>45137</v>
      </c>
      <c r="B1308" s="41">
        <v>8.0405091583135704E-2</v>
      </c>
      <c r="C1308" s="41">
        <v>8.0461744729518003E-2</v>
      </c>
      <c r="D1308" s="41">
        <v>7.7220246573953003E-2</v>
      </c>
      <c r="E1308" s="41">
        <v>7.8013771077275806E-2</v>
      </c>
      <c r="F1308" s="4">
        <v>2878159050.5331011</v>
      </c>
      <c r="G1308" s="4">
        <v>11167424968.658541</v>
      </c>
      <c r="H1308" s="11">
        <f t="shared" si="104"/>
        <v>-9.2425769974875793E-3</v>
      </c>
      <c r="I1308" s="10">
        <f t="shared" si="100"/>
        <v>6.5441523048370047E-3</v>
      </c>
      <c r="J1308" s="10">
        <f t="shared" si="101"/>
        <v>-2.6061274130103618E-3</v>
      </c>
      <c r="K1308" s="10">
        <f t="shared" si="102"/>
        <v>38.692366034765342</v>
      </c>
      <c r="L1308" s="10">
        <f t="shared" si="103"/>
        <v>4.1977309052757983E-2</v>
      </c>
    </row>
    <row r="1309" spans="1:12" x14ac:dyDescent="0.25">
      <c r="A1309" s="3">
        <v>45138</v>
      </c>
      <c r="B1309" s="41">
        <v>7.7997736936842602E-2</v>
      </c>
      <c r="C1309" s="41">
        <v>7.9685593997285503E-2</v>
      </c>
      <c r="D1309" s="41">
        <v>7.6940727589069696E-2</v>
      </c>
      <c r="E1309" s="41">
        <v>7.7810457249879006E-2</v>
      </c>
      <c r="F1309" s="4">
        <v>2370870303.746479</v>
      </c>
      <c r="G1309" s="4">
        <v>11020728837.59507</v>
      </c>
      <c r="H1309" s="11">
        <f t="shared" si="104"/>
        <v>-9.6462080811399956E-3</v>
      </c>
      <c r="I1309" s="10">
        <f t="shared" si="100"/>
        <v>1.374779167942204E-2</v>
      </c>
      <c r="J1309" s="10">
        <f t="shared" si="101"/>
        <v>2.3308585668346815E-3</v>
      </c>
      <c r="K1309" s="10">
        <f t="shared" si="102"/>
        <v>38.309485212761224</v>
      </c>
      <c r="L1309" s="10">
        <f t="shared" si="103"/>
        <v>3.5675077351435824E-2</v>
      </c>
    </row>
    <row r="1310" spans="1:12" x14ac:dyDescent="0.25">
      <c r="A1310" s="3">
        <v>45139</v>
      </c>
      <c r="B1310" s="41">
        <v>7.7738391279465704E-2</v>
      </c>
      <c r="C1310" s="41">
        <v>7.8179453634793603E-2</v>
      </c>
      <c r="D1310" s="41">
        <v>7.6000231902251206E-2</v>
      </c>
      <c r="E1310" s="41">
        <v>7.7991822420749202E-2</v>
      </c>
      <c r="F1310" s="4">
        <v>2337215436.4738669</v>
      </c>
      <c r="G1310" s="4">
        <v>10798373151.885019</v>
      </c>
      <c r="H1310" s="11">
        <f t="shared" si="104"/>
        <v>-1.8901037024875632E-2</v>
      </c>
      <c r="I1310" s="10">
        <f t="shared" si="100"/>
        <v>3.0804817904538574E-2</v>
      </c>
      <c r="J1310" s="10">
        <f t="shared" si="101"/>
        <v>-5.0455866883670653E-2</v>
      </c>
      <c r="K1310" s="10">
        <f t="shared" si="102"/>
        <v>37.566495177326019</v>
      </c>
      <c r="L1310" s="10">
        <f t="shared" si="103"/>
        <v>2.8673882671111262E-2</v>
      </c>
    </row>
    <row r="1311" spans="1:12" x14ac:dyDescent="0.25">
      <c r="A1311" s="3">
        <v>45140</v>
      </c>
      <c r="B1311" s="41">
        <v>7.8124674166660593E-2</v>
      </c>
      <c r="C1311" s="41">
        <v>7.8221770329640505E-2</v>
      </c>
      <c r="D1311" s="41">
        <v>7.4004685823052002E-2</v>
      </c>
      <c r="E1311" s="41">
        <v>7.4056677410672997E-2</v>
      </c>
      <c r="F1311" s="4">
        <v>2996165945.9268289</v>
      </c>
      <c r="G1311" s="4">
        <v>10695252861.98955</v>
      </c>
      <c r="H1311" s="11">
        <f t="shared" si="104"/>
        <v>5.4127642084300599E-4</v>
      </c>
      <c r="I1311" s="10">
        <f t="shared" si="100"/>
        <v>2.9922819896564447E-2</v>
      </c>
      <c r="J1311" s="10">
        <f t="shared" si="101"/>
        <v>-6.8095941254840975E-3</v>
      </c>
      <c r="K1311" s="10">
        <f t="shared" si="102"/>
        <v>37.587370311800065</v>
      </c>
      <c r="L1311" s="10">
        <f t="shared" si="103"/>
        <v>5.6984020129099866E-2</v>
      </c>
    </row>
    <row r="1312" spans="1:12" x14ac:dyDescent="0.25">
      <c r="A1312" s="3">
        <v>45141</v>
      </c>
      <c r="B1312" s="41">
        <v>7.4051647596124107E-2</v>
      </c>
      <c r="C1312" s="41">
        <v>7.4856410476922097E-2</v>
      </c>
      <c r="D1312" s="41">
        <v>7.2973104580554504E-2</v>
      </c>
      <c r="E1312" s="41">
        <v>7.3552381495224403E-2</v>
      </c>
      <c r="F1312" s="4">
        <v>3991758016.4494772</v>
      </c>
      <c r="G1312" s="4">
        <v>10399618506.512199</v>
      </c>
      <c r="H1312" s="11">
        <f t="shared" si="104"/>
        <v>-4.3023314846188994E-2</v>
      </c>
      <c r="I1312" s="10">
        <f t="shared" si="100"/>
        <v>1.9701179795320968E-2</v>
      </c>
      <c r="J1312" s="10">
        <f t="shared" si="101"/>
        <v>-1.5497767494394576E-3</v>
      </c>
      <c r="K1312" s="10">
        <f t="shared" si="102"/>
        <v>35.927213729789003</v>
      </c>
      <c r="L1312" s="10">
        <f t="shared" si="103"/>
        <v>2.5808219441844082E-2</v>
      </c>
    </row>
    <row r="1313" spans="1:12" x14ac:dyDescent="0.25">
      <c r="A1313" s="3">
        <v>45142</v>
      </c>
      <c r="B1313" s="41">
        <v>7.3638221836840795E-2</v>
      </c>
      <c r="C1313" s="41">
        <v>7.4803557575026297E-2</v>
      </c>
      <c r="D1313" s="41">
        <v>7.2792746032325301E-2</v>
      </c>
      <c r="E1313" s="41">
        <v>7.3438391724517202E-2</v>
      </c>
      <c r="F1313" s="4">
        <v>3436590032.0557489</v>
      </c>
      <c r="G1313" s="4">
        <v>10387789509.808359</v>
      </c>
      <c r="H1313" s="11">
        <f t="shared" si="104"/>
        <v>-7.0605712402005275E-4</v>
      </c>
      <c r="I1313" s="10">
        <f t="shared" si="100"/>
        <v>2.3107170847791184E-2</v>
      </c>
      <c r="J1313" s="10">
        <f t="shared" si="101"/>
        <v>2.9968372412715327E-2</v>
      </c>
      <c r="K1313" s="10">
        <f t="shared" si="102"/>
        <v>35.901141007464872</v>
      </c>
      <c r="L1313" s="10">
        <f t="shared" si="103"/>
        <v>2.7623790175576701E-2</v>
      </c>
    </row>
    <row r="1314" spans="1:12" x14ac:dyDescent="0.25">
      <c r="A1314" s="3">
        <v>45143</v>
      </c>
      <c r="B1314" s="41">
        <v>7.3326173147891999E-2</v>
      </c>
      <c r="C1314" s="41">
        <v>7.6834894449764699E-2</v>
      </c>
      <c r="D1314" s="41">
        <v>7.29025303487119E-2</v>
      </c>
      <c r="E1314" s="41">
        <v>7.56392207971084E-2</v>
      </c>
      <c r="F1314" s="4">
        <v>4046661442.3601398</v>
      </c>
      <c r="G1314" s="4">
        <v>10572959076.94755</v>
      </c>
      <c r="H1314" s="11">
        <f t="shared" si="104"/>
        <v>2.7155618537273656E-2</v>
      </c>
      <c r="I1314" s="10">
        <f t="shared" si="100"/>
        <v>4.3125019651801284E-3</v>
      </c>
      <c r="J1314" s="10">
        <f t="shared" si="101"/>
        <v>-1.9140525931284347E-2</v>
      </c>
      <c r="K1314" s="10">
        <f t="shared" si="102"/>
        <v>36.903214316253738</v>
      </c>
      <c r="L1314" s="10">
        <f t="shared" si="103"/>
        <v>5.3940022139742805E-2</v>
      </c>
    </row>
    <row r="1315" spans="1:12" x14ac:dyDescent="0.25">
      <c r="A1315" s="3">
        <v>45144</v>
      </c>
      <c r="B1315" s="41">
        <v>7.5613792362219906E-2</v>
      </c>
      <c r="C1315" s="41">
        <v>7.6410546402412599E-2</v>
      </c>
      <c r="D1315" s="41">
        <v>7.4166203544701104E-2</v>
      </c>
      <c r="E1315" s="41">
        <v>7.4191446330019201E-2</v>
      </c>
      <c r="F1315" s="4">
        <v>3458686805.6689901</v>
      </c>
      <c r="G1315" s="4">
        <v>10556128443.73868</v>
      </c>
      <c r="H1315" s="11">
        <f t="shared" si="104"/>
        <v>-5.5228558637448475E-3</v>
      </c>
      <c r="I1315" s="10">
        <f t="shared" si="100"/>
        <v>7.0183170738606125E-3</v>
      </c>
      <c r="J1315" s="10">
        <f t="shared" si="101"/>
        <v>-1.0609738547821101E-2</v>
      </c>
      <c r="K1315" s="10">
        <f t="shared" si="102"/>
        <v>36.69388032681244</v>
      </c>
      <c r="L1315" s="10">
        <f t="shared" si="103"/>
        <v>3.0260991535838722E-2</v>
      </c>
    </row>
    <row r="1316" spans="1:12" x14ac:dyDescent="0.25">
      <c r="A1316" s="3">
        <v>45145</v>
      </c>
      <c r="B1316" s="41">
        <v>7.4319981874116703E-2</v>
      </c>
      <c r="C1316" s="41">
        <v>7.5522529421983495E-2</v>
      </c>
      <c r="D1316" s="41">
        <v>7.2405147650468002E-2</v>
      </c>
      <c r="E1316" s="41">
        <v>7.3404294481972998E-2</v>
      </c>
      <c r="F1316" s="4">
        <v>2600333022.3240418</v>
      </c>
      <c r="G1316" s="4">
        <v>10399635705.62718</v>
      </c>
      <c r="H1316" s="11">
        <f t="shared" si="104"/>
        <v>-1.162165463066321E-2</v>
      </c>
      <c r="I1316" s="10">
        <f t="shared" si="100"/>
        <v>7.8926387321501829E-3</v>
      </c>
      <c r="J1316" s="10">
        <f t="shared" si="101"/>
        <v>2.0587005513221346E-2</v>
      </c>
      <c r="K1316" s="10">
        <f t="shared" si="102"/>
        <v>36.255815067964676</v>
      </c>
      <c r="L1316" s="10">
        <f t="shared" si="103"/>
        <v>4.3054698079817211E-2</v>
      </c>
    </row>
    <row r="1317" spans="1:12" x14ac:dyDescent="0.25">
      <c r="A1317" s="3">
        <v>45146</v>
      </c>
      <c r="B1317" s="41">
        <v>7.3315912807978403E-2</v>
      </c>
      <c r="C1317" s="41">
        <v>7.5394423920625897E-2</v>
      </c>
      <c r="D1317" s="41">
        <v>7.3199422420160004E-2</v>
      </c>
      <c r="E1317" s="41">
        <v>7.4915469097167495E-2</v>
      </c>
      <c r="F1317" s="4">
        <v>1977162730.209059</v>
      </c>
      <c r="G1317" s="4">
        <v>10402123206.16725</v>
      </c>
      <c r="H1317" s="11">
        <f t="shared" si="104"/>
        <v>-1.6962554397748767E-3</v>
      </c>
      <c r="I1317" s="10">
        <f t="shared" si="100"/>
        <v>7.9684400983756859E-4</v>
      </c>
      <c r="J1317" s="10">
        <f t="shared" si="101"/>
        <v>5.416134744049117E-3</v>
      </c>
      <c r="K1317" s="10">
        <f t="shared" si="102"/>
        <v>36.192619688992394</v>
      </c>
      <c r="L1317" s="10">
        <f t="shared" si="103"/>
        <v>2.9986595903267244E-2</v>
      </c>
    </row>
    <row r="1318" spans="1:12" x14ac:dyDescent="0.25">
      <c r="A1318" s="3">
        <v>45147</v>
      </c>
      <c r="B1318" s="41">
        <v>7.4906129678211905E-2</v>
      </c>
      <c r="C1318" s="41">
        <v>7.6108078985450203E-2</v>
      </c>
      <c r="D1318" s="41">
        <v>7.4354495317942998E-2</v>
      </c>
      <c r="E1318" s="41">
        <v>7.5321221372211394E-2</v>
      </c>
      <c r="F1318" s="4">
        <v>1984183958.560976</v>
      </c>
      <c r="G1318" s="4">
        <v>10547007598.825781</v>
      </c>
      <c r="H1318" s="11">
        <f t="shared" si="104"/>
        <v>9.4656212981431009E-3</v>
      </c>
      <c r="I1318" s="10">
        <f t="shared" si="100"/>
        <v>1.2842028798209977E-2</v>
      </c>
      <c r="J1318" s="10">
        <f t="shared" si="101"/>
        <v>6.1390446813611721E-3</v>
      </c>
      <c r="K1318" s="10">
        <f t="shared" si="102"/>
        <v>36.544670942054253</v>
      </c>
      <c r="L1318" s="10">
        <f t="shared" si="103"/>
        <v>2.3584097504916191E-2</v>
      </c>
    </row>
    <row r="1319" spans="1:12" x14ac:dyDescent="0.25">
      <c r="A1319" s="3">
        <v>45148</v>
      </c>
      <c r="B1319" s="41">
        <v>7.5412547833025895E-2</v>
      </c>
      <c r="C1319" s="41">
        <v>7.6742722465783494E-2</v>
      </c>
      <c r="D1319" s="41">
        <v>7.5125060942191402E-2</v>
      </c>
      <c r="E1319" s="41">
        <v>7.5783621715670102E-2</v>
      </c>
      <c r="F1319" s="4">
        <v>2271230186.7526131</v>
      </c>
      <c r="G1319" s="4">
        <v>10627740251.986059</v>
      </c>
      <c r="H1319" s="11">
        <f t="shared" si="104"/>
        <v>8.3387136923350515E-3</v>
      </c>
      <c r="I1319" s="10">
        <f t="shared" si="100"/>
        <v>1.835526914084511E-2</v>
      </c>
      <c r="J1319" s="10">
        <f t="shared" si="101"/>
        <v>-1.2243354380609972E-3</v>
      </c>
      <c r="K1319" s="10">
        <f t="shared" si="102"/>
        <v>36.857745203712973</v>
      </c>
      <c r="L1319" s="10">
        <f t="shared" si="103"/>
        <v>2.1532914626676725E-2</v>
      </c>
    </row>
    <row r="1320" spans="1:12" x14ac:dyDescent="0.25">
      <c r="A1320" s="3">
        <v>45149</v>
      </c>
      <c r="B1320" s="41">
        <v>7.5785470848898806E-2</v>
      </c>
      <c r="C1320" s="41">
        <v>7.5988904979520003E-2</v>
      </c>
      <c r="D1320" s="41">
        <v>7.5076563992595199E-2</v>
      </c>
      <c r="E1320" s="41">
        <v>7.5690837141978995E-2</v>
      </c>
      <c r="F1320" s="4">
        <v>1602580087.2961669</v>
      </c>
      <c r="G1320" s="4">
        <v>10599634675.76655</v>
      </c>
      <c r="H1320" s="11">
        <f t="shared" si="104"/>
        <v>-9.8226576024793583E-3</v>
      </c>
      <c r="I1320" s="10">
        <f t="shared" si="100"/>
        <v>1.5317271411325157E-2</v>
      </c>
      <c r="J1320" s="10">
        <f t="shared" si="101"/>
        <v>1.3353211012254063E-2</v>
      </c>
      <c r="K1320" s="10">
        <f t="shared" si="102"/>
        <v>36.485881534975</v>
      </c>
      <c r="L1320" s="10">
        <f t="shared" si="103"/>
        <v>1.2152140939944767E-2</v>
      </c>
    </row>
    <row r="1321" spans="1:12" x14ac:dyDescent="0.25">
      <c r="A1321" s="3">
        <v>45150</v>
      </c>
      <c r="B1321" s="41">
        <v>7.55795027949865E-2</v>
      </c>
      <c r="C1321" s="41">
        <v>7.7215032539334705E-2</v>
      </c>
      <c r="D1321" s="41">
        <v>7.5557425142410303E-2</v>
      </c>
      <c r="E1321" s="41">
        <v>7.6701552862029995E-2</v>
      </c>
      <c r="F1321" s="4">
        <v>1290679774.027874</v>
      </c>
      <c r="G1321" s="4">
        <v>10746501455.95122</v>
      </c>
      <c r="H1321" s="11">
        <f t="shared" si="104"/>
        <v>1.6135612957512143E-2</v>
      </c>
      <c r="I1321" s="10">
        <f t="shared" si="100"/>
        <v>3.1697707483514404E-3</v>
      </c>
      <c r="J1321" s="10">
        <f t="shared" si="101"/>
        <v>-2.5555089988556379E-2</v>
      </c>
      <c r="K1321" s="10">
        <f t="shared" si="102"/>
        <v>37.090739210794503</v>
      </c>
      <c r="L1321" s="10">
        <f t="shared" si="103"/>
        <v>2.1938378574973383E-2</v>
      </c>
    </row>
    <row r="1322" spans="1:12" x14ac:dyDescent="0.25">
      <c r="A1322" s="3">
        <v>45151</v>
      </c>
      <c r="B1322" s="41">
        <v>7.6697151859256602E-2</v>
      </c>
      <c r="C1322" s="41">
        <v>7.6788320648468994E-2</v>
      </c>
      <c r="D1322" s="41">
        <v>7.4441831576583101E-2</v>
      </c>
      <c r="E1322" s="41">
        <v>7.4741437776378802E-2</v>
      </c>
      <c r="F1322" s="4">
        <v>1361514249.6864109</v>
      </c>
      <c r="G1322" s="4">
        <v>10670470257.076651</v>
      </c>
      <c r="H1322" s="11">
        <f t="shared" si="104"/>
        <v>-5.5262800109335732E-3</v>
      </c>
      <c r="I1322" s="10">
        <f t="shared" si="100"/>
        <v>3.9562432077051854E-3</v>
      </c>
      <c r="J1322" s="10">
        <f t="shared" si="101"/>
        <v>4.8285300787598295E-4</v>
      </c>
      <c r="K1322" s="10">
        <f t="shared" si="102"/>
        <v>36.880239120092206</v>
      </c>
      <c r="L1322" s="10">
        <f t="shared" si="103"/>
        <v>3.152110879313752E-2</v>
      </c>
    </row>
    <row r="1323" spans="1:12" x14ac:dyDescent="0.25">
      <c r="A1323" s="3">
        <v>45152</v>
      </c>
      <c r="B1323" s="41">
        <v>7.4633382590800906E-2</v>
      </c>
      <c r="C1323" s="41">
        <v>7.6019745364755795E-2</v>
      </c>
      <c r="D1323" s="41">
        <v>7.3806450385699801E-2</v>
      </c>
      <c r="E1323" s="41">
        <v>7.4777526904422104E-2</v>
      </c>
      <c r="F1323" s="4">
        <v>2031601738.1567941</v>
      </c>
      <c r="G1323" s="4">
        <v>10484708131.724739</v>
      </c>
      <c r="H1323" s="11">
        <f t="shared" si="104"/>
        <v>-1.0009012792865696E-2</v>
      </c>
      <c r="I1323" s="10">
        <f t="shared" si="100"/>
        <v>2.3834515116207339E-2</v>
      </c>
      <c r="J1323" s="10">
        <f t="shared" si="101"/>
        <v>-5.2934655330559299E-2</v>
      </c>
      <c r="K1323" s="10">
        <f t="shared" si="102"/>
        <v>36.50109532214239</v>
      </c>
      <c r="L1323" s="10">
        <f t="shared" si="103"/>
        <v>2.998782582673587E-2</v>
      </c>
    </row>
    <row r="1324" spans="1:12" x14ac:dyDescent="0.25">
      <c r="A1324" s="3">
        <v>45153</v>
      </c>
      <c r="B1324" s="41">
        <v>7.4616594555622195E-2</v>
      </c>
      <c r="C1324" s="41">
        <v>7.4833534353281703E-2</v>
      </c>
      <c r="D1324" s="41">
        <v>6.9204438705132598E-2</v>
      </c>
      <c r="E1324" s="41">
        <v>7.0819204291264898E-2</v>
      </c>
      <c r="F1324" s="4">
        <v>2461638645.1324039</v>
      </c>
      <c r="G1324" s="4">
        <v>10318124803.31707</v>
      </c>
      <c r="H1324" s="11">
        <f t="shared" si="104"/>
        <v>-1.5603985593248805E-2</v>
      </c>
      <c r="I1324" s="10">
        <f t="shared" si="100"/>
        <v>6.485404366777991E-3</v>
      </c>
      <c r="J1324" s="10">
        <f t="shared" si="101"/>
        <v>-5.1433117197334344E-2</v>
      </c>
      <c r="K1324" s="10">
        <f t="shared" si="102"/>
        <v>35.915928771004637</v>
      </c>
      <c r="L1324" s="10">
        <f t="shared" si="103"/>
        <v>8.134009542557874E-2</v>
      </c>
    </row>
    <row r="1325" spans="1:12" x14ac:dyDescent="0.25">
      <c r="A1325" s="3">
        <v>45154</v>
      </c>
      <c r="B1325" s="41">
        <v>7.0790730538152005E-2</v>
      </c>
      <c r="C1325" s="41">
        <v>7.1143411944886603E-2</v>
      </c>
      <c r="D1325" s="41">
        <v>6.6490297401534698E-2</v>
      </c>
      <c r="E1325" s="41">
        <v>6.7176751857130304E-2</v>
      </c>
      <c r="F1325" s="4">
        <v>2856121602.1324039</v>
      </c>
      <c r="G1325" s="4">
        <v>9776236173.9512196</v>
      </c>
      <c r="H1325" s="11">
        <f t="shared" si="104"/>
        <v>-4.9311080123175755E-2</v>
      </c>
      <c r="I1325" s="10">
        <f t="shared" si="100"/>
        <v>1.9169729283143495E-2</v>
      </c>
      <c r="J1325" s="10">
        <f t="shared" si="101"/>
        <v>-9.0491052304559672E-2</v>
      </c>
      <c r="K1325" s="10">
        <f t="shared" si="102"/>
        <v>34.095564449556178</v>
      </c>
      <c r="L1325" s="10">
        <f t="shared" si="103"/>
        <v>6.9981857882989384E-2</v>
      </c>
    </row>
    <row r="1326" spans="1:12" x14ac:dyDescent="0.25">
      <c r="A1326" s="3">
        <v>45155</v>
      </c>
      <c r="B1326" s="41">
        <v>6.7051943712383003E-2</v>
      </c>
      <c r="C1326" s="41">
        <v>6.8287762820005607E-2</v>
      </c>
      <c r="D1326" s="41">
        <v>5.64410710116105E-2</v>
      </c>
      <c r="E1326" s="41">
        <v>6.1097856891176298E-2</v>
      </c>
      <c r="F1326" s="4">
        <v>2351663592.8954711</v>
      </c>
      <c r="G1326" s="4">
        <v>9319283383.5644608</v>
      </c>
      <c r="H1326" s="11">
        <f t="shared" si="104"/>
        <v>-4.0139333310204625E-2</v>
      </c>
      <c r="I1326" s="10">
        <f t="shared" si="100"/>
        <v>5.4993110644029841E-2</v>
      </c>
      <c r="J1326" s="10">
        <f t="shared" si="101"/>
        <v>3.4615659324530812E-2</v>
      </c>
      <c r="K1326" s="10">
        <f t="shared" si="102"/>
        <v>32.68685189040567</v>
      </c>
      <c r="L1326" s="10">
        <f t="shared" si="103"/>
        <v>0.20989487966941889</v>
      </c>
    </row>
    <row r="1327" spans="1:12" x14ac:dyDescent="0.25">
      <c r="A1327" s="3">
        <v>45156</v>
      </c>
      <c r="B1327" s="41">
        <v>6.1162710163979499E-2</v>
      </c>
      <c r="C1327" s="41">
        <v>6.3695450073419896E-2</v>
      </c>
      <c r="D1327" s="41">
        <v>6.0016717551187398E-2</v>
      </c>
      <c r="E1327" s="41">
        <v>6.3212799490780194E-2</v>
      </c>
      <c r="F1327" s="4">
        <v>4853447938.0104532</v>
      </c>
      <c r="G1327" s="4">
        <v>8743888498.0975609</v>
      </c>
      <c r="H1327" s="11">
        <f t="shared" si="104"/>
        <v>-6.7249424449446829E-2</v>
      </c>
      <c r="I1327" s="10">
        <f t="shared" si="100"/>
        <v>5.4213987330227979E-3</v>
      </c>
      <c r="J1327" s="10">
        <f t="shared" si="101"/>
        <v>7.7266112988563229E-3</v>
      </c>
      <c r="K1327" s="10">
        <f t="shared" si="102"/>
        <v>30.421430489262132</v>
      </c>
      <c r="L1327" s="10">
        <f t="shared" si="103"/>
        <v>6.1295130295903943E-2</v>
      </c>
    </row>
    <row r="1328" spans="1:12" x14ac:dyDescent="0.25">
      <c r="A1328" s="3">
        <v>45157</v>
      </c>
      <c r="B1328" s="41">
        <v>6.3276030770315198E-2</v>
      </c>
      <c r="C1328" s="41">
        <v>6.4365690444389501E-2</v>
      </c>
      <c r="D1328" s="41">
        <v>6.31335729730194E-2</v>
      </c>
      <c r="E1328" s="41">
        <v>6.3701220221557997E-2</v>
      </c>
      <c r="F1328" s="4">
        <v>2479560596.7491288</v>
      </c>
      <c r="G1328" s="4">
        <v>8935955817.3902435</v>
      </c>
      <c r="H1328" s="11">
        <f t="shared" si="104"/>
        <v>1.052257846042438E-2</v>
      </c>
      <c r="I1328" s="10">
        <f t="shared" si="100"/>
        <v>7.5736004151782605E-3</v>
      </c>
      <c r="J1328" s="10">
        <f t="shared" si="101"/>
        <v>1.1311973416079368E-3</v>
      </c>
      <c r="K1328" s="10">
        <f t="shared" si="102"/>
        <v>30.752064956924162</v>
      </c>
      <c r="L1328" s="10">
        <f t="shared" si="103"/>
        <v>1.951604215235303E-2</v>
      </c>
    </row>
    <row r="1329" spans="1:12" x14ac:dyDescent="0.25">
      <c r="A1329" s="3">
        <v>45158</v>
      </c>
      <c r="B1329" s="41">
        <v>6.3832842788534794E-2</v>
      </c>
      <c r="C1329" s="41">
        <v>6.4549490718525004E-2</v>
      </c>
      <c r="D1329" s="41">
        <v>6.3489336030582696E-2</v>
      </c>
      <c r="E1329" s="41">
        <v>6.3773278872529801E-2</v>
      </c>
      <c r="F1329" s="4">
        <v>1420716747.634146</v>
      </c>
      <c r="G1329" s="4">
        <v>8997033381.6341457</v>
      </c>
      <c r="H1329" s="11">
        <f t="shared" si="104"/>
        <v>2.8555628451512236E-3</v>
      </c>
      <c r="I1329" s="10">
        <f t="shared" si="100"/>
        <v>3.3447661109055758E-3</v>
      </c>
      <c r="J1329" s="10">
        <f t="shared" si="101"/>
        <v>-2.0095022742028346E-2</v>
      </c>
      <c r="K1329" s="10">
        <f t="shared" si="102"/>
        <v>30.842734973871984</v>
      </c>
      <c r="L1329" s="10">
        <f t="shared" si="103"/>
        <v>1.6698153646332647E-2</v>
      </c>
    </row>
    <row r="1330" spans="1:12" x14ac:dyDescent="0.25">
      <c r="A1330" s="3">
        <v>45159</v>
      </c>
      <c r="B1330" s="41">
        <v>6.3880878010986394E-2</v>
      </c>
      <c r="C1330" s="41">
        <v>6.4042446362935795E-2</v>
      </c>
      <c r="D1330" s="41">
        <v>6.11920562895523E-2</v>
      </c>
      <c r="E1330" s="41">
        <v>6.24917533832526E-2</v>
      </c>
      <c r="F1330" s="4">
        <v>1396355853.2961669</v>
      </c>
      <c r="G1330" s="4">
        <v>8841490985.602787</v>
      </c>
      <c r="H1330" s="11">
        <f t="shared" si="104"/>
        <v>-7.8551255779883752E-3</v>
      </c>
      <c r="I1330" s="10">
        <f t="shared" si="100"/>
        <v>2.3087736232910969E-2</v>
      </c>
      <c r="J1330" s="10">
        <f t="shared" si="101"/>
        <v>1.4716897861732914E-3</v>
      </c>
      <c r="K1330" s="10">
        <f t="shared" si="102"/>
        <v>30.592606291905618</v>
      </c>
      <c r="L1330" s="10">
        <f t="shared" si="103"/>
        <v>4.658104738131108E-2</v>
      </c>
    </row>
    <row r="1331" spans="1:12" x14ac:dyDescent="0.25">
      <c r="A1331" s="3">
        <v>45160</v>
      </c>
      <c r="B1331" s="41">
        <v>6.2603671179540896E-2</v>
      </c>
      <c r="C1331" s="41">
        <v>6.3236450453861698E-2</v>
      </c>
      <c r="D1331" s="41">
        <v>6.0875472002284103E-2</v>
      </c>
      <c r="E1331" s="41">
        <v>6.2583721858426797E-2</v>
      </c>
      <c r="F1331" s="4">
        <v>1764210195.808362</v>
      </c>
      <c r="G1331" s="4">
        <v>8787296129.7665501</v>
      </c>
      <c r="H1331" s="11">
        <f t="shared" si="104"/>
        <v>-1.2585339174996962E-2</v>
      </c>
      <c r="I1331" s="10">
        <f t="shared" si="100"/>
        <v>1.9622030847332519E-2</v>
      </c>
      <c r="J1331" s="10">
        <f t="shared" si="101"/>
        <v>1.8314505882030208E-2</v>
      </c>
      <c r="K1331" s="10">
        <f t="shared" si="102"/>
        <v>30.195002626299839</v>
      </c>
      <c r="L1331" s="10">
        <f t="shared" si="103"/>
        <v>3.8783739557518571E-2</v>
      </c>
    </row>
    <row r="1332" spans="1:12" x14ac:dyDescent="0.25">
      <c r="A1332" s="3">
        <v>45161</v>
      </c>
      <c r="B1332" s="41">
        <v>6.2517675997967301E-2</v>
      </c>
      <c r="C1332" s="41">
        <v>6.4505330969431507E-2</v>
      </c>
      <c r="D1332" s="41">
        <v>6.2493947553379697E-2</v>
      </c>
      <c r="E1332" s="41">
        <v>6.3729911800522301E-2</v>
      </c>
      <c r="F1332" s="4">
        <v>3068290259.5505228</v>
      </c>
      <c r="G1332" s="4">
        <v>8911620476.2195129</v>
      </c>
      <c r="H1332" s="11">
        <f t="shared" si="104"/>
        <v>2.006565053007844E-2</v>
      </c>
      <c r="I1332" s="10">
        <f t="shared" si="100"/>
        <v>4.6784305913788642E-3</v>
      </c>
      <c r="J1332" s="10">
        <f t="shared" si="101"/>
        <v>-1.2071083015606665E-2</v>
      </c>
      <c r="K1332" s="10">
        <f t="shared" si="102"/>
        <v>30.820950647284054</v>
      </c>
      <c r="L1332" s="10">
        <f t="shared" si="103"/>
        <v>3.2185251449090568E-2</v>
      </c>
    </row>
    <row r="1333" spans="1:12" x14ac:dyDescent="0.25">
      <c r="A1333" s="3">
        <v>45162</v>
      </c>
      <c r="B1333" s="41">
        <v>6.3758032357049896E-2</v>
      </c>
      <c r="C1333" s="41">
        <v>6.4009666096572798E-2</v>
      </c>
      <c r="D1333" s="41">
        <v>6.2220880292761099E-2</v>
      </c>
      <c r="E1333" s="41">
        <v>6.2960622744600903E-2</v>
      </c>
      <c r="F1333" s="4">
        <v>1952407374.0836239</v>
      </c>
      <c r="G1333" s="4">
        <v>8899265238.4668999</v>
      </c>
      <c r="H1333" s="11">
        <f t="shared" si="104"/>
        <v>-7.6840916155224417E-3</v>
      </c>
      <c r="I1333" s="10">
        <f t="shared" si="100"/>
        <v>1.3024102860207902E-2</v>
      </c>
      <c r="J1333" s="10">
        <f t="shared" si="101"/>
        <v>1.9636453475055937E-3</v>
      </c>
      <c r="K1333" s="10">
        <f t="shared" si="102"/>
        <v>30.576435547217304</v>
      </c>
      <c r="L1333" s="10">
        <f t="shared" si="103"/>
        <v>2.8748963296487018E-2</v>
      </c>
    </row>
    <row r="1334" spans="1:12" x14ac:dyDescent="0.25">
      <c r="A1334" s="3">
        <v>45163</v>
      </c>
      <c r="B1334" s="41">
        <v>6.2964679219593006E-2</v>
      </c>
      <c r="C1334" s="41">
        <v>6.3094302804664298E-2</v>
      </c>
      <c r="D1334" s="41">
        <v>6.1840020004842101E-2</v>
      </c>
      <c r="E1334" s="41">
        <v>6.3084255078529397E-2</v>
      </c>
      <c r="F1334" s="4">
        <v>1199853561.5296171</v>
      </c>
      <c r="G1334" s="4">
        <v>8788177738.7212543</v>
      </c>
      <c r="H1334" s="11">
        <f t="shared" si="104"/>
        <v>-1.4300391608471616E-2</v>
      </c>
      <c r="I1334" s="10">
        <f t="shared" si="100"/>
        <v>1.1243150162513211E-3</v>
      </c>
      <c r="J1334" s="10">
        <f t="shared" si="101"/>
        <v>-3.0132794492218062E-3</v>
      </c>
      <c r="K1334" s="10">
        <f t="shared" si="102"/>
        <v>30.124880153292434</v>
      </c>
      <c r="L1334" s="10">
        <f t="shared" si="103"/>
        <v>2.0282703655722933E-2</v>
      </c>
    </row>
    <row r="1335" spans="1:12" x14ac:dyDescent="0.25">
      <c r="A1335" s="3">
        <v>45164</v>
      </c>
      <c r="B1335" s="41">
        <v>6.3083472948849195E-2</v>
      </c>
      <c r="C1335" s="41">
        <v>6.3354154879591396E-2</v>
      </c>
      <c r="D1335" s="41">
        <v>6.2701026287834097E-2</v>
      </c>
      <c r="E1335" s="41">
        <v>6.2894164589131801E-2</v>
      </c>
      <c r="F1335" s="4">
        <v>757987017.31010449</v>
      </c>
      <c r="G1335" s="4">
        <v>8857055862.4320564</v>
      </c>
      <c r="H1335" s="11">
        <f t="shared" si="104"/>
        <v>4.1184712941766174E-3</v>
      </c>
      <c r="I1335" s="10">
        <f t="shared" si="100"/>
        <v>1.1803297517482441E-3</v>
      </c>
      <c r="J1335" s="10">
        <f t="shared" si="101"/>
        <v>4.1941806188594555E-3</v>
      </c>
      <c r="K1335" s="10">
        <f t="shared" si="102"/>
        <v>30.253067078738454</v>
      </c>
      <c r="L1335" s="10">
        <f t="shared" si="103"/>
        <v>1.0416553450960375E-2</v>
      </c>
    </row>
    <row r="1336" spans="1:12" x14ac:dyDescent="0.25">
      <c r="A1336" s="3">
        <v>45165</v>
      </c>
      <c r="B1336" s="41">
        <v>6.2881074801220793E-2</v>
      </c>
      <c r="C1336" s="41">
        <v>6.3514342676646393E-2</v>
      </c>
      <c r="D1336" s="41">
        <v>6.2725087177208802E-2</v>
      </c>
      <c r="E1336" s="41">
        <v>6.3157954075290901E-2</v>
      </c>
      <c r="F1336" s="4">
        <v>737548846.79790938</v>
      </c>
      <c r="G1336" s="4">
        <v>8876764336.6655045</v>
      </c>
      <c r="H1336" s="11">
        <f t="shared" si="104"/>
        <v>2.5284497498142722E-3</v>
      </c>
      <c r="I1336" s="10">
        <f t="shared" si="100"/>
        <v>5.0188987467453261E-2</v>
      </c>
      <c r="J1336" s="10">
        <f t="shared" si="101"/>
        <v>4.8021798569097829E-3</v>
      </c>
      <c r="K1336" s="10">
        <f t="shared" si="102"/>
        <v>30.332088888374621</v>
      </c>
      <c r="L1336" s="10">
        <f t="shared" si="103"/>
        <v>1.2582772459252434E-2</v>
      </c>
    </row>
    <row r="1337" spans="1:12" x14ac:dyDescent="0.25">
      <c r="A1337" s="3">
        <v>45166</v>
      </c>
      <c r="B1337" s="41">
        <v>6.3104947009907097E-2</v>
      </c>
      <c r="C1337" s="41">
        <v>6.3568914924370806E-2</v>
      </c>
      <c r="D1337" s="41">
        <v>6.2210253188287302E-2</v>
      </c>
      <c r="E1337" s="41">
        <v>6.3461249930154895E-2</v>
      </c>
      <c r="F1337" s="4">
        <v>916305140.76655042</v>
      </c>
      <c r="G1337" s="4">
        <v>8835666347.0452957</v>
      </c>
      <c r="H1337" s="11">
        <f t="shared" si="104"/>
        <v>8.592114068194371E-4</v>
      </c>
      <c r="I1337" s="10">
        <f t="shared" si="100"/>
        <v>6.8514397502249566E-2</v>
      </c>
      <c r="J1337" s="10">
        <f t="shared" si="101"/>
        <v>4.5335746633449192E-2</v>
      </c>
      <c r="K1337" s="10">
        <f t="shared" si="102"/>
        <v>30.359009776546991</v>
      </c>
      <c r="L1337" s="10">
        <f t="shared" si="103"/>
        <v>2.1839836143590974E-2</v>
      </c>
    </row>
    <row r="1338" spans="1:12" x14ac:dyDescent="0.25">
      <c r="A1338" s="3">
        <v>45167</v>
      </c>
      <c r="B1338" s="41">
        <v>6.3489343933620296E-2</v>
      </c>
      <c r="C1338" s="41">
        <v>6.8135525120174401E-2</v>
      </c>
      <c r="D1338" s="41">
        <v>6.2489884598369398E-2</v>
      </c>
      <c r="E1338" s="41">
        <v>6.6338313078030398E-2</v>
      </c>
      <c r="F1338" s="4">
        <v>1186264972.627178</v>
      </c>
      <c r="G1338" s="4">
        <v>9075174716.4982605</v>
      </c>
      <c r="H1338" s="11">
        <f t="shared" si="104"/>
        <v>7.1837158165065126E-2</v>
      </c>
      <c r="I1338" s="10">
        <f t="shared" si="100"/>
        <v>2.2379385658357606E-2</v>
      </c>
      <c r="J1338" s="10">
        <f t="shared" si="101"/>
        <v>-7.3750275012107736E-3</v>
      </c>
      <c r="K1338" s="10">
        <f t="shared" si="102"/>
        <v>32.611751921764622</v>
      </c>
      <c r="L1338" s="10">
        <f t="shared" si="103"/>
        <v>9.0344870343260553E-2</v>
      </c>
    </row>
    <row r="1339" spans="1:12" x14ac:dyDescent="0.25">
      <c r="A1339" s="3">
        <v>45168</v>
      </c>
      <c r="B1339" s="41">
        <v>6.6318529167530199E-2</v>
      </c>
      <c r="C1339" s="41">
        <v>6.6428264713976601E-2</v>
      </c>
      <c r="D1339" s="41">
        <v>6.4536819844440194E-2</v>
      </c>
      <c r="E1339" s="41">
        <v>6.5849066194695993E-2</v>
      </c>
      <c r="F1339" s="4">
        <v>2205808193.163763</v>
      </c>
      <c r="G1339" s="4">
        <v>9209146714.6724739</v>
      </c>
      <c r="H1339" s="11">
        <f t="shared" si="104"/>
        <v>-2.5056832000437509E-2</v>
      </c>
      <c r="I1339" s="10">
        <f t="shared" si="100"/>
        <v>3.3355585980316939E-2</v>
      </c>
      <c r="J1339" s="10">
        <f t="shared" si="101"/>
        <v>-3.1515001678797505E-2</v>
      </c>
      <c r="K1339" s="10">
        <f t="shared" si="102"/>
        <v>31.76954790062058</v>
      </c>
      <c r="L1339" s="10">
        <f t="shared" si="103"/>
        <v>2.9307996181025864E-2</v>
      </c>
    </row>
    <row r="1340" spans="1:12" x14ac:dyDescent="0.25">
      <c r="A1340" s="3">
        <v>45169</v>
      </c>
      <c r="B1340" s="41">
        <v>6.5802731147700202E-2</v>
      </c>
      <c r="C1340" s="41">
        <v>6.6866186320929305E-2</v>
      </c>
      <c r="D1340" s="41">
        <v>6.30112168467762E-2</v>
      </c>
      <c r="E1340" s="41">
        <v>6.3773832763022897E-2</v>
      </c>
      <c r="F1340" s="4">
        <v>1766699286.3484321</v>
      </c>
      <c r="G1340" s="4">
        <v>9183438740.1114979</v>
      </c>
      <c r="H1340" s="11">
        <f t="shared" si="104"/>
        <v>6.592398715189754E-3</v>
      </c>
      <c r="I1340" s="10">
        <f t="shared" si="100"/>
        <v>3.1509268618542946E-2</v>
      </c>
      <c r="J1340" s="10">
        <f t="shared" si="101"/>
        <v>1.1036169945679575E-3</v>
      </c>
      <c r="K1340" s="10">
        <f t="shared" si="102"/>
        <v>31.98557782609798</v>
      </c>
      <c r="L1340" s="10">
        <f t="shared" si="103"/>
        <v>6.1179099009105009E-2</v>
      </c>
    </row>
    <row r="1341" spans="1:12" x14ac:dyDescent="0.25">
      <c r="A1341" s="3">
        <v>45170</v>
      </c>
      <c r="B1341" s="41">
        <v>6.3897966938655501E-2</v>
      </c>
      <c r="C1341" s="41">
        <v>6.4152788351186804E-2</v>
      </c>
      <c r="D1341" s="41">
        <v>6.2453279714987001E-2</v>
      </c>
      <c r="E1341" s="41">
        <v>6.3844214648668907E-2</v>
      </c>
      <c r="F1341" s="4">
        <v>2321594699.9686408</v>
      </c>
      <c r="G1341" s="4">
        <v>8951816055.6689892</v>
      </c>
      <c r="H1341" s="11">
        <f t="shared" si="104"/>
        <v>-4.057952335907633E-2</v>
      </c>
      <c r="I1341" s="10">
        <f t="shared" si="100"/>
        <v>1.0565408542336875E-2</v>
      </c>
      <c r="J1341" s="10">
        <f t="shared" si="101"/>
        <v>-7.2768255804552817E-3</v>
      </c>
      <c r="K1341" s="10">
        <f t="shared" si="102"/>
        <v>30.647038800191211</v>
      </c>
      <c r="L1341" s="10">
        <f t="shared" si="103"/>
        <v>2.7212480176473042E-2</v>
      </c>
    </row>
    <row r="1342" spans="1:12" x14ac:dyDescent="0.25">
      <c r="A1342" s="3">
        <v>45171</v>
      </c>
      <c r="B1342" s="41">
        <v>6.3731199795864293E-2</v>
      </c>
      <c r="C1342" s="41">
        <v>6.44082005955815E-2</v>
      </c>
      <c r="D1342" s="41">
        <v>6.2850923329252295E-2</v>
      </c>
      <c r="E1342" s="41">
        <v>6.3379631434349396E-2</v>
      </c>
      <c r="F1342" s="4">
        <v>1962933625.783972</v>
      </c>
      <c r="G1342" s="4">
        <v>8942534343.1811848</v>
      </c>
      <c r="H1342" s="11">
        <f t="shared" si="104"/>
        <v>3.9813116617240596E-3</v>
      </c>
      <c r="I1342" s="10">
        <f t="shared" si="100"/>
        <v>7.8496405626725524E-3</v>
      </c>
      <c r="J1342" s="10">
        <f t="shared" si="101"/>
        <v>-3.8429475116383838E-3</v>
      </c>
      <c r="K1342" s="10">
        <f t="shared" si="102"/>
        <v>30.773035524825445</v>
      </c>
      <c r="L1342" s="10">
        <f t="shared" si="103"/>
        <v>2.4777317242759E-2</v>
      </c>
    </row>
    <row r="1343" spans="1:12" x14ac:dyDescent="0.25">
      <c r="A1343" s="3">
        <v>45172</v>
      </c>
      <c r="B1343" s="41">
        <v>6.3451885477812095E-2</v>
      </c>
      <c r="C1343" s="41">
        <v>6.3702258867536596E-2</v>
      </c>
      <c r="D1343" s="41">
        <v>6.2828139804737504E-2</v>
      </c>
      <c r="E1343" s="41">
        <v>6.3136066837440205E-2</v>
      </c>
      <c r="F1343" s="4">
        <v>1534298757.3205581</v>
      </c>
      <c r="G1343" s="4">
        <v>8917408236.6236935</v>
      </c>
      <c r="H1343" s="11">
        <f t="shared" si="104"/>
        <v>-1.0960432390861303E-2</v>
      </c>
      <c r="I1343" s="10">
        <f t="shared" si="100"/>
        <v>5.9717000937573655E-3</v>
      </c>
      <c r="J1343" s="10">
        <f t="shared" si="101"/>
        <v>7.1452924167014764E-4</v>
      </c>
      <c r="K1343" s="10">
        <f t="shared" si="102"/>
        <v>30.424789317103162</v>
      </c>
      <c r="L1343" s="10">
        <f t="shared" si="103"/>
        <v>1.3912859198374372E-2</v>
      </c>
    </row>
    <row r="1344" spans="1:12" x14ac:dyDescent="0.25">
      <c r="A1344" s="3">
        <v>45173</v>
      </c>
      <c r="B1344" s="41">
        <v>6.3188083301621095E-2</v>
      </c>
      <c r="C1344" s="41">
        <v>6.3711217682656293E-2</v>
      </c>
      <c r="D1344" s="41">
        <v>6.2312251576617003E-2</v>
      </c>
      <c r="E1344" s="41">
        <v>6.3181179403399595E-2</v>
      </c>
      <c r="F1344" s="4">
        <v>1018530083.452962</v>
      </c>
      <c r="G1344" s="4">
        <v>8891822854.7526131</v>
      </c>
      <c r="H1344" s="11">
        <f t="shared" si="104"/>
        <v>1.4063575262419513E-4</v>
      </c>
      <c r="I1344" s="10">
        <f t="shared" si="100"/>
        <v>3.4810831025455739E-3</v>
      </c>
      <c r="J1344" s="10">
        <f t="shared" si="101"/>
        <v>1.2229721453258069E-2</v>
      </c>
      <c r="K1344" s="10">
        <f t="shared" si="102"/>
        <v>30.429208765999828</v>
      </c>
      <c r="L1344" s="10">
        <f t="shared" si="103"/>
        <v>2.2450899632781907E-2</v>
      </c>
    </row>
    <row r="1345" spans="1:12" x14ac:dyDescent="0.25">
      <c r="A1345" s="3">
        <v>45174</v>
      </c>
      <c r="B1345" s="41">
        <v>6.3143411022709803E-2</v>
      </c>
      <c r="C1345" s="41">
        <v>6.4258235508998202E-2</v>
      </c>
      <c r="D1345" s="41">
        <v>6.2843288477375206E-2</v>
      </c>
      <c r="E1345" s="41">
        <v>6.3953867628591496E-2</v>
      </c>
      <c r="F1345" s="4">
        <v>1442745059.41115</v>
      </c>
      <c r="G1345" s="4">
        <v>8977522632.7003479</v>
      </c>
      <c r="H1345" s="11">
        <f t="shared" si="104"/>
        <v>8.5858950156405458E-3</v>
      </c>
      <c r="I1345" s="10">
        <f t="shared" si="100"/>
        <v>1.0434790842025676E-2</v>
      </c>
      <c r="J1345" s="10">
        <f t="shared" si="101"/>
        <v>-4.9922753831928013E-3</v>
      </c>
      <c r="K1345" s="10">
        <f t="shared" si="102"/>
        <v>30.699056652889354</v>
      </c>
      <c r="L1345" s="10">
        <f t="shared" si="103"/>
        <v>2.2515483608602116E-2</v>
      </c>
    </row>
    <row r="1346" spans="1:12" x14ac:dyDescent="0.25">
      <c r="A1346" s="3">
        <v>45175</v>
      </c>
      <c r="B1346" s="41">
        <v>6.3953703549473495E-2</v>
      </c>
      <c r="C1346" s="41">
        <v>6.4493607005002299E-2</v>
      </c>
      <c r="D1346" s="41">
        <v>6.2927239050553696E-2</v>
      </c>
      <c r="E1346" s="41">
        <v>6.3634592309569304E-2</v>
      </c>
      <c r="F1346" s="4">
        <v>1309981329.449477</v>
      </c>
      <c r="G1346" s="4">
        <v>8977872240.7630653</v>
      </c>
      <c r="H1346" s="11">
        <f t="shared" si="104"/>
        <v>3.6629000802727847E-3</v>
      </c>
      <c r="I1346" s="10">
        <f t="shared" si="100"/>
        <v>8.6530963015524973E-3</v>
      </c>
      <c r="J1346" s="10">
        <f t="shared" si="101"/>
        <v>-1.7468862026712717E-3</v>
      </c>
      <c r="K1346" s="10">
        <f t="shared" si="102"/>
        <v>30.815167130047794</v>
      </c>
      <c r="L1346" s="10">
        <f t="shared" si="103"/>
        <v>2.4891731753720059E-2</v>
      </c>
    </row>
    <row r="1347" spans="1:12" x14ac:dyDescent="0.25">
      <c r="A1347" s="3">
        <v>45176</v>
      </c>
      <c r="B1347" s="41">
        <v>6.3633252167600296E-2</v>
      </c>
      <c r="C1347" s="41">
        <v>6.3778107018809399E-2</v>
      </c>
      <c r="D1347" s="41">
        <v>6.2784053692206507E-2</v>
      </c>
      <c r="E1347" s="41">
        <v>6.3523429918251106E-2</v>
      </c>
      <c r="F1347" s="4">
        <v>1164522690.191638</v>
      </c>
      <c r="G1347" s="4">
        <v>8920577606.4494781</v>
      </c>
      <c r="H1347" s="11">
        <f t="shared" si="104"/>
        <v>-1.1094122649046493E-2</v>
      </c>
      <c r="I1347" s="10">
        <f t="shared" ref="I1347:I1410" si="105">_xlfn.STDEV.S(H1348:H1349)</f>
        <v>9.1843055283194019E-4</v>
      </c>
      <c r="J1347" s="10">
        <f t="shared" ref="J1347:J1410" si="106">E1348/E1347-1</f>
        <v>1.9846300127439598E-3</v>
      </c>
      <c r="K1347" s="10">
        <f t="shared" ref="K1347:K1410" si="107">C1347/$C$2-1</f>
        <v>30.46220576380713</v>
      </c>
      <c r="L1347" s="10">
        <f t="shared" ref="L1347:L1410" si="108">C1347/D1347-1</f>
        <v>1.5832894949347365E-2</v>
      </c>
    </row>
    <row r="1348" spans="1:12" x14ac:dyDescent="0.25">
      <c r="A1348" s="3">
        <v>45177</v>
      </c>
      <c r="B1348" s="41">
        <v>6.3587636414734097E-2</v>
      </c>
      <c r="C1348" s="41">
        <v>6.3851018373793603E-2</v>
      </c>
      <c r="D1348" s="41">
        <v>6.2622633690127993E-2</v>
      </c>
      <c r="E1348" s="41">
        <v>6.3649500423779301E-2</v>
      </c>
      <c r="F1348" s="4">
        <v>1080432669.4912889</v>
      </c>
      <c r="G1348" s="4">
        <v>8920299385.5087109</v>
      </c>
      <c r="H1348" s="11">
        <f t="shared" ref="H1348:H1411" si="109">(C1348-C1347)/C1347</f>
        <v>1.1432034971295194E-3</v>
      </c>
      <c r="I1348" s="10">
        <f t="shared" si="105"/>
        <v>5.7854866288315409E-3</v>
      </c>
      <c r="J1348" s="10">
        <f t="shared" si="106"/>
        <v>-4.6862805596549206E-3</v>
      </c>
      <c r="K1348" s="10">
        <f t="shared" si="107"/>
        <v>30.498173467463722</v>
      </c>
      <c r="L1348" s="10">
        <f t="shared" si="108"/>
        <v>1.9615666274017673E-2</v>
      </c>
    </row>
    <row r="1349" spans="1:12" x14ac:dyDescent="0.25">
      <c r="A1349" s="3">
        <v>45178</v>
      </c>
      <c r="B1349" s="41">
        <v>6.3732688295022197E-2</v>
      </c>
      <c r="C1349" s="41">
        <v>6.3841079742703102E-2</v>
      </c>
      <c r="D1349" s="41">
        <v>6.3262251626981805E-2</v>
      </c>
      <c r="E1349" s="41">
        <v>6.3351221007311595E-2</v>
      </c>
      <c r="F1349" s="4">
        <v>1140829055.1358891</v>
      </c>
      <c r="G1349" s="4">
        <v>8947904320.5505219</v>
      </c>
      <c r="H1349" s="11">
        <f t="shared" si="109"/>
        <v>-1.556534467832297E-4</v>
      </c>
      <c r="I1349" s="10">
        <f t="shared" si="105"/>
        <v>9.674085154985643E-3</v>
      </c>
      <c r="J1349" s="10">
        <f t="shared" si="106"/>
        <v>-3.2442443560617207E-2</v>
      </c>
      <c r="K1349" s="10">
        <f t="shared" si="107"/>
        <v>30.493270668196136</v>
      </c>
      <c r="L1349" s="10">
        <f t="shared" si="108"/>
        <v>9.1496603556617817E-3</v>
      </c>
    </row>
    <row r="1350" spans="1:12" x14ac:dyDescent="0.25">
      <c r="A1350" s="3">
        <v>45179</v>
      </c>
      <c r="B1350" s="41">
        <v>6.3308800456471095E-2</v>
      </c>
      <c r="C1350" s="41">
        <v>6.3308800456471095E-2</v>
      </c>
      <c r="D1350" s="41">
        <v>6.0740917959076497E-2</v>
      </c>
      <c r="E1350" s="41">
        <v>6.1295952595285703E-2</v>
      </c>
      <c r="F1350" s="4">
        <v>2773045125.567944</v>
      </c>
      <c r="G1350" s="4">
        <v>8716179946.547039</v>
      </c>
      <c r="H1350" s="11">
        <f t="shared" si="109"/>
        <v>-8.3375671022049916E-3</v>
      </c>
      <c r="I1350" s="10">
        <f t="shared" si="105"/>
        <v>1.7501823347582483E-2</v>
      </c>
      <c r="J1350" s="10">
        <f t="shared" si="106"/>
        <v>-1.5584642448739361E-2</v>
      </c>
      <c r="K1350" s="10">
        <f t="shared" si="107"/>
        <v>30.230693410732147</v>
      </c>
      <c r="L1350" s="10">
        <f t="shared" si="108"/>
        <v>4.2275990941142538E-2</v>
      </c>
    </row>
    <row r="1351" spans="1:12" x14ac:dyDescent="0.25">
      <c r="A1351" s="3">
        <v>45180</v>
      </c>
      <c r="B1351" s="41">
        <v>6.12934460764804E-2</v>
      </c>
      <c r="C1351" s="41">
        <v>6.1914817303700603E-2</v>
      </c>
      <c r="D1351" s="41">
        <v>5.9379792754416898E-2</v>
      </c>
      <c r="E1351" s="41">
        <v>6.0340677090533298E-2</v>
      </c>
      <c r="F1351" s="4">
        <v>2750922108.9128919</v>
      </c>
      <c r="G1351" s="4">
        <v>8548550707.5470381</v>
      </c>
      <c r="H1351" s="11">
        <f t="shared" si="109"/>
        <v>-2.2018789531937918E-2</v>
      </c>
      <c r="I1351" s="10">
        <f t="shared" si="105"/>
        <v>8.2586753439326636E-3</v>
      </c>
      <c r="J1351" s="10">
        <f t="shared" si="106"/>
        <v>9.6627518332450535E-3</v>
      </c>
      <c r="K1351" s="10">
        <f t="shared" si="107"/>
        <v>29.543031345584755</v>
      </c>
      <c r="L1351" s="10">
        <f t="shared" si="108"/>
        <v>4.2691704226184513E-2</v>
      </c>
    </row>
    <row r="1352" spans="1:12" x14ac:dyDescent="0.25">
      <c r="A1352" s="3">
        <v>45181</v>
      </c>
      <c r="B1352" s="41">
        <v>6.0479910510707002E-2</v>
      </c>
      <c r="C1352" s="41">
        <v>6.2084001177306301E-2</v>
      </c>
      <c r="D1352" s="41">
        <v>6.0408642407834903E-2</v>
      </c>
      <c r="E1352" s="41">
        <v>6.0923734078709102E-2</v>
      </c>
      <c r="F1352" s="4">
        <v>2451511006.7909412</v>
      </c>
      <c r="G1352" s="4">
        <v>8632029064.1219521</v>
      </c>
      <c r="H1352" s="11">
        <f t="shared" si="109"/>
        <v>2.732526412471317E-3</v>
      </c>
      <c r="I1352" s="10">
        <f t="shared" si="105"/>
        <v>1.611092029373519E-2</v>
      </c>
      <c r="J1352" s="10">
        <f t="shared" si="106"/>
        <v>5.1680002265377389E-3</v>
      </c>
      <c r="K1352" s="10">
        <f t="shared" si="107"/>
        <v>29.626490985453504</v>
      </c>
      <c r="L1352" s="10">
        <f t="shared" si="108"/>
        <v>2.7733759652478263E-2</v>
      </c>
    </row>
    <row r="1353" spans="1:12" x14ac:dyDescent="0.25">
      <c r="A1353" s="3">
        <v>45182</v>
      </c>
      <c r="B1353" s="41">
        <v>6.0805787016982998E-2</v>
      </c>
      <c r="C1353" s="41">
        <v>6.1528535353912998E-2</v>
      </c>
      <c r="D1353" s="41">
        <v>6.0501838138103198E-2</v>
      </c>
      <c r="E1353" s="41">
        <v>6.1238587950229399E-2</v>
      </c>
      <c r="F1353" s="4">
        <v>1672461460.1567941</v>
      </c>
      <c r="G1353" s="4">
        <v>8609492520.2857151</v>
      </c>
      <c r="H1353" s="11">
        <f t="shared" si="109"/>
        <v>-8.9470042661545408E-3</v>
      </c>
      <c r="I1353" s="10">
        <f t="shared" si="105"/>
        <v>4.4636242973015543E-3</v>
      </c>
      <c r="J1353" s="10">
        <f t="shared" si="106"/>
        <v>1.3228883885951337E-2</v>
      </c>
      <c r="K1353" s="10">
        <f t="shared" si="107"/>
        <v>29.352475639949308</v>
      </c>
      <c r="L1353" s="10">
        <f t="shared" si="108"/>
        <v>1.6969686333599299E-2</v>
      </c>
    </row>
    <row r="1354" spans="1:12" x14ac:dyDescent="0.25">
      <c r="A1354" s="3">
        <v>45183</v>
      </c>
      <c r="B1354" s="41">
        <v>6.1222522510920099E-2</v>
      </c>
      <c r="C1354" s="41">
        <v>6.2379922785036603E-2</v>
      </c>
      <c r="D1354" s="41">
        <v>6.11256284058877E-2</v>
      </c>
      <c r="E1354" s="41">
        <v>6.2048706119562598E-2</v>
      </c>
      <c r="F1354" s="4">
        <v>1400875009.592335</v>
      </c>
      <c r="G1354" s="4">
        <v>8690306138.9303131</v>
      </c>
      <c r="H1354" s="11">
        <f t="shared" si="109"/>
        <v>1.3837277715557695E-2</v>
      </c>
      <c r="I1354" s="10">
        <f t="shared" si="105"/>
        <v>5.106195957540278E-3</v>
      </c>
      <c r="J1354" s="10">
        <f t="shared" si="106"/>
        <v>7.2778711750078884E-3</v>
      </c>
      <c r="K1354" s="10">
        <f t="shared" si="107"/>
        <v>29.772471274733988</v>
      </c>
      <c r="L1354" s="10">
        <f t="shared" si="108"/>
        <v>2.0519942483373965E-2</v>
      </c>
    </row>
    <row r="1355" spans="1:12" x14ac:dyDescent="0.25">
      <c r="A1355" s="3">
        <v>45184</v>
      </c>
      <c r="B1355" s="41">
        <v>6.2107026463904001E-2</v>
      </c>
      <c r="C1355" s="41">
        <v>6.2849316713909906E-2</v>
      </c>
      <c r="D1355" s="41">
        <v>6.1497235020085798E-2</v>
      </c>
      <c r="E1355" s="41">
        <v>6.25002886092767E-2</v>
      </c>
      <c r="F1355" s="4">
        <v>1065493861.836237</v>
      </c>
      <c r="G1355" s="4">
        <v>8743884422.1080132</v>
      </c>
      <c r="H1355" s="11">
        <f t="shared" si="109"/>
        <v>7.5247596969757573E-3</v>
      </c>
      <c r="I1355" s="10">
        <f t="shared" si="105"/>
        <v>4.2953067861780988E-3</v>
      </c>
      <c r="J1355" s="10">
        <f t="shared" si="106"/>
        <v>-6.3777029598873769E-3</v>
      </c>
      <c r="K1355" s="10">
        <f t="shared" si="107"/>
        <v>30.00402672635845</v>
      </c>
      <c r="L1355" s="10">
        <f t="shared" si="108"/>
        <v>2.1986056663888975E-2</v>
      </c>
    </row>
    <row r="1356" spans="1:12" x14ac:dyDescent="0.25">
      <c r="A1356" s="3">
        <v>45185</v>
      </c>
      <c r="B1356" s="41">
        <v>6.2493772706178299E-2</v>
      </c>
      <c r="C1356" s="41">
        <v>6.2868391991975095E-2</v>
      </c>
      <c r="D1356" s="41">
        <v>6.1799962015620102E-2</v>
      </c>
      <c r="E1356" s="41">
        <v>6.2101680333619499E-2</v>
      </c>
      <c r="F1356" s="4">
        <v>1222270351.574913</v>
      </c>
      <c r="G1356" s="4">
        <v>8782683271.0627174</v>
      </c>
      <c r="H1356" s="11">
        <f t="shared" si="109"/>
        <v>3.0350812168762213E-4</v>
      </c>
      <c r="I1356" s="10">
        <f t="shared" si="105"/>
        <v>7.4207864575146585E-3</v>
      </c>
      <c r="J1356" s="10">
        <f t="shared" si="106"/>
        <v>-1.0198985504055957E-2</v>
      </c>
      <c r="K1356" s="10">
        <f t="shared" si="107"/>
        <v>30.013436700274919</v>
      </c>
      <c r="L1356" s="10">
        <f t="shared" si="108"/>
        <v>1.728852157036842E-2</v>
      </c>
    </row>
    <row r="1357" spans="1:12" x14ac:dyDescent="0.25">
      <c r="A1357" s="3">
        <v>45186</v>
      </c>
      <c r="B1357" s="41">
        <v>6.2041982534722602E-2</v>
      </c>
      <c r="C1357" s="41">
        <v>6.2505580199872304E-2</v>
      </c>
      <c r="D1357" s="41">
        <v>6.1119830314724503E-2</v>
      </c>
      <c r="E1357" s="41">
        <v>6.1468306196119399E-2</v>
      </c>
      <c r="F1357" s="4">
        <v>1125024806.2857139</v>
      </c>
      <c r="G1357" s="4">
        <v>8735751775.6759586</v>
      </c>
      <c r="H1357" s="11">
        <f t="shared" si="109"/>
        <v>-5.7709729898786375E-3</v>
      </c>
      <c r="I1357" s="10">
        <f t="shared" si="105"/>
        <v>1.2373284565138274E-3</v>
      </c>
      <c r="J1357" s="10">
        <f t="shared" si="106"/>
        <v>8.5789401208080651E-3</v>
      </c>
      <c r="K1357" s="10">
        <f t="shared" si="107"/>
        <v>29.834458994754321</v>
      </c>
      <c r="L1357" s="10">
        <f t="shared" si="108"/>
        <v>2.2672672322749499E-2</v>
      </c>
    </row>
    <row r="1358" spans="1:12" x14ac:dyDescent="0.25">
      <c r="A1358" s="3">
        <v>45187</v>
      </c>
      <c r="B1358" s="41">
        <v>6.15600074354829E-2</v>
      </c>
      <c r="C1358" s="41">
        <v>6.2800831799889295E-2</v>
      </c>
      <c r="D1358" s="41">
        <v>6.10329344469632E-2</v>
      </c>
      <c r="E1358" s="41">
        <v>6.1995639114303398E-2</v>
      </c>
      <c r="F1358" s="4">
        <v>1505850353.29021</v>
      </c>
      <c r="G1358" s="4">
        <v>8737869968.8776226</v>
      </c>
      <c r="H1358" s="11">
        <f t="shared" si="109"/>
        <v>4.7236038618131884E-3</v>
      </c>
      <c r="I1358" s="10">
        <f t="shared" si="105"/>
        <v>7.2798907808876009E-3</v>
      </c>
      <c r="J1358" s="10">
        <f t="shared" si="106"/>
        <v>1.1551327526588606E-2</v>
      </c>
      <c r="K1358" s="10">
        <f t="shared" si="107"/>
        <v>29.980108764338866</v>
      </c>
      <c r="L1358" s="10">
        <f t="shared" si="108"/>
        <v>2.8966284661642305E-2</v>
      </c>
    </row>
    <row r="1359" spans="1:12" x14ac:dyDescent="0.25">
      <c r="A1359" s="3">
        <v>45188</v>
      </c>
      <c r="B1359" s="41">
        <v>6.2164075002965898E-2</v>
      </c>
      <c r="C1359" s="41">
        <v>6.3207369878801406E-2</v>
      </c>
      <c r="D1359" s="41">
        <v>6.1948220242267697E-2</v>
      </c>
      <c r="E1359" s="41">
        <v>6.2711771046932901E-2</v>
      </c>
      <c r="F1359" s="4">
        <v>1119068667.9233451</v>
      </c>
      <c r="G1359" s="4">
        <v>8819003677.0731716</v>
      </c>
      <c r="H1359" s="11">
        <f t="shared" si="109"/>
        <v>6.4734505461252114E-3</v>
      </c>
      <c r="I1359" s="10">
        <f t="shared" si="105"/>
        <v>6.1360292777513812E-3</v>
      </c>
      <c r="J1359" s="10">
        <f t="shared" si="106"/>
        <v>-1.9163612027343069E-3</v>
      </c>
      <c r="K1359" s="10">
        <f t="shared" si="107"/>
        <v>30.180656966338393</v>
      </c>
      <c r="L1359" s="10">
        <f t="shared" si="108"/>
        <v>2.0325840381037796E-2</v>
      </c>
    </row>
    <row r="1360" spans="1:12" x14ac:dyDescent="0.25">
      <c r="A1360" s="3">
        <v>45189</v>
      </c>
      <c r="B1360" s="41">
        <v>6.2672515607143806E-2</v>
      </c>
      <c r="C1360" s="41">
        <v>6.2965799545224493E-2</v>
      </c>
      <c r="D1360" s="41">
        <v>6.1852676859856397E-2</v>
      </c>
      <c r="E1360" s="41">
        <v>6.2591592641943805E-2</v>
      </c>
      <c r="F1360" s="4">
        <v>866277227.41811848</v>
      </c>
      <c r="G1360" s="4">
        <v>8801653310.3763065</v>
      </c>
      <c r="H1360" s="11">
        <f t="shared" si="109"/>
        <v>-3.8218697288008954E-3</v>
      </c>
      <c r="I1360" s="10">
        <f t="shared" si="105"/>
        <v>1.9435653349243773E-2</v>
      </c>
      <c r="J1360" s="10">
        <f t="shared" si="106"/>
        <v>-2.1036204252888213E-2</v>
      </c>
      <c r="K1360" s="10">
        <f t="shared" si="107"/>
        <v>30.061488557354618</v>
      </c>
      <c r="L1360" s="10">
        <f t="shared" si="108"/>
        <v>1.7996354270813031E-2</v>
      </c>
    </row>
    <row r="1361" spans="1:12" x14ac:dyDescent="0.25">
      <c r="A1361" s="3">
        <v>45190</v>
      </c>
      <c r="B1361" s="41">
        <v>6.2572790938150602E-2</v>
      </c>
      <c r="C1361" s="41">
        <v>6.3271547999111305E-2</v>
      </c>
      <c r="D1361" s="41">
        <v>6.1183972350885601E-2</v>
      </c>
      <c r="E1361" s="41">
        <v>6.1274903114614303E-2</v>
      </c>
      <c r="F1361" s="4">
        <v>1384434257.254355</v>
      </c>
      <c r="G1361" s="4">
        <v>8744840459.7560978</v>
      </c>
      <c r="H1361" s="11">
        <f t="shared" si="109"/>
        <v>4.8557860949134954E-3</v>
      </c>
      <c r="I1361" s="10">
        <f t="shared" si="105"/>
        <v>1.5603010907498714E-2</v>
      </c>
      <c r="J1361" s="10">
        <f t="shared" si="106"/>
        <v>4.0940384500953719E-3</v>
      </c>
      <c r="K1361" s="10">
        <f t="shared" si="107"/>
        <v>30.212316501578737</v>
      </c>
      <c r="L1361" s="10">
        <f t="shared" si="108"/>
        <v>3.4119648790595258E-2</v>
      </c>
    </row>
    <row r="1362" spans="1:12" x14ac:dyDescent="0.25">
      <c r="A1362" s="3">
        <v>45191</v>
      </c>
      <c r="B1362" s="41">
        <v>6.1379818598312402E-2</v>
      </c>
      <c r="C1362" s="41">
        <v>6.1839688921814302E-2</v>
      </c>
      <c r="D1362" s="41">
        <v>6.0954888658886902E-2</v>
      </c>
      <c r="E1362" s="41">
        <v>6.1525764923991401E-2</v>
      </c>
      <c r="F1362" s="4">
        <v>1062554446.0278749</v>
      </c>
      <c r="G1362" s="4">
        <v>8683016183.5923347</v>
      </c>
      <c r="H1362" s="11">
        <f t="shared" si="109"/>
        <v>-2.2630378465169118E-2</v>
      </c>
      <c r="I1362" s="10">
        <f t="shared" si="105"/>
        <v>4.0077590386008923E-4</v>
      </c>
      <c r="J1362" s="10">
        <f t="shared" si="106"/>
        <v>2.8511879701409448E-4</v>
      </c>
      <c r="K1362" s="10">
        <f t="shared" si="107"/>
        <v>29.505969966373364</v>
      </c>
      <c r="L1362" s="10">
        <f t="shared" si="108"/>
        <v>1.4515657109618996E-2</v>
      </c>
    </row>
    <row r="1363" spans="1:12" x14ac:dyDescent="0.25">
      <c r="A1363" s="3">
        <v>45192</v>
      </c>
      <c r="B1363" s="41">
        <v>6.1581560116843299E-2</v>
      </c>
      <c r="C1363" s="41">
        <v>6.1804787292387899E-2</v>
      </c>
      <c r="D1363" s="41">
        <v>6.1314349683791701E-2</v>
      </c>
      <c r="E1363" s="41">
        <v>6.1543307076071897E-2</v>
      </c>
      <c r="F1363" s="4">
        <v>631006825.71080136</v>
      </c>
      <c r="G1363" s="4">
        <v>8690614532.6794434</v>
      </c>
      <c r="H1363" s="11">
        <f t="shared" si="109"/>
        <v>-5.6438882592910308E-4</v>
      </c>
      <c r="I1363" s="10">
        <f t="shared" si="105"/>
        <v>5.2495116438002008E-3</v>
      </c>
      <c r="J1363" s="10">
        <f t="shared" si="106"/>
        <v>-1.4005203830045887E-2</v>
      </c>
      <c r="K1363" s="10">
        <f t="shared" si="107"/>
        <v>29.488752737800215</v>
      </c>
      <c r="L1363" s="10">
        <f t="shared" si="108"/>
        <v>7.9987410960968841E-3</v>
      </c>
    </row>
    <row r="1364" spans="1:12" x14ac:dyDescent="0.25">
      <c r="A1364" s="3">
        <v>45193</v>
      </c>
      <c r="B1364" s="41">
        <v>6.1441063986327898E-2</v>
      </c>
      <c r="C1364" s="41">
        <v>6.1734875475680198E-2</v>
      </c>
      <c r="D1364" s="41">
        <v>6.0635794322380698E-2</v>
      </c>
      <c r="E1364" s="41">
        <v>6.0681380516096402E-2</v>
      </c>
      <c r="F1364" s="4">
        <v>618194892.62369335</v>
      </c>
      <c r="G1364" s="4">
        <v>8672154096.5156803</v>
      </c>
      <c r="H1364" s="11">
        <f t="shared" si="109"/>
        <v>-1.1311715446403769E-3</v>
      </c>
      <c r="I1364" s="10">
        <f t="shared" si="105"/>
        <v>4.9100658069212112E-3</v>
      </c>
      <c r="J1364" s="10">
        <f t="shared" si="106"/>
        <v>4.295250658326033E-3</v>
      </c>
      <c r="K1364" s="10">
        <f t="shared" si="107"/>
        <v>29.454264728271639</v>
      </c>
      <c r="L1364" s="10">
        <f t="shared" si="108"/>
        <v>1.8125946325631359E-2</v>
      </c>
    </row>
    <row r="1365" spans="1:12" x14ac:dyDescent="0.25">
      <c r="A1365" s="3">
        <v>45194</v>
      </c>
      <c r="B1365" s="41">
        <v>6.0675660338851703E-2</v>
      </c>
      <c r="C1365" s="41">
        <v>6.1206727312414298E-2</v>
      </c>
      <c r="D1365" s="41">
        <v>6.0383598282203403E-2</v>
      </c>
      <c r="E1365" s="41">
        <v>6.0942022255706302E-2</v>
      </c>
      <c r="F1365" s="4">
        <v>778564107.91637635</v>
      </c>
      <c r="G1365" s="4">
        <v>8588628821.8641119</v>
      </c>
      <c r="H1365" s="11">
        <f t="shared" si="109"/>
        <v>-8.5551021071381007E-3</v>
      </c>
      <c r="I1365" s="10">
        <f t="shared" si="105"/>
        <v>3.9536339010361509E-3</v>
      </c>
      <c r="J1365" s="10">
        <f t="shared" si="106"/>
        <v>-6.379487411274698E-3</v>
      </c>
      <c r="K1365" s="10">
        <f t="shared" si="107"/>
        <v>29.193725383923461</v>
      </c>
      <c r="L1365" s="10">
        <f t="shared" si="108"/>
        <v>1.3631665777252833E-2</v>
      </c>
    </row>
    <row r="1366" spans="1:12" x14ac:dyDescent="0.25">
      <c r="A1366" s="3">
        <v>45195</v>
      </c>
      <c r="B1366" s="41">
        <v>6.09094723041365E-2</v>
      </c>
      <c r="C1366" s="41">
        <v>6.1108109781639199E-2</v>
      </c>
      <c r="D1366" s="41">
        <v>5.9906540244031997E-2</v>
      </c>
      <c r="E1366" s="41">
        <v>6.0553243391908401E-2</v>
      </c>
      <c r="F1366" s="4">
        <v>550212668.78397214</v>
      </c>
      <c r="G1366" s="4">
        <v>8565290399.58885</v>
      </c>
      <c r="H1366" s="11">
        <f t="shared" si="109"/>
        <v>-1.6112204508457282E-3</v>
      </c>
      <c r="I1366" s="10">
        <f t="shared" si="105"/>
        <v>4.9086661956121642E-4</v>
      </c>
      <c r="J1366" s="10">
        <f t="shared" si="106"/>
        <v>-6.1922433963812473E-4</v>
      </c>
      <c r="K1366" s="10">
        <f t="shared" si="107"/>
        <v>29.145076636097663</v>
      </c>
      <c r="L1366" s="10">
        <f t="shared" si="108"/>
        <v>2.0057401624473004E-2</v>
      </c>
    </row>
    <row r="1367" spans="1:12" x14ac:dyDescent="0.25">
      <c r="A1367" s="3">
        <v>45196</v>
      </c>
      <c r="B1367" s="41">
        <v>6.0597267987916897E-2</v>
      </c>
      <c r="C1367" s="41">
        <v>6.1351323861490198E-2</v>
      </c>
      <c r="D1367" s="41">
        <v>6.0263715519546998E-2</v>
      </c>
      <c r="E1367" s="41">
        <v>6.0515747349756101E-2</v>
      </c>
      <c r="F1367" s="4">
        <v>838054999.71080136</v>
      </c>
      <c r="G1367" s="4">
        <v>8562128453.3484316</v>
      </c>
      <c r="H1367" s="11">
        <f t="shared" si="109"/>
        <v>3.9800622326576444E-3</v>
      </c>
      <c r="I1367" s="10">
        <f t="shared" si="105"/>
        <v>4.8069082369516644E-3</v>
      </c>
      <c r="J1367" s="10">
        <f t="shared" si="106"/>
        <v>1.6417580019095768E-2</v>
      </c>
      <c r="K1367" s="10">
        <f t="shared" si="107"/>
        <v>29.265055917117568</v>
      </c>
      <c r="L1367" s="10">
        <f t="shared" si="108"/>
        <v>1.8047482345996846E-2</v>
      </c>
    </row>
    <row r="1368" spans="1:12" x14ac:dyDescent="0.25">
      <c r="A1368" s="3">
        <v>45197</v>
      </c>
      <c r="B1368" s="41">
        <v>6.0472298487673597E-2</v>
      </c>
      <c r="C1368" s="41">
        <v>6.1638095438180003E-2</v>
      </c>
      <c r="D1368" s="41">
        <v>6.0389654939833601E-2</v>
      </c>
      <c r="E1368" s="41">
        <v>6.1509269474286102E-2</v>
      </c>
      <c r="F1368" s="4">
        <v>423193037.48432058</v>
      </c>
      <c r="G1368" s="4">
        <v>8612249290.1951218</v>
      </c>
      <c r="H1368" s="11">
        <f t="shared" si="109"/>
        <v>4.674252463357351E-3</v>
      </c>
      <c r="I1368" s="10">
        <f t="shared" si="105"/>
        <v>6.2390082531532621E-3</v>
      </c>
      <c r="J1368" s="10">
        <f t="shared" si="106"/>
        <v>1.054318338778848E-2</v>
      </c>
      <c r="K1368" s="10">
        <f t="shared" si="107"/>
        <v>29.406522429291801</v>
      </c>
      <c r="L1368" s="10">
        <f t="shared" si="108"/>
        <v>2.0673085474494313E-2</v>
      </c>
    </row>
    <row r="1369" spans="1:12" x14ac:dyDescent="0.25">
      <c r="A1369" s="3">
        <v>45198</v>
      </c>
      <c r="B1369" s="41">
        <v>6.1463218831381401E-2</v>
      </c>
      <c r="C1369" s="41">
        <v>6.23452229112317E-2</v>
      </c>
      <c r="D1369" s="41">
        <v>6.13646581541583E-2</v>
      </c>
      <c r="E1369" s="41">
        <v>6.2157772982402403E-2</v>
      </c>
      <c r="F1369" s="4">
        <v>462218259.56794423</v>
      </c>
      <c r="G1369" s="4">
        <v>8728790170.1986065</v>
      </c>
      <c r="H1369" s="11">
        <f t="shared" si="109"/>
        <v>1.147224728513734E-2</v>
      </c>
      <c r="I1369" s="10">
        <f t="shared" si="105"/>
        <v>9.6247907610305782E-3</v>
      </c>
      <c r="J1369" s="10">
        <f t="shared" si="106"/>
        <v>-1.0775346641836991E-3</v>
      </c>
      <c r="K1369" s="10">
        <f t="shared" si="107"/>
        <v>29.755353573681713</v>
      </c>
      <c r="L1369" s="10">
        <f t="shared" si="108"/>
        <v>1.5979307741111448E-2</v>
      </c>
    </row>
    <row r="1370" spans="1:12" x14ac:dyDescent="0.25">
      <c r="A1370" s="3">
        <v>45199</v>
      </c>
      <c r="B1370" s="41">
        <v>6.2167881014937899E-2</v>
      </c>
      <c r="C1370" s="41">
        <v>6.2510372738209002E-2</v>
      </c>
      <c r="D1370" s="41">
        <v>6.1757876837964597E-2</v>
      </c>
      <c r="E1370" s="41">
        <v>6.2090795827365403E-2</v>
      </c>
      <c r="F1370" s="4">
        <v>371883671.82229972</v>
      </c>
      <c r="G1370" s="4">
        <v>8761548331.2264805</v>
      </c>
      <c r="H1370" s="11">
        <f t="shared" si="109"/>
        <v>2.6489571977703231E-3</v>
      </c>
      <c r="I1370" s="10">
        <f t="shared" si="105"/>
        <v>6.5736665538400499E-3</v>
      </c>
      <c r="J1370" s="10">
        <f t="shared" si="106"/>
        <v>1.8234577715281919E-2</v>
      </c>
      <c r="K1370" s="10">
        <f t="shared" si="107"/>
        <v>29.836823188900688</v>
      </c>
      <c r="L1370" s="10">
        <f t="shared" si="108"/>
        <v>1.2184614154057583E-2</v>
      </c>
    </row>
    <row r="1371" spans="1:12" x14ac:dyDescent="0.25">
      <c r="A1371" s="3">
        <v>45200</v>
      </c>
      <c r="B1371" s="41">
        <v>6.20966276263068E-2</v>
      </c>
      <c r="C1371" s="41">
        <v>6.3526820580463494E-2</v>
      </c>
      <c r="D1371" s="41">
        <v>6.1811370733179501E-2</v>
      </c>
      <c r="E1371" s="41">
        <v>6.3222995269283197E-2</v>
      </c>
      <c r="F1371" s="4">
        <v>391970113.45644599</v>
      </c>
      <c r="G1371" s="4">
        <v>8806558241.6306629</v>
      </c>
      <c r="H1371" s="11">
        <f t="shared" si="109"/>
        <v>1.6260466827023028E-2</v>
      </c>
      <c r="I1371" s="10">
        <f t="shared" si="105"/>
        <v>2.3400544529033028E-2</v>
      </c>
      <c r="J1371" s="10">
        <f t="shared" si="106"/>
        <v>-1.7783800610793876E-2</v>
      </c>
      <c r="K1371" s="10">
        <f t="shared" si="107"/>
        <v>30.338244329414582</v>
      </c>
      <c r="L1371" s="10">
        <f t="shared" si="108"/>
        <v>2.7752981804740395E-2</v>
      </c>
    </row>
    <row r="1372" spans="1:12" x14ac:dyDescent="0.25">
      <c r="A1372" s="3">
        <v>45201</v>
      </c>
      <c r="B1372" s="41">
        <v>6.3221236729046504E-2</v>
      </c>
      <c r="C1372" s="41">
        <v>6.3969214906697797E-2</v>
      </c>
      <c r="D1372" s="41">
        <v>6.1546576510374901E-2</v>
      </c>
      <c r="E1372" s="41">
        <v>6.2098650127397098E-2</v>
      </c>
      <c r="F1372" s="4">
        <v>656801664.29965162</v>
      </c>
      <c r="G1372" s="4">
        <v>8899087964.6655045</v>
      </c>
      <c r="H1372" s="11">
        <f t="shared" si="109"/>
        <v>6.9638984320640222E-3</v>
      </c>
      <c r="I1372" s="10">
        <f t="shared" si="105"/>
        <v>1.0214345477785571E-2</v>
      </c>
      <c r="J1372" s="10">
        <f t="shared" si="106"/>
        <v>-1.211972500374292E-2</v>
      </c>
      <c r="K1372" s="10">
        <f t="shared" si="107"/>
        <v>30.55648067996383</v>
      </c>
      <c r="L1372" s="10">
        <f t="shared" si="108"/>
        <v>3.936268325037573E-2</v>
      </c>
    </row>
    <row r="1373" spans="1:12" x14ac:dyDescent="0.25">
      <c r="A1373" s="3">
        <v>45202</v>
      </c>
      <c r="B1373" s="41">
        <v>6.2051966606565402E-2</v>
      </c>
      <c r="C1373" s="41">
        <v>6.2297733288339298E-2</v>
      </c>
      <c r="D1373" s="41">
        <v>6.1220450658592898E-2</v>
      </c>
      <c r="E1373" s="41">
        <v>6.1346031564749402E-2</v>
      </c>
      <c r="F1373" s="4">
        <v>605487586.01045299</v>
      </c>
      <c r="G1373" s="4">
        <v>8727949904.0975609</v>
      </c>
      <c r="H1373" s="11">
        <f t="shared" si="109"/>
        <v>-2.6129469007810019E-2</v>
      </c>
      <c r="I1373" s="10">
        <f t="shared" si="105"/>
        <v>9.3036610644184892E-3</v>
      </c>
      <c r="J1373" s="10">
        <f t="shared" si="106"/>
        <v>1.9569849121126026E-3</v>
      </c>
      <c r="K1373" s="10">
        <f t="shared" si="107"/>
        <v>29.731926596041159</v>
      </c>
      <c r="L1373" s="10">
        <f t="shared" si="108"/>
        <v>1.7596777190584056E-2</v>
      </c>
    </row>
    <row r="1374" spans="1:12" x14ac:dyDescent="0.25">
      <c r="A1374" s="3">
        <v>45203</v>
      </c>
      <c r="B1374" s="41">
        <v>6.1278302641650503E-2</v>
      </c>
      <c r="C1374" s="41">
        <v>6.1569833919781602E-2</v>
      </c>
      <c r="D1374" s="41">
        <v>6.0322561198587102E-2</v>
      </c>
      <c r="E1374" s="41">
        <v>6.1466084822939603E-2</v>
      </c>
      <c r="F1374" s="4">
        <v>455842061.86062717</v>
      </c>
      <c r="G1374" s="4">
        <v>8622102416.3937283</v>
      </c>
      <c r="H1374" s="11">
        <f t="shared" si="109"/>
        <v>-1.1684203102361373E-2</v>
      </c>
      <c r="I1374" s="10">
        <f t="shared" si="105"/>
        <v>2.3883406700055134E-3</v>
      </c>
      <c r="J1374" s="10">
        <f t="shared" si="106"/>
        <v>-9.5059545764225595E-3</v>
      </c>
      <c r="K1374" s="10">
        <f t="shared" si="107"/>
        <v>29.372848523966155</v>
      </c>
      <c r="L1374" s="10">
        <f t="shared" si="108"/>
        <v>2.0676720225594636E-2</v>
      </c>
    </row>
    <row r="1375" spans="1:12" x14ac:dyDescent="0.25">
      <c r="A1375" s="3">
        <v>45204</v>
      </c>
      <c r="B1375" s="41">
        <v>6.1443614577068803E-2</v>
      </c>
      <c r="C1375" s="41">
        <v>6.16605361704693E-2</v>
      </c>
      <c r="D1375" s="41">
        <v>6.0847049384109099E-2</v>
      </c>
      <c r="E1375" s="41">
        <v>6.0881791012622199E-2</v>
      </c>
      <c r="F1375" s="4">
        <v>323098228.87804878</v>
      </c>
      <c r="G1375" s="4">
        <v>8633039128.8466892</v>
      </c>
      <c r="H1375" s="11">
        <f t="shared" si="109"/>
        <v>1.4731605546617586E-3</v>
      </c>
      <c r="I1375" s="10">
        <f t="shared" si="105"/>
        <v>2.8533323756605414E-3</v>
      </c>
      <c r="J1375" s="10">
        <f t="shared" si="106"/>
        <v>8.6247024751560097E-3</v>
      </c>
      <c r="K1375" s="10">
        <f t="shared" si="107"/>
        <v>29.417592606344378</v>
      </c>
      <c r="L1375" s="10">
        <f t="shared" si="108"/>
        <v>1.3369371146083164E-2</v>
      </c>
    </row>
    <row r="1376" spans="1:12" x14ac:dyDescent="0.25">
      <c r="A1376" s="3">
        <v>45205</v>
      </c>
      <c r="B1376" s="41">
        <v>6.0975552338934397E-2</v>
      </c>
      <c r="C1376" s="41">
        <v>6.15431059476741E-2</v>
      </c>
      <c r="D1376" s="41">
        <v>6.0784514344771903E-2</v>
      </c>
      <c r="E1376" s="41">
        <v>6.1406878346260699E-2</v>
      </c>
      <c r="F1376" s="4">
        <v>325036556.83275259</v>
      </c>
      <c r="G1376" s="4">
        <v>8644551627.5714283</v>
      </c>
      <c r="H1376" s="11">
        <f t="shared" si="109"/>
        <v>-1.9044632124272831E-3</v>
      </c>
      <c r="I1376" s="10">
        <f t="shared" si="105"/>
        <v>2.0324264877451012E-3</v>
      </c>
      <c r="J1376" s="10">
        <f t="shared" si="106"/>
        <v>6.637321162277221E-4</v>
      </c>
      <c r="K1376" s="10">
        <f t="shared" si="107"/>
        <v>29.359663420214996</v>
      </c>
      <c r="L1376" s="10">
        <f t="shared" si="108"/>
        <v>1.2480014212163271E-2</v>
      </c>
    </row>
    <row r="1377" spans="1:12" x14ac:dyDescent="0.25">
      <c r="A1377" s="3">
        <v>45206</v>
      </c>
      <c r="B1377" s="41">
        <v>6.1443751106270997E-2</v>
      </c>
      <c r="C1377" s="41">
        <v>6.16742394210908E-2</v>
      </c>
      <c r="D1377" s="41">
        <v>6.1099639439523699E-2</v>
      </c>
      <c r="E1377" s="41">
        <v>6.1447636063576401E-2</v>
      </c>
      <c r="F1377" s="4">
        <v>319974965.95818818</v>
      </c>
      <c r="G1377" s="4">
        <v>8678659449.4006977</v>
      </c>
      <c r="H1377" s="11">
        <f t="shared" si="109"/>
        <v>2.1307581311900974E-3</v>
      </c>
      <c r="I1377" s="10">
        <f t="shared" si="105"/>
        <v>6.5107785142136032E-3</v>
      </c>
      <c r="J1377" s="10">
        <f t="shared" si="106"/>
        <v>-7.4267611819734958E-3</v>
      </c>
      <c r="K1377" s="10">
        <f t="shared" si="107"/>
        <v>29.424352519907814</v>
      </c>
      <c r="L1377" s="10">
        <f t="shared" si="108"/>
        <v>9.4043105137442407E-3</v>
      </c>
    </row>
    <row r="1378" spans="1:12" x14ac:dyDescent="0.25">
      <c r="A1378" s="3">
        <v>45207</v>
      </c>
      <c r="B1378" s="41">
        <v>6.1496444276348199E-2</v>
      </c>
      <c r="C1378" s="41">
        <v>6.1628382960584802E-2</v>
      </c>
      <c r="D1378" s="41">
        <v>6.0824602633889703E-2</v>
      </c>
      <c r="E1378" s="41">
        <v>6.0991279145335399E-2</v>
      </c>
      <c r="F1378" s="4">
        <v>244742128.3205575</v>
      </c>
      <c r="G1378" s="4">
        <v>8653767517.3101044</v>
      </c>
      <c r="H1378" s="11">
        <f t="shared" si="109"/>
        <v>-7.4352697230533997E-4</v>
      </c>
      <c r="I1378" s="10">
        <f t="shared" si="105"/>
        <v>1.3527217077349989E-2</v>
      </c>
      <c r="J1378" s="10">
        <f t="shared" si="106"/>
        <v>-3.681852501306071E-2</v>
      </c>
      <c r="K1378" s="10">
        <f t="shared" si="107"/>
        <v>29.401731193194337</v>
      </c>
      <c r="L1378" s="10">
        <f t="shared" si="108"/>
        <v>1.3214723843461007E-2</v>
      </c>
    </row>
    <row r="1379" spans="1:12" x14ac:dyDescent="0.25">
      <c r="A1379" s="3">
        <v>45208</v>
      </c>
      <c r="B1379" s="41">
        <v>6.0995596865926698E-2</v>
      </c>
      <c r="C1379" s="41">
        <v>6.10151091691317E-2</v>
      </c>
      <c r="D1379" s="41">
        <v>5.8108947396716799E-2</v>
      </c>
      <c r="E1379" s="41">
        <v>5.87456702085443E-2</v>
      </c>
      <c r="F1379" s="4">
        <v>458243837.22996521</v>
      </c>
      <c r="G1379" s="4">
        <v>8423126002.644599</v>
      </c>
      <c r="H1379" s="11">
        <f t="shared" si="109"/>
        <v>-9.9511582487135652E-3</v>
      </c>
      <c r="I1379" s="10">
        <f t="shared" si="105"/>
        <v>2.3438097032289804E-2</v>
      </c>
      <c r="J1379" s="10">
        <f t="shared" si="106"/>
        <v>5.0459674086498207E-3</v>
      </c>
      <c r="K1379" s="10">
        <f t="shared" si="107"/>
        <v>29.099198755056008</v>
      </c>
      <c r="L1379" s="10">
        <f t="shared" si="108"/>
        <v>5.0012294192393281E-2</v>
      </c>
    </row>
    <row r="1380" spans="1:12" x14ac:dyDescent="0.25">
      <c r="A1380" s="3">
        <v>45209</v>
      </c>
      <c r="B1380" s="41">
        <v>5.8756023330024401E-2</v>
      </c>
      <c r="C1380" s="41">
        <v>5.9240696313203903E-2</v>
      </c>
      <c r="D1380" s="41">
        <v>5.8572906778455398E-2</v>
      </c>
      <c r="E1380" s="41">
        <v>5.9042098945815899E-2</v>
      </c>
      <c r="F1380" s="4">
        <v>475067989.13937283</v>
      </c>
      <c r="G1380" s="4">
        <v>8326472948.7282228</v>
      </c>
      <c r="H1380" s="11">
        <f t="shared" si="109"/>
        <v>-2.9081532100666867E-2</v>
      </c>
      <c r="I1380" s="10">
        <f t="shared" si="105"/>
        <v>1.4615870798201211E-2</v>
      </c>
      <c r="J1380" s="10">
        <f t="shared" si="106"/>
        <v>-9.9371344114788096E-3</v>
      </c>
      <c r="K1380" s="10">
        <f t="shared" si="107"/>
        <v>28.223867940256493</v>
      </c>
      <c r="L1380" s="10">
        <f t="shared" si="108"/>
        <v>1.1400997004883839E-2</v>
      </c>
    </row>
    <row r="1381" spans="1:12" x14ac:dyDescent="0.25">
      <c r="A1381" s="3">
        <v>45210</v>
      </c>
      <c r="B1381" s="41">
        <v>5.92675634426445E-2</v>
      </c>
      <c r="C1381" s="41">
        <v>5.9481506343218998E-2</v>
      </c>
      <c r="D1381" s="41">
        <v>5.7767975327190101E-2</v>
      </c>
      <c r="E1381" s="41">
        <v>5.8455389672655497E-2</v>
      </c>
      <c r="F1381" s="4">
        <v>373191415.09407657</v>
      </c>
      <c r="G1381" s="4">
        <v>8292197835.0662022</v>
      </c>
      <c r="H1381" s="11">
        <f t="shared" si="109"/>
        <v>4.0649425986139616E-3</v>
      </c>
      <c r="I1381" s="10">
        <f t="shared" si="105"/>
        <v>1.4964426972228767E-2</v>
      </c>
      <c r="J1381" s="10">
        <f t="shared" si="106"/>
        <v>-1.0359891756263173E-2</v>
      </c>
      <c r="K1381" s="10">
        <f t="shared" si="107"/>
        <v>28.342661285943112</v>
      </c>
      <c r="L1381" s="10">
        <f t="shared" si="108"/>
        <v>2.9662300025640187E-2</v>
      </c>
    </row>
    <row r="1382" spans="1:12" x14ac:dyDescent="0.25">
      <c r="A1382" s="3">
        <v>45211</v>
      </c>
      <c r="B1382" s="41">
        <v>5.84672054169817E-2</v>
      </c>
      <c r="C1382" s="41">
        <v>5.84938147342111E-2</v>
      </c>
      <c r="D1382" s="41">
        <v>5.7478346459014701E-2</v>
      </c>
      <c r="E1382" s="41">
        <v>5.7849798163076602E-2</v>
      </c>
      <c r="F1382" s="4">
        <v>351331480.62020898</v>
      </c>
      <c r="G1382" s="4">
        <v>8204517025.8397217</v>
      </c>
      <c r="H1382" s="11">
        <f t="shared" si="109"/>
        <v>-1.6605020110095063E-2</v>
      </c>
      <c r="I1382" s="10">
        <f t="shared" si="105"/>
        <v>1.1327992949357192E-2</v>
      </c>
      <c r="J1382" s="10">
        <f t="shared" si="106"/>
        <v>8.9229804896719944E-3</v>
      </c>
      <c r="K1382" s="10">
        <f t="shared" si="107"/>
        <v>27.855425805206316</v>
      </c>
      <c r="L1382" s="10">
        <f t="shared" si="108"/>
        <v>1.7666970916090818E-2</v>
      </c>
    </row>
    <row r="1383" spans="1:12" x14ac:dyDescent="0.25">
      <c r="A1383" s="3">
        <v>45212</v>
      </c>
      <c r="B1383" s="41">
        <v>5.7888749687142901E-2</v>
      </c>
      <c r="C1383" s="41">
        <v>5.87604222573695E-2</v>
      </c>
      <c r="D1383" s="41">
        <v>5.78396190151442E-2</v>
      </c>
      <c r="E1383" s="41">
        <v>5.8365990783417199E-2</v>
      </c>
      <c r="F1383" s="4">
        <v>322368740.4738676</v>
      </c>
      <c r="G1383" s="4">
        <v>8227801849.1672478</v>
      </c>
      <c r="H1383" s="11">
        <f t="shared" si="109"/>
        <v>4.5578754671726108E-3</v>
      </c>
      <c r="I1383" s="10">
        <f t="shared" si="105"/>
        <v>1.5732643305034134E-2</v>
      </c>
      <c r="J1383" s="10">
        <f t="shared" si="106"/>
        <v>2.5446658343315276E-2</v>
      </c>
      <c r="K1383" s="10">
        <f t="shared" si="107"/>
        <v>27.986945242578688</v>
      </c>
      <c r="L1383" s="10">
        <f t="shared" si="108"/>
        <v>1.5919939617586421E-2</v>
      </c>
    </row>
    <row r="1384" spans="1:12" x14ac:dyDescent="0.25">
      <c r="A1384" s="3">
        <v>45213</v>
      </c>
      <c r="B1384" s="41">
        <v>5.8431285190453999E-2</v>
      </c>
      <c r="C1384" s="41">
        <v>5.9969598735305302E-2</v>
      </c>
      <c r="D1384" s="41">
        <v>5.8399887199390599E-2</v>
      </c>
      <c r="E1384" s="41">
        <v>5.9851210209751898E-2</v>
      </c>
      <c r="F1384" s="4">
        <v>335773348.78397208</v>
      </c>
      <c r="G1384" s="4">
        <v>8347201761.9825783</v>
      </c>
      <c r="H1384" s="11">
        <f t="shared" si="109"/>
        <v>2.057807673062035E-2</v>
      </c>
      <c r="I1384" s="10">
        <f t="shared" si="105"/>
        <v>1.5378155154446347E-2</v>
      </c>
      <c r="J1384" s="10">
        <f t="shared" si="106"/>
        <v>-9.6178212241246896E-3</v>
      </c>
      <c r="K1384" s="10">
        <f t="shared" si="107"/>
        <v>28.583440825966761</v>
      </c>
      <c r="L1384" s="10">
        <f t="shared" si="108"/>
        <v>2.6878674106943778E-2</v>
      </c>
    </row>
    <row r="1385" spans="1:12" x14ac:dyDescent="0.25">
      <c r="A1385" s="3">
        <v>45214</v>
      </c>
      <c r="B1385" s="41">
        <v>5.9869375094939101E-2</v>
      </c>
      <c r="C1385" s="41">
        <v>5.9869375094939101E-2</v>
      </c>
      <c r="D1385" s="41">
        <v>5.9078647488099101E-2</v>
      </c>
      <c r="E1385" s="41">
        <v>5.9275571969907001E-2</v>
      </c>
      <c r="F1385" s="4">
        <v>280180744.09894001</v>
      </c>
      <c r="G1385" s="4">
        <v>8404870509.2614841</v>
      </c>
      <c r="H1385" s="11">
        <f t="shared" si="109"/>
        <v>-1.6712408033371976E-3</v>
      </c>
      <c r="I1385" s="10">
        <f t="shared" si="105"/>
        <v>2.4705426936395009E-2</v>
      </c>
      <c r="J1385" s="10">
        <f t="shared" si="106"/>
        <v>1.3104501865955021E-2</v>
      </c>
      <c r="K1385" s="10">
        <f t="shared" si="107"/>
        <v>28.533999772555294</v>
      </c>
      <c r="L1385" s="10">
        <f t="shared" si="108"/>
        <v>1.3384321416621603E-2</v>
      </c>
    </row>
    <row r="1386" spans="1:12" x14ac:dyDescent="0.25">
      <c r="A1386" s="3">
        <v>45215</v>
      </c>
      <c r="B1386" s="41">
        <v>5.93279306153352E-2</v>
      </c>
      <c r="C1386" s="41">
        <v>6.1071357857573498E-2</v>
      </c>
      <c r="D1386" s="41">
        <v>5.93248522349729E-2</v>
      </c>
      <c r="E1386" s="41">
        <v>6.0052348813392199E-2</v>
      </c>
      <c r="F1386" s="4">
        <v>463296530.97212541</v>
      </c>
      <c r="G1386" s="4">
        <v>8471997702.2334499</v>
      </c>
      <c r="H1386" s="11">
        <f t="shared" si="109"/>
        <v>2.0076754780358544E-2</v>
      </c>
      <c r="I1386" s="10">
        <f t="shared" si="105"/>
        <v>6.6262134373515377E-5</v>
      </c>
      <c r="J1386" s="10">
        <f t="shared" si="106"/>
        <v>-1.6179780173864233E-2</v>
      </c>
      <c r="K1386" s="10">
        <f t="shared" si="107"/>
        <v>29.126946643672053</v>
      </c>
      <c r="L1386" s="10">
        <f t="shared" si="108"/>
        <v>2.9439696127401493E-2</v>
      </c>
    </row>
    <row r="1387" spans="1:12" x14ac:dyDescent="0.25">
      <c r="A1387" s="3">
        <v>45216</v>
      </c>
      <c r="B1387" s="41">
        <v>6.0040335742292499E-2</v>
      </c>
      <c r="C1387" s="41">
        <v>6.01637156389511E-2</v>
      </c>
      <c r="D1387" s="41">
        <v>5.87679909388042E-2</v>
      </c>
      <c r="E1387" s="41">
        <v>5.9080715010667299E-2</v>
      </c>
      <c r="F1387" s="4">
        <v>504838268.95818818</v>
      </c>
      <c r="G1387" s="4">
        <v>8420409321.5993032</v>
      </c>
      <c r="H1387" s="11">
        <f t="shared" si="109"/>
        <v>-1.4861995057308864E-2</v>
      </c>
      <c r="I1387" s="10">
        <f t="shared" si="105"/>
        <v>5.8394671654380444E-3</v>
      </c>
      <c r="J1387" s="10">
        <f t="shared" si="106"/>
        <v>-7.770417577932287E-3</v>
      </c>
      <c r="K1387" s="10">
        <f t="shared" si="107"/>
        <v>28.67920011156199</v>
      </c>
      <c r="L1387" s="10">
        <f t="shared" si="108"/>
        <v>2.3749743318608241E-2</v>
      </c>
    </row>
    <row r="1388" spans="1:12" x14ac:dyDescent="0.25">
      <c r="A1388" s="3">
        <v>45217</v>
      </c>
      <c r="B1388" s="41">
        <v>5.9069912089700097E-2</v>
      </c>
      <c r="C1388" s="41">
        <v>5.9275200664639399E-2</v>
      </c>
      <c r="D1388" s="41">
        <v>5.8334229419188498E-2</v>
      </c>
      <c r="E1388" s="41">
        <v>5.8621633184231602E-2</v>
      </c>
      <c r="F1388" s="4">
        <v>340972539.72125429</v>
      </c>
      <c r="G1388" s="4">
        <v>8316675220.7177696</v>
      </c>
      <c r="H1388" s="11">
        <f t="shared" si="109"/>
        <v>-1.476828624820605E-2</v>
      </c>
      <c r="I1388" s="10">
        <f t="shared" si="105"/>
        <v>2.2012015789242834E-2</v>
      </c>
      <c r="J1388" s="10">
        <f t="shared" si="106"/>
        <v>4.5663004936973284E-3</v>
      </c>
      <c r="K1388" s="10">
        <f t="shared" si="107"/>
        <v>28.240889188696652</v>
      </c>
      <c r="L1388" s="10">
        <f t="shared" si="108"/>
        <v>1.613068784519478E-2</v>
      </c>
    </row>
    <row r="1389" spans="1:12" x14ac:dyDescent="0.25">
      <c r="A1389" s="3">
        <v>45218</v>
      </c>
      <c r="B1389" s="41">
        <v>5.8609529323175598E-2</v>
      </c>
      <c r="C1389" s="41">
        <v>5.8889317176782099E-2</v>
      </c>
      <c r="D1389" s="41">
        <v>5.7750472368365197E-2</v>
      </c>
      <c r="E1389" s="41">
        <v>5.8889317176782099E-2</v>
      </c>
      <c r="F1389" s="4">
        <v>330645982.40766549</v>
      </c>
      <c r="G1389" s="4">
        <v>8261628552.3101044</v>
      </c>
      <c r="H1389" s="11">
        <f t="shared" si="109"/>
        <v>-6.5100325858111928E-3</v>
      </c>
      <c r="I1389" s="10">
        <f t="shared" si="105"/>
        <v>5.1960869045519697E-3</v>
      </c>
      <c r="J1389" s="10">
        <f t="shared" si="106"/>
        <v>1.8032517313757879E-2</v>
      </c>
      <c r="K1389" s="10">
        <f t="shared" si="107"/>
        <v>28.050530047240144</v>
      </c>
      <c r="L1389" s="10">
        <f t="shared" si="108"/>
        <v>1.9720095121520398E-2</v>
      </c>
    </row>
    <row r="1390" spans="1:12" x14ac:dyDescent="0.25">
      <c r="A1390" s="3">
        <v>45219</v>
      </c>
      <c r="B1390" s="41">
        <v>5.8971672293387199E-2</v>
      </c>
      <c r="C1390" s="41">
        <v>6.0339152065484798E-2</v>
      </c>
      <c r="D1390" s="41">
        <v>5.8705626569087802E-2</v>
      </c>
      <c r="E1390" s="41">
        <v>5.99512398083678E-2</v>
      </c>
      <c r="F1390" s="4">
        <v>400559636.05226481</v>
      </c>
      <c r="G1390" s="4">
        <v>8454995031.0522652</v>
      </c>
      <c r="H1390" s="11">
        <f t="shared" si="109"/>
        <v>2.4619658678506729E-2</v>
      </c>
      <c r="I1390" s="10">
        <f t="shared" si="105"/>
        <v>8.4609733598162203E-3</v>
      </c>
      <c r="J1390" s="10">
        <f t="shared" si="106"/>
        <v>2.0291472379925679E-2</v>
      </c>
      <c r="K1390" s="10">
        <f t="shared" si="107"/>
        <v>28.7657441814329</v>
      </c>
      <c r="L1390" s="10">
        <f t="shared" si="108"/>
        <v>2.7825705845666793E-2</v>
      </c>
    </row>
    <row r="1391" spans="1:12" x14ac:dyDescent="0.25">
      <c r="A1391" s="3">
        <v>45220</v>
      </c>
      <c r="B1391" s="41">
        <v>6.0023094416886302E-2</v>
      </c>
      <c r="C1391" s="41">
        <v>6.1381286582894101E-2</v>
      </c>
      <c r="D1391" s="41">
        <v>5.9541278500807003E-2</v>
      </c>
      <c r="E1391" s="41">
        <v>6.1167738735081599E-2</v>
      </c>
      <c r="F1391" s="4">
        <v>378828525.61672473</v>
      </c>
      <c r="G1391" s="4">
        <v>8571125477.5365858</v>
      </c>
      <c r="H1391" s="11">
        <f t="shared" si="109"/>
        <v>1.7271282106820073E-2</v>
      </c>
      <c r="I1391" s="10">
        <f t="shared" si="105"/>
        <v>5.9930416658208543E-2</v>
      </c>
      <c r="J1391" s="10">
        <f t="shared" si="106"/>
        <v>7.1030944321341938E-3</v>
      </c>
      <c r="K1391" s="10">
        <f t="shared" si="107"/>
        <v>29.279836746309865</v>
      </c>
      <c r="L1391" s="10">
        <f t="shared" si="108"/>
        <v>3.0903066383805688E-2</v>
      </c>
    </row>
    <row r="1392" spans="1:12" x14ac:dyDescent="0.25">
      <c r="A1392" s="3">
        <v>45221</v>
      </c>
      <c r="B1392" s="41">
        <v>6.1111104517322198E-2</v>
      </c>
      <c r="C1392" s="41">
        <v>6.1706954748079502E-2</v>
      </c>
      <c r="D1392" s="41">
        <v>6.0518386699089301E-2</v>
      </c>
      <c r="E1392" s="41">
        <v>6.1602218959517001E-2</v>
      </c>
      <c r="F1392" s="4">
        <v>445245736.02439022</v>
      </c>
      <c r="G1392" s="4">
        <v>8639886766.6271782</v>
      </c>
      <c r="H1392" s="11">
        <f t="shared" si="109"/>
        <v>5.3056588304905179E-3</v>
      </c>
      <c r="I1392" s="10">
        <f t="shared" si="105"/>
        <v>3.8412165963562978E-2</v>
      </c>
      <c r="J1392" s="10">
        <f t="shared" si="106"/>
        <v>8.6474251749172115E-2</v>
      </c>
      <c r="K1392" s="10">
        <f t="shared" si="107"/>
        <v>29.440491229528735</v>
      </c>
      <c r="L1392" s="10">
        <f t="shared" si="108"/>
        <v>1.963978410230971E-2</v>
      </c>
    </row>
    <row r="1393" spans="1:12" x14ac:dyDescent="0.25">
      <c r="A1393" s="3">
        <v>45222</v>
      </c>
      <c r="B1393" s="41">
        <v>6.1752209786118298E-2</v>
      </c>
      <c r="C1393" s="41">
        <v>6.7264287218862795E-2</v>
      </c>
      <c r="D1393" s="41">
        <v>6.1442206988938701E-2</v>
      </c>
      <c r="E1393" s="41">
        <v>6.6929224750129898E-2</v>
      </c>
      <c r="F1393" s="4">
        <v>931542247.18466902</v>
      </c>
      <c r="G1393" s="4">
        <v>9023563950.7177696</v>
      </c>
      <c r="H1393" s="11">
        <f t="shared" si="109"/>
        <v>9.0060066867199487E-2</v>
      </c>
      <c r="I1393" s="10">
        <f t="shared" si="105"/>
        <v>2.7108052057236695E-2</v>
      </c>
      <c r="J1393" s="10">
        <f t="shared" si="106"/>
        <v>-6.099883143090068E-3</v>
      </c>
      <c r="K1393" s="10">
        <f t="shared" si="107"/>
        <v>32.181963905130495</v>
      </c>
      <c r="L1393" s="10">
        <f t="shared" si="108"/>
        <v>9.4757016637964098E-2</v>
      </c>
    </row>
    <row r="1394" spans="1:12" x14ac:dyDescent="0.25">
      <c r="A1394" s="3">
        <v>45223</v>
      </c>
      <c r="B1394" s="41">
        <v>6.7854515266709603E-2</v>
      </c>
      <c r="C1394" s="41">
        <v>6.9668115140966297E-2</v>
      </c>
      <c r="D1394" s="41">
        <v>6.4839653042280496E-2</v>
      </c>
      <c r="E1394" s="41">
        <v>6.6520964300296498E-2</v>
      </c>
      <c r="F1394" s="4">
        <v>1851619368.3170731</v>
      </c>
      <c r="G1394" s="4">
        <v>9494014442.6341457</v>
      </c>
      <c r="H1394" s="11">
        <f t="shared" si="109"/>
        <v>3.5737060801402515E-2</v>
      </c>
      <c r="I1394" s="10">
        <f t="shared" si="105"/>
        <v>5.633353579180455E-2</v>
      </c>
      <c r="J1394" s="10">
        <f t="shared" si="106"/>
        <v>2.5858543156292324E-2</v>
      </c>
      <c r="K1394" s="10">
        <f t="shared" si="107"/>
        <v>33.367789766718083</v>
      </c>
      <c r="L1394" s="10">
        <f t="shared" si="108"/>
        <v>7.446773497596082E-2</v>
      </c>
    </row>
    <row r="1395" spans="1:12" x14ac:dyDescent="0.25">
      <c r="A1395" s="3">
        <v>45224</v>
      </c>
      <c r="B1395" s="41">
        <v>6.6525587802752403E-2</v>
      </c>
      <c r="C1395" s="41">
        <v>6.9487011895604106E-2</v>
      </c>
      <c r="D1395" s="41">
        <v>6.4962756652170994E-2</v>
      </c>
      <c r="E1395" s="41">
        <v>6.8241099526453894E-2</v>
      </c>
      <c r="F1395" s="4">
        <v>1212249803.7038331</v>
      </c>
      <c r="G1395" s="4">
        <v>9452761306.2961674</v>
      </c>
      <c r="H1395" s="11">
        <f t="shared" si="109"/>
        <v>-2.5995140674575008E-3</v>
      </c>
      <c r="I1395" s="10">
        <f t="shared" si="105"/>
        <v>7.876212537521575E-2</v>
      </c>
      <c r="J1395" s="10">
        <f t="shared" si="106"/>
        <v>5.2774188078246409E-2</v>
      </c>
      <c r="K1395" s="10">
        <f t="shared" si="107"/>
        <v>33.27845021375208</v>
      </c>
      <c r="L1395" s="10">
        <f t="shared" si="108"/>
        <v>6.9643830966984011E-2</v>
      </c>
    </row>
    <row r="1396" spans="1:12" x14ac:dyDescent="0.25">
      <c r="A1396" s="3">
        <v>45225</v>
      </c>
      <c r="B1396" s="41">
        <v>6.8190723722481195E-2</v>
      </c>
      <c r="C1396" s="41">
        <v>7.4842246397073806E-2</v>
      </c>
      <c r="D1396" s="41">
        <v>6.8141308392066002E-2</v>
      </c>
      <c r="E1396" s="41">
        <v>7.1842468147529301E-2</v>
      </c>
      <c r="F1396" s="4">
        <v>2058973568.817544</v>
      </c>
      <c r="G1396" s="4">
        <v>10121329516.30526</v>
      </c>
      <c r="H1396" s="11">
        <f t="shared" si="109"/>
        <v>7.7068136265742673E-2</v>
      </c>
      <c r="I1396" s="10">
        <f t="shared" si="105"/>
        <v>1.0419253895459235E-3</v>
      </c>
      <c r="J1396" s="10">
        <f t="shared" si="106"/>
        <v>-5.5627234001104475E-2</v>
      </c>
      <c r="K1396" s="10">
        <f t="shared" si="107"/>
        <v>35.920226485804001</v>
      </c>
      <c r="L1396" s="10">
        <f t="shared" si="108"/>
        <v>9.8338851471011957E-2</v>
      </c>
    </row>
    <row r="1397" spans="1:12" x14ac:dyDescent="0.25">
      <c r="A1397" s="3">
        <v>45226</v>
      </c>
      <c r="B1397" s="41">
        <v>7.1768079305235502E-2</v>
      </c>
      <c r="C1397" s="41">
        <v>7.2273785514129801E-2</v>
      </c>
      <c r="D1397" s="41">
        <v>6.7498535493552697E-2</v>
      </c>
      <c r="E1397" s="41">
        <v>6.7846070360669794E-2</v>
      </c>
      <c r="F1397" s="4">
        <v>1497366386.9094081</v>
      </c>
      <c r="G1397" s="4">
        <v>9931068202.7003479</v>
      </c>
      <c r="H1397" s="11">
        <f t="shared" si="109"/>
        <v>-3.4318329641217532E-2</v>
      </c>
      <c r="I1397" s="10">
        <f t="shared" si="105"/>
        <v>2.945881409918218E-2</v>
      </c>
      <c r="J1397" s="10">
        <f t="shared" si="106"/>
        <v>1.7779087605938271E-2</v>
      </c>
      <c r="K1397" s="10">
        <f t="shared" si="107"/>
        <v>34.653185982835772</v>
      </c>
      <c r="L1397" s="10">
        <f t="shared" si="108"/>
        <v>7.0745979681784643E-2</v>
      </c>
    </row>
    <row r="1398" spans="1:12" x14ac:dyDescent="0.25">
      <c r="A1398" s="3">
        <v>45227</v>
      </c>
      <c r="B1398" s="41">
        <v>6.7890269054907304E-2</v>
      </c>
      <c r="C1398" s="41">
        <v>6.9686974132893501E-2</v>
      </c>
      <c r="D1398" s="41">
        <v>6.7618180380719706E-2</v>
      </c>
      <c r="E1398" s="41">
        <v>6.9052311589330798E-2</v>
      </c>
      <c r="F1398" s="4">
        <v>824983028.21951222</v>
      </c>
      <c r="G1398" s="4">
        <v>9737507901.3972111</v>
      </c>
      <c r="H1398" s="11">
        <f t="shared" si="109"/>
        <v>-3.5791834658094247E-2</v>
      </c>
      <c r="I1398" s="10">
        <f t="shared" si="105"/>
        <v>1.031068343804651E-3</v>
      </c>
      <c r="J1398" s="10">
        <f t="shared" si="106"/>
        <v>4.9423576401537161E-3</v>
      </c>
      <c r="K1398" s="10">
        <f t="shared" si="107"/>
        <v>33.377093045103827</v>
      </c>
      <c r="L1398" s="10">
        <f t="shared" si="108"/>
        <v>3.0595229574732485E-2</v>
      </c>
    </row>
    <row r="1399" spans="1:12" x14ac:dyDescent="0.25">
      <c r="A1399" s="3">
        <v>45228</v>
      </c>
      <c r="B1399" s="41">
        <v>6.8963439263547199E-2</v>
      </c>
      <c r="C1399" s="41">
        <v>7.0095982299352794E-2</v>
      </c>
      <c r="D1399" s="41">
        <v>6.7841014376202893E-2</v>
      </c>
      <c r="E1399" s="41">
        <v>6.9393592809084595E-2</v>
      </c>
      <c r="F1399" s="4">
        <v>486058908.28223002</v>
      </c>
      <c r="G1399" s="4">
        <v>9778248782.8432064</v>
      </c>
      <c r="H1399" s="11">
        <f t="shared" si="109"/>
        <v>5.8692197723969478E-3</v>
      </c>
      <c r="I1399" s="10">
        <f t="shared" si="105"/>
        <v>1.9267670767392067E-5</v>
      </c>
      <c r="J1399" s="10">
        <f t="shared" si="106"/>
        <v>4.3101319482126144E-3</v>
      </c>
      <c r="K1399" s="10">
        <f t="shared" si="107"/>
        <v>33.578859759321681</v>
      </c>
      <c r="L1399" s="10">
        <f t="shared" si="108"/>
        <v>3.3239006578605901E-2</v>
      </c>
    </row>
    <row r="1400" spans="1:12" x14ac:dyDescent="0.25">
      <c r="A1400" s="3">
        <v>45229</v>
      </c>
      <c r="B1400" s="41">
        <v>6.9440414571442399E-2</v>
      </c>
      <c r="C1400" s="41">
        <v>7.0405180509471796E-2</v>
      </c>
      <c r="D1400" s="41">
        <v>6.8160819304526901E-2</v>
      </c>
      <c r="E1400" s="41">
        <v>6.9692688350452295E-2</v>
      </c>
      <c r="F1400" s="4">
        <v>550846452.14634144</v>
      </c>
      <c r="G1400" s="4">
        <v>9811794633.7560978</v>
      </c>
      <c r="H1400" s="11">
        <f t="shared" si="109"/>
        <v>4.4110689368548452E-3</v>
      </c>
      <c r="I1400" s="10">
        <f t="shared" si="105"/>
        <v>1.392800341880472E-2</v>
      </c>
      <c r="J1400" s="10">
        <f t="shared" si="106"/>
        <v>-2.0156854131678448E-2</v>
      </c>
      <c r="K1400" s="10">
        <f t="shared" si="107"/>
        <v>33.731389493477884</v>
      </c>
      <c r="L1400" s="10">
        <f t="shared" si="108"/>
        <v>3.2927438781473528E-2</v>
      </c>
    </row>
    <row r="1401" spans="1:12" x14ac:dyDescent="0.25">
      <c r="A1401" s="3">
        <v>45230</v>
      </c>
      <c r="B1401" s="41">
        <v>6.9598960813491303E-2</v>
      </c>
      <c r="C1401" s="41">
        <v>7.0713824171516601E-2</v>
      </c>
      <c r="D1401" s="41">
        <v>6.6970340674407505E-2</v>
      </c>
      <c r="E1401" s="41">
        <v>6.8287902997327704E-2</v>
      </c>
      <c r="F1401" s="4">
        <v>807647723.12195122</v>
      </c>
      <c r="G1401" s="4">
        <v>9747074008.3205566</v>
      </c>
      <c r="H1401" s="11">
        <f t="shared" si="109"/>
        <v>4.3838203355402597E-3</v>
      </c>
      <c r="I1401" s="10">
        <f t="shared" si="105"/>
        <v>1.8974353794041124E-2</v>
      </c>
      <c r="J1401" s="10">
        <f t="shared" si="106"/>
        <v>8.9167663129210428E-3</v>
      </c>
      <c r="K1401" s="10">
        <f t="shared" si="107"/>
        <v>33.883645665020964</v>
      </c>
      <c r="L1401" s="10">
        <f t="shared" si="108"/>
        <v>5.5897632584981816E-2</v>
      </c>
    </row>
    <row r="1402" spans="1:12" x14ac:dyDescent="0.25">
      <c r="A1402" s="3">
        <v>45231</v>
      </c>
      <c r="B1402" s="41">
        <v>6.8153578293250805E-2</v>
      </c>
      <c r="C1402" s="41">
        <v>6.9630958561700804E-2</v>
      </c>
      <c r="D1402" s="41">
        <v>6.6084140071549696E-2</v>
      </c>
      <c r="E1402" s="41">
        <v>6.8896810270354297E-2</v>
      </c>
      <c r="F1402" s="4">
        <v>984214627.85365856</v>
      </c>
      <c r="G1402" s="4">
        <v>9555633751.9547043</v>
      </c>
      <c r="H1402" s="11">
        <f t="shared" si="109"/>
        <v>-1.531335099611221E-2</v>
      </c>
      <c r="I1402" s="10">
        <f t="shared" si="105"/>
        <v>2.9869702482353593E-2</v>
      </c>
      <c r="J1402" s="10">
        <f t="shared" si="106"/>
        <v>-1.3802502378082893E-2</v>
      </c>
      <c r="K1402" s="10">
        <f t="shared" si="107"/>
        <v>33.349460154928487</v>
      </c>
      <c r="L1402" s="10">
        <f t="shared" si="108"/>
        <v>5.3671251321587121E-2</v>
      </c>
    </row>
    <row r="1403" spans="1:12" x14ac:dyDescent="0.25">
      <c r="A1403" s="3">
        <v>45232</v>
      </c>
      <c r="B1403" s="41">
        <v>6.8939536482387806E-2</v>
      </c>
      <c r="C1403" s="41">
        <v>7.0433137666252602E-2</v>
      </c>
      <c r="D1403" s="41">
        <v>6.7275630398956801E-2</v>
      </c>
      <c r="E1403" s="41">
        <v>6.7945861882755407E-2</v>
      </c>
      <c r="F1403" s="4">
        <v>1165273532.609756</v>
      </c>
      <c r="G1403" s="4">
        <v>9754498233.3135891</v>
      </c>
      <c r="H1403" s="11">
        <f t="shared" si="109"/>
        <v>1.1520437476686143E-2</v>
      </c>
      <c r="I1403" s="10">
        <f t="shared" si="105"/>
        <v>3.2163121694884264E-2</v>
      </c>
      <c r="J1403" s="10">
        <f t="shared" si="106"/>
        <v>4.2540185403336928E-3</v>
      </c>
      <c r="K1403" s="10">
        <f t="shared" si="107"/>
        <v>33.745180963001268</v>
      </c>
      <c r="L1403" s="10">
        <f t="shared" si="108"/>
        <v>4.6933893425765039E-2</v>
      </c>
    </row>
    <row r="1404" spans="1:12" x14ac:dyDescent="0.25">
      <c r="A1404" s="3">
        <v>45233</v>
      </c>
      <c r="B1404" s="41">
        <v>6.79214979586589E-2</v>
      </c>
      <c r="C1404" s="41">
        <v>6.8269311878977501E-2</v>
      </c>
      <c r="D1404" s="41">
        <v>6.6459544406833104E-2</v>
      </c>
      <c r="E1404" s="41">
        <v>6.8234904838943594E-2</v>
      </c>
      <c r="F1404" s="4">
        <v>845407655.34146345</v>
      </c>
      <c r="G1404" s="4">
        <v>9567461260.5923367</v>
      </c>
      <c r="H1404" s="11">
        <f t="shared" si="109"/>
        <v>-3.0721700877907616E-2</v>
      </c>
      <c r="I1404" s="10">
        <f t="shared" si="105"/>
        <v>1.3684811250596484E-2</v>
      </c>
      <c r="J1404" s="10">
        <f t="shared" si="106"/>
        <v>1.1996112825111371E-2</v>
      </c>
      <c r="K1404" s="10">
        <f t="shared" si="107"/>
        <v>32.677749906507167</v>
      </c>
      <c r="L1404" s="10">
        <f t="shared" si="108"/>
        <v>2.7231114632171982E-2</v>
      </c>
    </row>
    <row r="1405" spans="1:12" x14ac:dyDescent="0.25">
      <c r="A1405" s="3">
        <v>45234</v>
      </c>
      <c r="B1405" s="41">
        <v>6.81440596902088E-2</v>
      </c>
      <c r="C1405" s="41">
        <v>6.9277227849754902E-2</v>
      </c>
      <c r="D1405" s="41">
        <v>6.8100858282884397E-2</v>
      </c>
      <c r="E1405" s="41">
        <v>6.9053458456002303E-2</v>
      </c>
      <c r="F1405" s="4">
        <v>510367689.67595822</v>
      </c>
      <c r="G1405" s="4">
        <v>9730089550.6864109</v>
      </c>
      <c r="H1405" s="11">
        <f t="shared" si="109"/>
        <v>1.4763822031254039E-2</v>
      </c>
      <c r="I1405" s="10">
        <f t="shared" si="105"/>
        <v>2.2935687488281554E-2</v>
      </c>
      <c r="J1405" s="10">
        <f t="shared" si="106"/>
        <v>3.3625449897804138E-2</v>
      </c>
      <c r="K1405" s="10">
        <f t="shared" si="107"/>
        <v>33.174962212539924</v>
      </c>
      <c r="L1405" s="10">
        <f t="shared" si="108"/>
        <v>1.727393158517887E-2</v>
      </c>
    </row>
    <row r="1406" spans="1:12" x14ac:dyDescent="0.25">
      <c r="A1406" s="3">
        <v>45235</v>
      </c>
      <c r="B1406" s="41">
        <v>6.93027335881823E-2</v>
      </c>
      <c r="C1406" s="41">
        <v>7.1640763722398498E-2</v>
      </c>
      <c r="D1406" s="41">
        <v>6.9044559581069601E-2</v>
      </c>
      <c r="E1406" s="41">
        <v>7.1375412063584706E-2</v>
      </c>
      <c r="F1406" s="4">
        <v>668285484.02787459</v>
      </c>
      <c r="G1406" s="4">
        <v>9959015961.2090607</v>
      </c>
      <c r="H1406" s="11">
        <f t="shared" si="109"/>
        <v>3.4117067700363504E-2</v>
      </c>
      <c r="I1406" s="10">
        <f t="shared" si="105"/>
        <v>4.9828161171968553E-2</v>
      </c>
      <c r="J1406" s="10">
        <f t="shared" si="106"/>
        <v>7.0518141582247118E-2</v>
      </c>
      <c r="K1406" s="10">
        <f t="shared" si="107"/>
        <v>34.340911712002516</v>
      </c>
      <c r="L1406" s="10">
        <f t="shared" si="108"/>
        <v>3.7601864029279897E-2</v>
      </c>
    </row>
    <row r="1407" spans="1:12" x14ac:dyDescent="0.25">
      <c r="A1407" s="3">
        <v>45236</v>
      </c>
      <c r="B1407" s="41">
        <v>7.1214217219208203E-2</v>
      </c>
      <c r="C1407" s="41">
        <v>7.6408673476975802E-2</v>
      </c>
      <c r="D1407" s="41">
        <v>7.0580126956102093E-2</v>
      </c>
      <c r="E1407" s="41">
        <v>7.6408673476975802E-2</v>
      </c>
      <c r="F1407" s="4">
        <v>1208560877.3449481</v>
      </c>
      <c r="G1407" s="4">
        <v>10360398545.49477</v>
      </c>
      <c r="H1407" s="11">
        <f t="shared" si="109"/>
        <v>6.6553028008642184E-2</v>
      </c>
      <c r="I1407" s="10">
        <f t="shared" si="105"/>
        <v>2.6127430678368107E-3</v>
      </c>
      <c r="J1407" s="10">
        <f t="shared" si="106"/>
        <v>-3.7904777067859108E-2</v>
      </c>
      <c r="K1407" s="10">
        <f t="shared" si="107"/>
        <v>36.692956399022364</v>
      </c>
      <c r="L1407" s="10">
        <f t="shared" si="108"/>
        <v>8.2580561586391266E-2</v>
      </c>
    </row>
    <row r="1408" spans="1:12" x14ac:dyDescent="0.25">
      <c r="A1408" s="3">
        <v>45237</v>
      </c>
      <c r="B1408" s="41">
        <v>7.6043501802403796E-2</v>
      </c>
      <c r="C1408" s="41">
        <v>7.6109561538696399E-2</v>
      </c>
      <c r="D1408" s="41">
        <v>7.1839921881276803E-2</v>
      </c>
      <c r="E1408" s="41">
        <v>7.3512419742780194E-2</v>
      </c>
      <c r="F1408" s="4">
        <v>1741066077.968641</v>
      </c>
      <c r="G1408" s="4">
        <v>10499632744.44948</v>
      </c>
      <c r="H1408" s="11">
        <f t="shared" si="109"/>
        <v>-3.9146333088681956E-3</v>
      </c>
      <c r="I1408" s="10">
        <f t="shared" si="105"/>
        <v>1.5515657674789329E-2</v>
      </c>
      <c r="J1408" s="10">
        <f t="shared" si="106"/>
        <v>2.8264932218517558E-2</v>
      </c>
      <c r="K1408" s="10">
        <f t="shared" si="107"/>
        <v>36.545402296393036</v>
      </c>
      <c r="L1408" s="10">
        <f t="shared" si="108"/>
        <v>5.9432687920730753E-2</v>
      </c>
    </row>
    <row r="1409" spans="1:12" x14ac:dyDescent="0.25">
      <c r="A1409" s="3">
        <v>45238</v>
      </c>
      <c r="B1409" s="41">
        <v>7.3366109159224896E-2</v>
      </c>
      <c r="C1409" s="41">
        <v>7.6092843569100704E-2</v>
      </c>
      <c r="D1409" s="41">
        <v>7.3028076075732806E-2</v>
      </c>
      <c r="E1409" s="41">
        <v>7.5590243304029095E-2</v>
      </c>
      <c r="F1409" s="4">
        <v>1254997031.1114981</v>
      </c>
      <c r="G1409" s="4">
        <v>10553019562.125441</v>
      </c>
      <c r="H1409" s="11">
        <f t="shared" si="109"/>
        <v>-2.1965662733709095E-4</v>
      </c>
      <c r="I1409" s="10">
        <f t="shared" si="105"/>
        <v>3.5007951756464692E-2</v>
      </c>
      <c r="J1409" s="10">
        <f t="shared" si="106"/>
        <v>-2.7490017125213262E-2</v>
      </c>
      <c r="K1409" s="10">
        <f t="shared" si="107"/>
        <v>36.537155199952601</v>
      </c>
      <c r="L1409" s="10">
        <f t="shared" si="108"/>
        <v>4.1966975690139074E-2</v>
      </c>
    </row>
    <row r="1410" spans="1:12" x14ac:dyDescent="0.25">
      <c r="A1410" s="3">
        <v>45239</v>
      </c>
      <c r="B1410" s="41">
        <v>7.5475921203131596E-2</v>
      </c>
      <c r="C1410" s="41">
        <v>7.7745792954391504E-2</v>
      </c>
      <c r="D1410" s="41">
        <v>7.0426183873015705E-2</v>
      </c>
      <c r="E1410" s="41">
        <v>7.3512266221102296E-2</v>
      </c>
      <c r="F1410" s="4">
        <v>1487751618.641115</v>
      </c>
      <c r="G1410" s="4">
        <v>10595586657.69338</v>
      </c>
      <c r="H1410" s="11">
        <f t="shared" si="109"/>
        <v>2.1722796885488178E-2</v>
      </c>
      <c r="I1410" s="10">
        <f t="shared" si="105"/>
        <v>7.5618302793656986E-2</v>
      </c>
      <c r="J1410" s="10">
        <f t="shared" si="106"/>
        <v>2.6007618446628467E-2</v>
      </c>
      <c r="K1410" s="10">
        <f t="shared" si="107"/>
        <v>37.352567198020218</v>
      </c>
      <c r="L1410" s="10">
        <f t="shared" si="108"/>
        <v>0.10393306407988345</v>
      </c>
    </row>
    <row r="1411" spans="1:12" x14ac:dyDescent="0.25">
      <c r="A1411" s="3">
        <v>45240</v>
      </c>
      <c r="B1411" s="41">
        <v>7.3301851054082795E-2</v>
      </c>
      <c r="C1411" s="41">
        <v>7.5585554316064105E-2</v>
      </c>
      <c r="D1411" s="41">
        <v>7.3168826032108794E-2</v>
      </c>
      <c r="E1411" s="41">
        <v>7.5424145192127701E-2</v>
      </c>
      <c r="F1411" s="4">
        <v>1787462415.644599</v>
      </c>
      <c r="G1411" s="4">
        <v>10525370871.473869</v>
      </c>
      <c r="H1411" s="11">
        <f t="shared" si="109"/>
        <v>-2.7785923279407206E-2</v>
      </c>
      <c r="I1411" s="10">
        <f t="shared" ref="I1411:I1474" si="110">_xlfn.STDEV.S(H1412:H1413)</f>
        <v>7.0801322542620407E-2</v>
      </c>
      <c r="J1411" s="10">
        <f t="shared" ref="J1411:J1474" si="111">E1412/E1411-1</f>
        <v>3.8844321245475655E-2</v>
      </c>
      <c r="K1411" s="10">
        <f t="shared" ref="K1411:K1474" si="112">C1411/$C$2-1</f>
        <v>36.286905708287712</v>
      </c>
      <c r="L1411" s="10">
        <f t="shared" ref="L1411:L1474" si="113">C1411/D1411-1</f>
        <v>3.3029480108028197E-2</v>
      </c>
    </row>
    <row r="1412" spans="1:12" x14ac:dyDescent="0.25">
      <c r="A1412" s="3">
        <v>45241</v>
      </c>
      <c r="B1412" s="41">
        <v>7.5470406503665002E-2</v>
      </c>
      <c r="C1412" s="41">
        <v>8.1568491535870299E-2</v>
      </c>
      <c r="D1412" s="41">
        <v>7.4934456204521604E-2</v>
      </c>
      <c r="E1412" s="41">
        <v>7.8353944917636101E-2</v>
      </c>
      <c r="F1412" s="4">
        <v>2049293225.198606</v>
      </c>
      <c r="G1412" s="4">
        <v>11180780741.61672</v>
      </c>
      <c r="H1412" s="11">
        <f t="shared" ref="H1412:H1475" si="114">(C1412-C1411)/C1411</f>
        <v>7.9154506095017799E-2</v>
      </c>
      <c r="I1412" s="10">
        <f t="shared" si="110"/>
        <v>1.0380745409919857E-2</v>
      </c>
      <c r="J1412" s="10">
        <f t="shared" si="111"/>
        <v>-4.0959374897889811E-3</v>
      </c>
      <c r="K1412" s="10">
        <f t="shared" si="112"/>
        <v>39.238332313438725</v>
      </c>
      <c r="L1412" s="10">
        <f t="shared" si="113"/>
        <v>8.853117333956706E-2</v>
      </c>
    </row>
    <row r="1413" spans="1:12" x14ac:dyDescent="0.25">
      <c r="A1413" s="3">
        <v>45242</v>
      </c>
      <c r="B1413" s="41">
        <v>7.8609086427760502E-2</v>
      </c>
      <c r="C1413" s="41">
        <v>7.9857699730992798E-2</v>
      </c>
      <c r="D1413" s="41">
        <v>7.5855721475157498E-2</v>
      </c>
      <c r="E1413" s="41">
        <v>7.8033012057175097E-2</v>
      </c>
      <c r="F1413" s="4">
        <v>2009339654.0522649</v>
      </c>
      <c r="G1413" s="4">
        <v>11103095533.181179</v>
      </c>
      <c r="H1413" s="11">
        <f t="shared" si="114"/>
        <v>-2.097368447870792E-2</v>
      </c>
      <c r="I1413" s="10">
        <f t="shared" si="110"/>
        <v>2.9864149030015677E-2</v>
      </c>
      <c r="J1413" s="10">
        <f t="shared" si="111"/>
        <v>-4.0963657211611881E-2</v>
      </c>
      <c r="K1413" s="10">
        <f t="shared" si="112"/>
        <v>38.394386227547265</v>
      </c>
      <c r="L1413" s="10">
        <f t="shared" si="113"/>
        <v>5.2757764055357814E-2</v>
      </c>
    </row>
    <row r="1414" spans="1:12" x14ac:dyDescent="0.25">
      <c r="A1414" s="3">
        <v>45243</v>
      </c>
      <c r="B1414" s="41">
        <v>7.7802340769126205E-2</v>
      </c>
      <c r="C1414" s="41">
        <v>7.9355147757298794E-2</v>
      </c>
      <c r="D1414" s="41">
        <v>7.4360389305041297E-2</v>
      </c>
      <c r="E1414" s="41">
        <v>7.4836494500075401E-2</v>
      </c>
      <c r="F1414" s="4">
        <v>1359672035.1324041</v>
      </c>
      <c r="G1414" s="4">
        <v>10919188639.696859</v>
      </c>
      <c r="H1414" s="11">
        <f t="shared" si="114"/>
        <v>-6.2930935324570052E-3</v>
      </c>
      <c r="I1414" s="10">
        <f t="shared" si="110"/>
        <v>4.3522522039222356E-2</v>
      </c>
      <c r="J1414" s="10">
        <f t="shared" si="111"/>
        <v>-3.061140630437853E-2</v>
      </c>
      <c r="K1414" s="10">
        <f t="shared" si="112"/>
        <v>38.146473670363577</v>
      </c>
      <c r="L1414" s="10">
        <f t="shared" si="113"/>
        <v>6.716961138769717E-2</v>
      </c>
    </row>
    <row r="1415" spans="1:12" x14ac:dyDescent="0.25">
      <c r="A1415" s="3">
        <v>45244</v>
      </c>
      <c r="B1415" s="41">
        <v>7.4653755295145494E-2</v>
      </c>
      <c r="C1415" s="41">
        <v>7.5504250496356604E-2</v>
      </c>
      <c r="D1415" s="41">
        <v>7.0239967796001807E-2</v>
      </c>
      <c r="E1415" s="41">
        <v>7.25456441605382E-2</v>
      </c>
      <c r="F1415" s="4">
        <v>1469575847.9094081</v>
      </c>
      <c r="G1415" s="4">
        <v>10482087251.101049</v>
      </c>
      <c r="H1415" s="11">
        <f t="shared" si="114"/>
        <v>-4.8527378119436478E-2</v>
      </c>
      <c r="I1415" s="10">
        <f t="shared" si="110"/>
        <v>4.7433135535490861E-2</v>
      </c>
      <c r="J1415" s="10">
        <f t="shared" si="111"/>
        <v>5.1991159087917405E-2</v>
      </c>
      <c r="K1415" s="10">
        <f t="shared" si="112"/>
        <v>36.246797940519279</v>
      </c>
      <c r="L1415" s="10">
        <f t="shared" si="113"/>
        <v>7.4947111531199262E-2</v>
      </c>
    </row>
    <row r="1416" spans="1:12" x14ac:dyDescent="0.25">
      <c r="A1416" s="3">
        <v>45245</v>
      </c>
      <c r="B1416" s="41">
        <v>7.26298567354145E-2</v>
      </c>
      <c r="C1416" s="41">
        <v>7.6487524442254595E-2</v>
      </c>
      <c r="D1416" s="41">
        <v>7.2483126831957997E-2</v>
      </c>
      <c r="E1416" s="41">
        <v>7.6317376287224195E-2</v>
      </c>
      <c r="F1416" s="4">
        <v>1209557088.9163761</v>
      </c>
      <c r="G1416" s="4">
        <v>10510272282.153311</v>
      </c>
      <c r="H1416" s="11">
        <f t="shared" si="114"/>
        <v>1.3022762817113703E-2</v>
      </c>
      <c r="I1416" s="10">
        <f t="shared" si="110"/>
        <v>1.6475389504734261E-2</v>
      </c>
      <c r="J1416" s="10">
        <f t="shared" si="111"/>
        <v>3.7789239340891623E-2</v>
      </c>
      <c r="K1416" s="10">
        <f t="shared" si="112"/>
        <v>36.731854155795624</v>
      </c>
      <c r="L1416" s="10">
        <f t="shared" si="113"/>
        <v>5.5245928056887328E-2</v>
      </c>
    </row>
    <row r="1417" spans="1:12" x14ac:dyDescent="0.25">
      <c r="A1417" s="3">
        <v>45246</v>
      </c>
      <c r="B1417" s="41">
        <v>7.6154015080496101E-2</v>
      </c>
      <c r="C1417" s="41">
        <v>8.2614431107723402E-2</v>
      </c>
      <c r="D1417" s="41">
        <v>7.6154015080496101E-2</v>
      </c>
      <c r="E1417" s="41">
        <v>7.9201351885611004E-2</v>
      </c>
      <c r="F1417" s="4">
        <v>1943091072.8710799</v>
      </c>
      <c r="G1417" s="4">
        <v>11117033281.33798</v>
      </c>
      <c r="H1417" s="11">
        <f t="shared" si="114"/>
        <v>8.0103346397286085E-2</v>
      </c>
      <c r="I1417" s="10">
        <f t="shared" si="110"/>
        <v>4.73080976720444E-2</v>
      </c>
      <c r="J1417" s="10">
        <f t="shared" si="111"/>
        <v>8.9300701480532929E-2</v>
      </c>
      <c r="K1417" s="10">
        <f t="shared" si="112"/>
        <v>39.754301939449199</v>
      </c>
      <c r="L1417" s="10">
        <f t="shared" si="113"/>
        <v>8.4833557631840195E-2</v>
      </c>
    </row>
    <row r="1418" spans="1:12" x14ac:dyDescent="0.25">
      <c r="A1418" s="3">
        <v>45247</v>
      </c>
      <c r="B1418" s="41">
        <v>7.9640402168089403E-2</v>
      </c>
      <c r="C1418" s="41">
        <v>8.7307230446627498E-2</v>
      </c>
      <c r="D1418" s="41">
        <v>7.9310850313586298E-2</v>
      </c>
      <c r="E1418" s="41">
        <v>8.6274088167202598E-2</v>
      </c>
      <c r="F1418" s="4">
        <v>4213169114.0627179</v>
      </c>
      <c r="G1418" s="4">
        <v>11751769244.4216</v>
      </c>
      <c r="H1418" s="11">
        <f t="shared" si="114"/>
        <v>5.68036271143115E-2</v>
      </c>
      <c r="I1418" s="10">
        <f t="shared" si="110"/>
        <v>4.0231467560044726E-2</v>
      </c>
      <c r="J1418" s="10">
        <f t="shared" si="111"/>
        <v>-6.9119390576636963E-2</v>
      </c>
      <c r="K1418" s="10">
        <f t="shared" si="112"/>
        <v>42.069294110121731</v>
      </c>
      <c r="L1418" s="10">
        <f t="shared" si="113"/>
        <v>0.10082328081749714</v>
      </c>
    </row>
    <row r="1419" spans="1:12" x14ac:dyDescent="0.25">
      <c r="A1419" s="3">
        <v>45248</v>
      </c>
      <c r="B1419" s="41">
        <v>8.5736436272329603E-2</v>
      </c>
      <c r="C1419" s="41">
        <v>8.6425416398886706E-2</v>
      </c>
      <c r="D1419" s="41">
        <v>7.97734289287544E-2</v>
      </c>
      <c r="E1419" s="41">
        <v>8.0310875770530504E-2</v>
      </c>
      <c r="F1419" s="4">
        <v>3930780335.2369342</v>
      </c>
      <c r="G1419" s="4">
        <v>11736960430.27178</v>
      </c>
      <c r="H1419" s="11">
        <f t="shared" si="114"/>
        <v>-1.0100126223564737E-2</v>
      </c>
      <c r="I1419" s="10">
        <f t="shared" si="110"/>
        <v>6.1291919389807825E-2</v>
      </c>
      <c r="J1419" s="10">
        <f t="shared" si="111"/>
        <v>4.0390828808047896E-3</v>
      </c>
      <c r="K1419" s="10">
        <f t="shared" si="112"/>
        <v>41.634288803249667</v>
      </c>
      <c r="L1419" s="10">
        <f t="shared" si="113"/>
        <v>8.3386004080045151E-2</v>
      </c>
    </row>
    <row r="1420" spans="1:12" x14ac:dyDescent="0.25">
      <c r="A1420" s="3">
        <v>45249</v>
      </c>
      <c r="B1420" s="41">
        <v>8.0203302805792506E-2</v>
      </c>
      <c r="C1420" s="41">
        <v>8.0635258053997697E-2</v>
      </c>
      <c r="D1420" s="41">
        <v>7.7831148212715806E-2</v>
      </c>
      <c r="E1420" s="41">
        <v>8.0635258053997697E-2</v>
      </c>
      <c r="F1420" s="4">
        <v>2154295016.2299652</v>
      </c>
      <c r="G1420" s="4">
        <v>11205000446.184669</v>
      </c>
      <c r="H1420" s="11">
        <f t="shared" si="114"/>
        <v>-6.6996013281153205E-2</v>
      </c>
      <c r="I1420" s="10">
        <f t="shared" si="110"/>
        <v>4.3707238998304476E-2</v>
      </c>
      <c r="J1420" s="10">
        <f t="shared" si="111"/>
        <v>-3.5602649885749016E-2</v>
      </c>
      <c r="K1420" s="10">
        <f t="shared" si="112"/>
        <v>38.777961424354629</v>
      </c>
      <c r="L1420" s="10">
        <f t="shared" si="113"/>
        <v>3.6028118634690243E-2</v>
      </c>
    </row>
    <row r="1421" spans="1:12" x14ac:dyDescent="0.25">
      <c r="A1421" s="3">
        <v>45250</v>
      </c>
      <c r="B1421" s="41">
        <v>8.03710108409771E-2</v>
      </c>
      <c r="C1421" s="41">
        <v>8.2222470409191006E-2</v>
      </c>
      <c r="D1421" s="41">
        <v>7.7402012645254106E-2</v>
      </c>
      <c r="E1421" s="41">
        <v>7.7764429193054194E-2</v>
      </c>
      <c r="F1421" s="4">
        <v>1361320209.3101051</v>
      </c>
      <c r="G1421" s="4">
        <v>11382778216.595819</v>
      </c>
      <c r="H1421" s="11">
        <f t="shared" si="114"/>
        <v>1.9683850383791508E-2</v>
      </c>
      <c r="I1421" s="10">
        <f t="shared" si="110"/>
        <v>9.6447944731244319E-3</v>
      </c>
      <c r="J1421" s="10">
        <f t="shared" si="111"/>
        <v>-7.0785178503044333E-2</v>
      </c>
      <c r="K1421" s="10">
        <f t="shared" si="112"/>
        <v>39.560944865603858</v>
      </c>
      <c r="L1421" s="10">
        <f t="shared" si="113"/>
        <v>6.2278196641085248E-2</v>
      </c>
    </row>
    <row r="1422" spans="1:12" x14ac:dyDescent="0.25">
      <c r="A1422" s="3">
        <v>45251</v>
      </c>
      <c r="B1422" s="41">
        <v>7.7717930088199702E-2</v>
      </c>
      <c r="C1422" s="41">
        <v>7.8758641660544595E-2</v>
      </c>
      <c r="D1422" s="41">
        <v>7.1814074557721902E-2</v>
      </c>
      <c r="E1422" s="41">
        <v>7.2259860191436501E-2</v>
      </c>
      <c r="F1422" s="4">
        <v>1583362606.794425</v>
      </c>
      <c r="G1422" s="4">
        <v>10813133975.30662</v>
      </c>
      <c r="H1422" s="11">
        <f t="shared" si="114"/>
        <v>-4.2127519781492928E-2</v>
      </c>
      <c r="I1422" s="10">
        <f t="shared" si="110"/>
        <v>1.9141946910322855E-2</v>
      </c>
      <c r="J1422" s="10">
        <f t="shared" si="111"/>
        <v>4.9063392626203184E-2</v>
      </c>
      <c r="K1422" s="10">
        <f t="shared" si="112"/>
        <v>37.852212858422085</v>
      </c>
      <c r="L1422" s="10">
        <f t="shared" si="113"/>
        <v>9.6702034323938424E-2</v>
      </c>
    </row>
    <row r="1423" spans="1:12" x14ac:dyDescent="0.25">
      <c r="A1423" s="3">
        <v>45252</v>
      </c>
      <c r="B1423" s="41">
        <v>7.2439691886513904E-2</v>
      </c>
      <c r="C1423" s="41">
        <v>7.6514987479618393E-2</v>
      </c>
      <c r="D1423" s="41">
        <v>7.2439691886513904E-2</v>
      </c>
      <c r="E1423" s="41">
        <v>7.5805174083123497E-2</v>
      </c>
      <c r="F1423" s="4">
        <v>1537721223.369338</v>
      </c>
      <c r="G1423" s="4">
        <v>10607381864.885019</v>
      </c>
      <c r="H1423" s="11">
        <f t="shared" si="114"/>
        <v>-2.8487720631299267E-2</v>
      </c>
      <c r="I1423" s="10">
        <f t="shared" si="110"/>
        <v>1.9484022525056974E-2</v>
      </c>
      <c r="J1423" s="10">
        <f t="shared" si="111"/>
        <v>5.1461777091261762E-3</v>
      </c>
      <c r="K1423" s="10">
        <f t="shared" si="112"/>
        <v>36.745401872603587</v>
      </c>
      <c r="L1423" s="10">
        <f t="shared" si="113"/>
        <v>5.6257770939845519E-2</v>
      </c>
    </row>
    <row r="1424" spans="1:12" x14ac:dyDescent="0.25">
      <c r="A1424" s="3">
        <v>45253</v>
      </c>
      <c r="B1424" s="41">
        <v>7.5828628292182398E-2</v>
      </c>
      <c r="C1424" s="41">
        <v>7.64065718864754E-2</v>
      </c>
      <c r="D1424" s="41">
        <v>7.5086804636499693E-2</v>
      </c>
      <c r="E1424" s="41">
        <v>7.6195280980226501E-2</v>
      </c>
      <c r="F1424" s="4">
        <v>824714074.31010449</v>
      </c>
      <c r="G1424" s="4">
        <v>10776532967.87108</v>
      </c>
      <c r="H1424" s="11">
        <f t="shared" si="114"/>
        <v>-1.4169197004949227E-3</v>
      </c>
      <c r="I1424" s="10">
        <f t="shared" si="110"/>
        <v>1.1886057683114409E-2</v>
      </c>
      <c r="J1424" s="10">
        <f t="shared" si="111"/>
        <v>2.6765792677114097E-2</v>
      </c>
      <c r="K1424" s="10">
        <f t="shared" si="112"/>
        <v>36.691919669087198</v>
      </c>
      <c r="L1424" s="10">
        <f t="shared" si="113"/>
        <v>1.7576553648337878E-2</v>
      </c>
    </row>
    <row r="1425" spans="1:12" x14ac:dyDescent="0.25">
      <c r="A1425" s="3">
        <v>45254</v>
      </c>
      <c r="B1425" s="41">
        <v>7.6295571993968594E-2</v>
      </c>
      <c r="C1425" s="41">
        <v>7.84036600593261E-2</v>
      </c>
      <c r="D1425" s="41">
        <v>7.6082290719284906E-2</v>
      </c>
      <c r="E1425" s="41">
        <v>7.8234708073917705E-2</v>
      </c>
      <c r="F1425" s="4">
        <v>758458579.24041808</v>
      </c>
      <c r="G1425" s="4">
        <v>10995683033.16725</v>
      </c>
      <c r="H1425" s="11">
        <f t="shared" si="114"/>
        <v>2.6137649204023526E-2</v>
      </c>
      <c r="I1425" s="10">
        <f t="shared" si="110"/>
        <v>7.8795435767855318E-3</v>
      </c>
      <c r="J1425" s="10">
        <f t="shared" si="111"/>
        <v>8.7463593496275305E-3</v>
      </c>
      <c r="K1425" s="10">
        <f t="shared" si="112"/>
        <v>37.677097843224033</v>
      </c>
      <c r="L1425" s="10">
        <f t="shared" si="113"/>
        <v>3.0511296624942341E-2</v>
      </c>
    </row>
    <row r="1426" spans="1:12" x14ac:dyDescent="0.25">
      <c r="A1426" s="3">
        <v>45255</v>
      </c>
      <c r="B1426" s="41">
        <v>7.8036875809839396E-2</v>
      </c>
      <c r="C1426" s="41">
        <v>7.9135027058856305E-2</v>
      </c>
      <c r="D1426" s="41">
        <v>7.7642662179423005E-2</v>
      </c>
      <c r="E1426" s="41">
        <v>7.8918976944345395E-2</v>
      </c>
      <c r="F1426" s="4">
        <v>834941015.74564457</v>
      </c>
      <c r="G1426" s="4">
        <v>11156122029.02787</v>
      </c>
      <c r="H1426" s="11">
        <f t="shared" si="114"/>
        <v>9.3282252254142037E-3</v>
      </c>
      <c r="I1426" s="10">
        <f t="shared" si="110"/>
        <v>2.2579732355635384E-2</v>
      </c>
      <c r="J1426" s="10">
        <f t="shared" si="111"/>
        <v>-3.5821930854281758E-3</v>
      </c>
      <c r="K1426" s="10">
        <f t="shared" si="112"/>
        <v>38.037886522971007</v>
      </c>
      <c r="L1426" s="10">
        <f t="shared" si="113"/>
        <v>1.9220939075796029E-2</v>
      </c>
    </row>
    <row r="1427" spans="1:12" x14ac:dyDescent="0.25">
      <c r="A1427" s="3">
        <v>45256</v>
      </c>
      <c r="B1427" s="41">
        <v>7.88641275672117E-2</v>
      </c>
      <c r="C1427" s="41">
        <v>7.8991386525769799E-2</v>
      </c>
      <c r="D1427" s="41">
        <v>7.6319881517322996E-2</v>
      </c>
      <c r="E1427" s="41">
        <v>7.8636273930826298E-2</v>
      </c>
      <c r="F1427" s="4">
        <v>618654444.5122807</v>
      </c>
      <c r="G1427" s="4">
        <v>11049989359.00351</v>
      </c>
      <c r="H1427" s="11">
        <f t="shared" si="114"/>
        <v>-1.8151321661857012E-3</v>
      </c>
      <c r="I1427" s="10">
        <f t="shared" si="110"/>
        <v>2.5756882539915968E-2</v>
      </c>
      <c r="J1427" s="10">
        <f t="shared" si="111"/>
        <v>2.0264192391754587E-3</v>
      </c>
      <c r="K1427" s="10">
        <f t="shared" si="112"/>
        <v>37.967027599443256</v>
      </c>
      <c r="L1427" s="10">
        <f t="shared" si="113"/>
        <v>3.5004050783810969E-2</v>
      </c>
    </row>
    <row r="1428" spans="1:12" x14ac:dyDescent="0.25">
      <c r="A1428" s="3">
        <v>45257</v>
      </c>
      <c r="B1428" s="41">
        <v>7.8518740252805599E-2</v>
      </c>
      <c r="C1428" s="41">
        <v>8.1370404203755894E-2</v>
      </c>
      <c r="D1428" s="41">
        <v>7.70587660224651E-2</v>
      </c>
      <c r="E1428" s="41">
        <v>7.8795623989216801E-2</v>
      </c>
      <c r="F1428" s="4">
        <v>1411457727.43554</v>
      </c>
      <c r="G1428" s="4">
        <v>11193098977.41115</v>
      </c>
      <c r="H1428" s="11">
        <f t="shared" si="114"/>
        <v>3.0117431565908452E-2</v>
      </c>
      <c r="I1428" s="10">
        <f t="shared" si="110"/>
        <v>2.0862797597323134E-2</v>
      </c>
      <c r="J1428" s="10">
        <f t="shared" si="111"/>
        <v>2.5488601159168844E-2</v>
      </c>
      <c r="K1428" s="10">
        <f t="shared" si="112"/>
        <v>39.140614386496352</v>
      </c>
      <c r="L1428" s="10">
        <f t="shared" si="113"/>
        <v>5.5952598307035029E-2</v>
      </c>
    </row>
    <row r="1429" spans="1:12" x14ac:dyDescent="0.25">
      <c r="A1429" s="3">
        <v>45258</v>
      </c>
      <c r="B1429" s="41">
        <v>7.8839942429905899E-2</v>
      </c>
      <c r="C1429" s="41">
        <v>8.0857095197763906E-2</v>
      </c>
      <c r="D1429" s="41">
        <v>7.6976623321121596E-2</v>
      </c>
      <c r="E1429" s="41">
        <v>8.0804014222165793E-2</v>
      </c>
      <c r="F1429" s="4">
        <v>1319042593.4965279</v>
      </c>
      <c r="G1429" s="4">
        <v>11194767226.70833</v>
      </c>
      <c r="H1429" s="11">
        <f t="shared" si="114"/>
        <v>-6.3083010464914813E-3</v>
      </c>
      <c r="I1429" s="10">
        <f t="shared" si="110"/>
        <v>3.4001526216992013E-3</v>
      </c>
      <c r="J1429" s="10">
        <f t="shared" si="111"/>
        <v>-4.173729791238312E-3</v>
      </c>
      <c r="K1429" s="10">
        <f t="shared" si="112"/>
        <v>38.887395306755209</v>
      </c>
      <c r="L1429" s="10">
        <f t="shared" si="113"/>
        <v>5.0411043109207743E-2</v>
      </c>
    </row>
    <row r="1430" spans="1:12" x14ac:dyDescent="0.25">
      <c r="A1430" s="3">
        <v>45259</v>
      </c>
      <c r="B1430" s="41">
        <v>8.0855987295212803E-2</v>
      </c>
      <c r="C1430" s="41">
        <v>8.2732668527937397E-2</v>
      </c>
      <c r="D1430" s="41">
        <v>7.9767782815073907E-2</v>
      </c>
      <c r="E1430" s="41">
        <v>8.0466760100755097E-2</v>
      </c>
      <c r="F1430" s="4">
        <v>1467970750.916667</v>
      </c>
      <c r="G1430" s="4">
        <v>11490889500.767361</v>
      </c>
      <c r="H1430" s="11">
        <f t="shared" si="114"/>
        <v>2.3196150264687718E-2</v>
      </c>
      <c r="I1430" s="10">
        <f t="shared" si="110"/>
        <v>7.9875037343070769E-3</v>
      </c>
      <c r="J1430" s="10">
        <f t="shared" si="111"/>
        <v>3.6514822067846842E-2</v>
      </c>
      <c r="K1430" s="10">
        <f t="shared" si="112"/>
        <v>39.812629321957701</v>
      </c>
      <c r="L1430" s="10">
        <f t="shared" si="113"/>
        <v>3.7168962308216535E-2</v>
      </c>
    </row>
    <row r="1431" spans="1:12" x14ac:dyDescent="0.25">
      <c r="A1431" s="3">
        <v>45260</v>
      </c>
      <c r="B1431" s="41">
        <v>8.04945330163718E-2</v>
      </c>
      <c r="C1431" s="41">
        <v>8.4253924431513597E-2</v>
      </c>
      <c r="D1431" s="41">
        <v>8.0461155546515201E-2</v>
      </c>
      <c r="E1431" s="41">
        <v>8.3404989528210294E-2</v>
      </c>
      <c r="F1431" s="4">
        <v>1364614379.9444439</v>
      </c>
      <c r="G1431" s="4">
        <v>11677074491.420139</v>
      </c>
      <c r="H1431" s="11">
        <f t="shared" si="114"/>
        <v>1.8387608312942273E-2</v>
      </c>
      <c r="I1431" s="10">
        <f t="shared" si="110"/>
        <v>9.0013169544150493E-3</v>
      </c>
      <c r="J1431" s="10">
        <f t="shared" si="111"/>
        <v>4.9827146357610541E-3</v>
      </c>
      <c r="K1431" s="10">
        <f t="shared" si="112"/>
        <v>40.56307596415116</v>
      </c>
      <c r="L1431" s="10">
        <f t="shared" si="113"/>
        <v>4.7137887335035433E-2</v>
      </c>
    </row>
    <row r="1432" spans="1:12" x14ac:dyDescent="0.25">
      <c r="A1432" s="3">
        <v>45261</v>
      </c>
      <c r="B1432" s="41">
        <v>8.3530786610193294E-2</v>
      </c>
      <c r="C1432" s="41">
        <v>8.4851417219953498E-2</v>
      </c>
      <c r="D1432" s="41">
        <v>8.2471109085731395E-2</v>
      </c>
      <c r="E1432" s="41">
        <v>8.3820572790228004E-2</v>
      </c>
      <c r="F1432" s="4">
        <v>1408436513.108392</v>
      </c>
      <c r="G1432" s="4">
        <v>11881197326.77972</v>
      </c>
      <c r="H1432" s="11">
        <f t="shared" si="114"/>
        <v>7.091572202379463E-3</v>
      </c>
      <c r="I1432" s="10">
        <f t="shared" si="110"/>
        <v>9.0447750816747986E-3</v>
      </c>
      <c r="J1432" s="10">
        <f t="shared" si="111"/>
        <v>3.0543397086527424E-2</v>
      </c>
      <c r="K1432" s="10">
        <f t="shared" si="112"/>
        <v>40.857823518303924</v>
      </c>
      <c r="L1432" s="10">
        <f t="shared" si="113"/>
        <v>2.8862327190819048E-2</v>
      </c>
    </row>
    <row r="1433" spans="1:12" x14ac:dyDescent="0.25">
      <c r="A1433" s="3">
        <v>45262</v>
      </c>
      <c r="B1433" s="41">
        <v>8.3815014131068205E-2</v>
      </c>
      <c r="C1433" s="41">
        <v>8.6533287428743194E-2</v>
      </c>
      <c r="D1433" s="41">
        <v>8.3481441951309396E-2</v>
      </c>
      <c r="E1433" s="41">
        <v>8.6380737828980106E-2</v>
      </c>
      <c r="F1433" s="4">
        <v>924046734.92682922</v>
      </c>
      <c r="G1433" s="4">
        <v>11995208311.480841</v>
      </c>
      <c r="H1433" s="11">
        <f t="shared" si="114"/>
        <v>1.9821356718532104E-2</v>
      </c>
      <c r="I1433" s="10">
        <f t="shared" si="110"/>
        <v>3.3020450141669766E-2</v>
      </c>
      <c r="J1433" s="10">
        <f t="shared" si="111"/>
        <v>-1.0519239052614981E-2</v>
      </c>
      <c r="K1433" s="10">
        <f t="shared" si="112"/>
        <v>41.687502369721585</v>
      </c>
      <c r="L1433" s="10">
        <f t="shared" si="113"/>
        <v>3.6557172541578531E-2</v>
      </c>
    </row>
    <row r="1434" spans="1:12" x14ac:dyDescent="0.25">
      <c r="A1434" s="3">
        <v>45263</v>
      </c>
      <c r="B1434" s="41">
        <v>8.6059810213946902E-2</v>
      </c>
      <c r="C1434" s="41">
        <v>8.7141626228827304E-2</v>
      </c>
      <c r="D1434" s="41">
        <v>8.3820859875314305E-2</v>
      </c>
      <c r="E1434" s="41">
        <v>8.5472078198215798E-2</v>
      </c>
      <c r="F1434" s="4">
        <v>1119837874.222996</v>
      </c>
      <c r="G1434" s="4">
        <v>12091097035.184669</v>
      </c>
      <c r="H1434" s="11">
        <f t="shared" si="114"/>
        <v>7.0301131294133882E-3</v>
      </c>
      <c r="I1434" s="10">
        <f t="shared" si="110"/>
        <v>1.3713793807618542E-2</v>
      </c>
      <c r="J1434" s="10">
        <f t="shared" si="111"/>
        <v>7.4310822497809514E-2</v>
      </c>
      <c r="K1434" s="10">
        <f t="shared" si="112"/>
        <v>41.987600340592834</v>
      </c>
      <c r="L1434" s="10">
        <f t="shared" si="113"/>
        <v>3.9617421706872546E-2</v>
      </c>
    </row>
    <row r="1435" spans="1:12" x14ac:dyDescent="0.25">
      <c r="A1435" s="3">
        <v>45264</v>
      </c>
      <c r="B1435" s="41">
        <v>8.5425815430545796E-2</v>
      </c>
      <c r="C1435" s="41">
        <v>9.1823578629722305E-2</v>
      </c>
      <c r="D1435" s="41">
        <v>8.5402201663611801E-2</v>
      </c>
      <c r="E1435" s="41">
        <v>9.1823578629722305E-2</v>
      </c>
      <c r="F1435" s="4">
        <v>2040640509.811847</v>
      </c>
      <c r="G1435" s="4">
        <v>12562882735.08362</v>
      </c>
      <c r="H1435" s="11">
        <f t="shared" si="114"/>
        <v>5.3728081555427354E-2</v>
      </c>
      <c r="I1435" s="10">
        <f t="shared" si="110"/>
        <v>5.2336869443200561E-2</v>
      </c>
      <c r="J1435" s="10">
        <f t="shared" si="111"/>
        <v>2.7384237376202325E-2</v>
      </c>
      <c r="K1435" s="10">
        <f t="shared" si="112"/>
        <v>44.297241637564319</v>
      </c>
      <c r="L1435" s="10">
        <f t="shared" si="113"/>
        <v>7.5189829313809353E-2</v>
      </c>
    </row>
    <row r="1436" spans="1:12" x14ac:dyDescent="0.25">
      <c r="A1436" s="3">
        <v>45265</v>
      </c>
      <c r="B1436" s="41">
        <v>9.1883396658234903E-2</v>
      </c>
      <c r="C1436" s="41">
        <v>9.4976235454369201E-2</v>
      </c>
      <c r="D1436" s="41">
        <v>8.7773181509808396E-2</v>
      </c>
      <c r="E1436" s="41">
        <v>9.4338097303651003E-2</v>
      </c>
      <c r="F1436" s="4">
        <v>2249052733.547039</v>
      </c>
      <c r="G1436" s="4">
        <v>12865038329.4007</v>
      </c>
      <c r="H1436" s="11">
        <f t="shared" si="114"/>
        <v>3.4333848361105097E-2</v>
      </c>
      <c r="I1436" s="10">
        <f t="shared" si="110"/>
        <v>0.12528252174255106</v>
      </c>
      <c r="J1436" s="10">
        <f t="shared" si="111"/>
        <v>4.7624126474883344E-3</v>
      </c>
      <c r="K1436" s="10">
        <f t="shared" si="112"/>
        <v>45.852470263124786</v>
      </c>
      <c r="L1436" s="10">
        <f t="shared" si="113"/>
        <v>8.2064405330412704E-2</v>
      </c>
    </row>
    <row r="1437" spans="1:12" x14ac:dyDescent="0.25">
      <c r="A1437" s="3">
        <v>45266</v>
      </c>
      <c r="B1437" s="41">
        <v>9.4288155602705995E-2</v>
      </c>
      <c r="C1437" s="41">
        <v>0.1052668496803684</v>
      </c>
      <c r="D1437" s="41">
        <v>9.39750072700372E-2</v>
      </c>
      <c r="E1437" s="41">
        <v>9.4787374251389903E-2</v>
      </c>
      <c r="F1437" s="4">
        <v>4228737290.4808369</v>
      </c>
      <c r="G1437" s="4">
        <v>14103892010.97213</v>
      </c>
      <c r="H1437" s="11">
        <f t="shared" si="114"/>
        <v>0.10834935893982935</v>
      </c>
      <c r="I1437" s="10">
        <f t="shared" si="110"/>
        <v>8.7153393990978004E-2</v>
      </c>
      <c r="J1437" s="10">
        <f t="shared" si="111"/>
        <v>1.236137070557608E-2</v>
      </c>
      <c r="K1437" s="10">
        <f t="shared" si="112"/>
        <v>50.92890538088178</v>
      </c>
      <c r="L1437" s="10">
        <f t="shared" si="113"/>
        <v>0.12015793069197733</v>
      </c>
    </row>
    <row r="1438" spans="1:12" x14ac:dyDescent="0.25">
      <c r="A1438" s="3">
        <v>45267</v>
      </c>
      <c r="B1438" s="41">
        <v>9.4986201184423899E-2</v>
      </c>
      <c r="C1438" s="41">
        <v>9.8021660592926593E-2</v>
      </c>
      <c r="D1438" s="41">
        <v>9.3183424965326903E-2</v>
      </c>
      <c r="E1438" s="41">
        <v>9.5959076122719505E-2</v>
      </c>
      <c r="F1438" s="4">
        <v>3549526834.439024</v>
      </c>
      <c r="G1438" s="4">
        <v>13619585826.65505</v>
      </c>
      <c r="H1438" s="11">
        <f t="shared" si="114"/>
        <v>-6.88268824367885E-2</v>
      </c>
      <c r="I1438" s="10">
        <f t="shared" si="110"/>
        <v>2.9432371709612975E-2</v>
      </c>
      <c r="J1438" s="10">
        <f t="shared" si="111"/>
        <v>5.8193484295241849E-2</v>
      </c>
      <c r="K1438" s="10">
        <f t="shared" si="112"/>
        <v>47.354800715160714</v>
      </c>
      <c r="L1438" s="10">
        <f t="shared" si="113"/>
        <v>5.1921633374175435E-2</v>
      </c>
    </row>
    <row r="1439" spans="1:12" x14ac:dyDescent="0.25">
      <c r="A1439" s="3">
        <v>45268</v>
      </c>
      <c r="B1439" s="41">
        <v>9.6143856344707804E-2</v>
      </c>
      <c r="C1439" s="41">
        <v>0.103356649182495</v>
      </c>
      <c r="D1439" s="41">
        <v>9.5831681150667605E-2</v>
      </c>
      <c r="E1439" s="41">
        <v>0.1015432691120529</v>
      </c>
      <c r="F1439" s="4">
        <v>2139997802.7351921</v>
      </c>
      <c r="G1439" s="4">
        <v>13946874881.44948</v>
      </c>
      <c r="H1439" s="11">
        <f t="shared" si="114"/>
        <v>5.442662935209841E-2</v>
      </c>
      <c r="I1439" s="10">
        <f t="shared" si="110"/>
        <v>2.2367661868837527E-2</v>
      </c>
      <c r="J1439" s="10">
        <f t="shared" si="111"/>
        <v>-2.9087158623352982E-2</v>
      </c>
      <c r="K1439" s="10">
        <f t="shared" si="112"/>
        <v>49.986589531079346</v>
      </c>
      <c r="L1439" s="10">
        <f t="shared" si="113"/>
        <v>7.8522759294982647E-2</v>
      </c>
    </row>
    <row r="1440" spans="1:12" x14ac:dyDescent="0.25">
      <c r="A1440" s="3">
        <v>45269</v>
      </c>
      <c r="B1440" s="41">
        <v>0.10180863357706731</v>
      </c>
      <c r="C1440" s="41">
        <v>0.1046799212723958</v>
      </c>
      <c r="D1440" s="41">
        <v>9.8085953359436304E-2</v>
      </c>
      <c r="E1440" s="41">
        <v>9.8589663936256802E-2</v>
      </c>
      <c r="F1440" s="4">
        <v>2312002367.3449478</v>
      </c>
      <c r="G1440" s="4">
        <v>14438857370.0453</v>
      </c>
      <c r="H1440" s="11">
        <f t="shared" si="114"/>
        <v>1.2802970107557545E-2</v>
      </c>
      <c r="I1440" s="10">
        <f t="shared" si="110"/>
        <v>1.9477386683092349E-2</v>
      </c>
      <c r="J1440" s="10">
        <f t="shared" si="111"/>
        <v>3.3885232250078001E-2</v>
      </c>
      <c r="K1440" s="10">
        <f t="shared" si="112"/>
        <v>50.639369312732065</v>
      </c>
      <c r="L1440" s="10">
        <f t="shared" si="113"/>
        <v>6.7226424244416272E-2</v>
      </c>
    </row>
    <row r="1441" spans="1:12" x14ac:dyDescent="0.25">
      <c r="A1441" s="3">
        <v>45270</v>
      </c>
      <c r="B1441" s="41">
        <v>9.8946948437454094E-2</v>
      </c>
      <c r="C1441" s="41">
        <v>0.1027088317827021</v>
      </c>
      <c r="D1441" s="41">
        <v>9.6964465520603393E-2</v>
      </c>
      <c r="E1441" s="41">
        <v>0.101930397596194</v>
      </c>
      <c r="F1441" s="4">
        <v>1699137138.5540071</v>
      </c>
      <c r="G1441" s="4">
        <v>14267906138.15679</v>
      </c>
      <c r="H1441" s="11">
        <f t="shared" si="114"/>
        <v>-1.8829680665928012E-2</v>
      </c>
      <c r="I1441" s="10">
        <f t="shared" si="110"/>
        <v>4.7344400343212537E-2</v>
      </c>
      <c r="J1441" s="10">
        <f t="shared" si="111"/>
        <v>-7.6089899219960566E-2</v>
      </c>
      <c r="K1441" s="10">
        <f t="shared" si="112"/>
        <v>49.667016478783395</v>
      </c>
      <c r="L1441" s="10">
        <f t="shared" si="113"/>
        <v>5.924197314198687E-2</v>
      </c>
    </row>
    <row r="1442" spans="1:12" x14ac:dyDescent="0.25">
      <c r="A1442" s="3">
        <v>45271</v>
      </c>
      <c r="B1442" s="41">
        <v>0.102293412620059</v>
      </c>
      <c r="C1442" s="41">
        <v>0.1036039909903263</v>
      </c>
      <c r="D1442" s="41">
        <v>9.15498221361635E-2</v>
      </c>
      <c r="E1442" s="41">
        <v>9.4174523915649094E-2</v>
      </c>
      <c r="F1442" s="4">
        <v>3168074012.711267</v>
      </c>
      <c r="G1442" s="4">
        <v>13789260307.63028</v>
      </c>
      <c r="H1442" s="11">
        <f t="shared" si="114"/>
        <v>8.7155037408863031E-3</v>
      </c>
      <c r="I1442" s="10">
        <f t="shared" si="110"/>
        <v>3.907134585649099E-2</v>
      </c>
      <c r="J1442" s="10">
        <f t="shared" si="111"/>
        <v>-2.8502593293013856E-3</v>
      </c>
      <c r="K1442" s="10">
        <f t="shared" si="112"/>
        <v>50.108605050443785</v>
      </c>
      <c r="L1442" s="10">
        <f t="shared" si="113"/>
        <v>0.13166785661510572</v>
      </c>
    </row>
    <row r="1443" spans="1:12" x14ac:dyDescent="0.25">
      <c r="A1443" s="3">
        <v>45272</v>
      </c>
      <c r="B1443" s="41">
        <v>9.4275338469160502E-2</v>
      </c>
      <c r="C1443" s="41">
        <v>9.7570137102421198E-2</v>
      </c>
      <c r="D1443" s="41">
        <v>9.1373855830461301E-2</v>
      </c>
      <c r="E1443" s="41">
        <v>9.3906102100276001E-2</v>
      </c>
      <c r="F1443" s="4">
        <v>2495138579.1219511</v>
      </c>
      <c r="G1443" s="4">
        <v>13498611223.1115</v>
      </c>
      <c r="H1443" s="11">
        <f t="shared" si="114"/>
        <v>-5.8239589326906281E-2</v>
      </c>
      <c r="I1443" s="10">
        <f t="shared" si="110"/>
        <v>1.1854664078999462E-2</v>
      </c>
      <c r="J1443" s="10">
        <f t="shared" si="111"/>
        <v>2.6765419204553442E-2</v>
      </c>
      <c r="K1443" s="10">
        <f t="shared" si="112"/>
        <v>47.132060881234885</v>
      </c>
      <c r="L1443" s="10">
        <f t="shared" si="113"/>
        <v>6.78124088738985E-2</v>
      </c>
    </row>
    <row r="1444" spans="1:12" x14ac:dyDescent="0.25">
      <c r="A1444" s="3">
        <v>45273</v>
      </c>
      <c r="B1444" s="41">
        <v>9.3845775742335102E-2</v>
      </c>
      <c r="C1444" s="41">
        <v>9.72789524815523E-2</v>
      </c>
      <c r="D1444" s="41">
        <v>9.0420793462388696E-2</v>
      </c>
      <c r="E1444" s="41">
        <v>9.6419538288855494E-2</v>
      </c>
      <c r="F1444" s="4">
        <v>1740919163.664335</v>
      </c>
      <c r="G1444" s="4">
        <v>13247883938.48951</v>
      </c>
      <c r="H1444" s="11">
        <f t="shared" si="114"/>
        <v>-2.9843621164868908E-3</v>
      </c>
      <c r="I1444" s="10">
        <f t="shared" si="110"/>
        <v>9.0714220760164735E-3</v>
      </c>
      <c r="J1444" s="10">
        <f t="shared" si="111"/>
        <v>1.8993038189637046E-2</v>
      </c>
      <c r="K1444" s="10">
        <f t="shared" si="112"/>
        <v>46.988417382152491</v>
      </c>
      <c r="L1444" s="10">
        <f t="shared" si="113"/>
        <v>7.5847144849666925E-2</v>
      </c>
    </row>
    <row r="1445" spans="1:12" x14ac:dyDescent="0.25">
      <c r="A1445" s="3">
        <v>45274</v>
      </c>
      <c r="B1445" s="41">
        <v>9.6237150342684694E-2</v>
      </c>
      <c r="C1445" s="41">
        <v>9.86195210984772E-2</v>
      </c>
      <c r="D1445" s="41">
        <v>9.4639410498253002E-2</v>
      </c>
      <c r="E1445" s="41">
        <v>9.8250838261802906E-2</v>
      </c>
      <c r="F1445" s="4">
        <v>1540667414.7665501</v>
      </c>
      <c r="G1445" s="4">
        <v>13761393814.61672</v>
      </c>
      <c r="H1445" s="11">
        <f t="shared" si="114"/>
        <v>1.3780664601411306E-2</v>
      </c>
      <c r="I1445" s="10">
        <f t="shared" si="110"/>
        <v>1.2171488874780537E-2</v>
      </c>
      <c r="J1445" s="10">
        <f t="shared" si="111"/>
        <v>-5.3453899260272109E-2</v>
      </c>
      <c r="K1445" s="10">
        <f t="shared" si="112"/>
        <v>47.649729666848472</v>
      </c>
      <c r="L1445" s="10">
        <f t="shared" si="113"/>
        <v>4.205553034692322E-2</v>
      </c>
    </row>
    <row r="1446" spans="1:12" x14ac:dyDescent="0.25">
      <c r="A1446" s="3">
        <v>45275</v>
      </c>
      <c r="B1446" s="41">
        <v>9.8205773243514802E-2</v>
      </c>
      <c r="C1446" s="41">
        <v>9.8713380893508298E-2</v>
      </c>
      <c r="D1446" s="41">
        <v>9.2805125976911207E-2</v>
      </c>
      <c r="E1446" s="41">
        <v>9.2998947851119201E-2</v>
      </c>
      <c r="F1446" s="4">
        <v>1379534011.567944</v>
      </c>
      <c r="G1446" s="4">
        <v>13630499943.229959</v>
      </c>
      <c r="H1446" s="11">
        <f t="shared" si="114"/>
        <v>9.5173647149811096E-4</v>
      </c>
      <c r="I1446" s="10">
        <f t="shared" si="110"/>
        <v>1.5691221033746226E-2</v>
      </c>
      <c r="J1446" s="10">
        <f t="shared" si="111"/>
        <v>4.4185665339684155E-2</v>
      </c>
      <c r="K1446" s="10">
        <f t="shared" si="112"/>
        <v>47.696031388900934</v>
      </c>
      <c r="L1446" s="10">
        <f t="shared" si="113"/>
        <v>6.366302350655717E-2</v>
      </c>
    </row>
    <row r="1447" spans="1:12" x14ac:dyDescent="0.25">
      <c r="A1447" s="3">
        <v>45276</v>
      </c>
      <c r="B1447" s="41">
        <v>9.3237739810272502E-2</v>
      </c>
      <c r="C1447" s="41">
        <v>9.7108168237811501E-2</v>
      </c>
      <c r="D1447" s="41">
        <v>9.2158886405867904E-2</v>
      </c>
      <c r="E1447" s="41">
        <v>9.7108168237811501E-2</v>
      </c>
      <c r="F1447" s="4">
        <v>1099512733.2508709</v>
      </c>
      <c r="G1447" s="4">
        <v>13419129187.16028</v>
      </c>
      <c r="H1447" s="11">
        <f t="shared" si="114"/>
        <v>-1.6261348169489764E-2</v>
      </c>
      <c r="I1447" s="10">
        <f t="shared" si="110"/>
        <v>3.3034884432164971E-2</v>
      </c>
      <c r="J1447" s="10">
        <f t="shared" si="111"/>
        <v>-4.1485492744536945E-2</v>
      </c>
      <c r="K1447" s="10">
        <f t="shared" si="112"/>
        <v>46.904168268013613</v>
      </c>
      <c r="L1447" s="10">
        <f t="shared" si="113"/>
        <v>5.3703793795282451E-2</v>
      </c>
    </row>
    <row r="1448" spans="1:12" x14ac:dyDescent="0.25">
      <c r="A1448" s="3">
        <v>45277</v>
      </c>
      <c r="B1448" s="41">
        <v>9.6867402563089497E-2</v>
      </c>
      <c r="C1448" s="41">
        <v>9.7683960383800006E-2</v>
      </c>
      <c r="D1448" s="41">
        <v>9.2618468771552706E-2</v>
      </c>
      <c r="E1448" s="41">
        <v>9.3079588028946503E-2</v>
      </c>
      <c r="F1448" s="4">
        <v>1177679524.195122</v>
      </c>
      <c r="G1448" s="4">
        <v>13503452693.898951</v>
      </c>
      <c r="H1448" s="11">
        <f t="shared" si="114"/>
        <v>5.9293894266281245E-3</v>
      </c>
      <c r="I1448" s="10">
        <f t="shared" si="110"/>
        <v>2.6693663359840698E-2</v>
      </c>
      <c r="J1448" s="10">
        <f t="shared" si="111"/>
        <v>-1.138691241176415E-2</v>
      </c>
      <c r="K1448" s="10">
        <f t="shared" si="112"/>
        <v>47.188210736833391</v>
      </c>
      <c r="L1448" s="10">
        <f t="shared" si="113"/>
        <v>5.4692025029495328E-2</v>
      </c>
    </row>
    <row r="1449" spans="1:12" x14ac:dyDescent="0.25">
      <c r="A1449" s="3">
        <v>45278</v>
      </c>
      <c r="B1449" s="41">
        <v>9.3295093139691698E-2</v>
      </c>
      <c r="C1449" s="41">
        <v>9.3699530088691002E-2</v>
      </c>
      <c r="D1449" s="41">
        <v>8.7224067603455593E-2</v>
      </c>
      <c r="E1449" s="41">
        <v>9.2019698912737799E-2</v>
      </c>
      <c r="F1449" s="4">
        <v>1296229260.4634149</v>
      </c>
      <c r="G1449" s="4">
        <v>12900761695.881531</v>
      </c>
      <c r="H1449" s="11">
        <f t="shared" si="114"/>
        <v>-4.0788992168767406E-2</v>
      </c>
      <c r="I1449" s="10">
        <f t="shared" si="110"/>
        <v>1.3673539933026862E-3</v>
      </c>
      <c r="J1449" s="10">
        <f t="shared" si="111"/>
        <v>-1.8417853460401812E-2</v>
      </c>
      <c r="K1449" s="10">
        <f t="shared" si="112"/>
        <v>45.222662186461775</v>
      </c>
      <c r="L1449" s="10">
        <f t="shared" si="113"/>
        <v>7.4239400467708272E-2</v>
      </c>
    </row>
    <row r="1450" spans="1:12" x14ac:dyDescent="0.25">
      <c r="A1450" s="3">
        <v>45279</v>
      </c>
      <c r="B1450" s="41">
        <v>9.1866614679675204E-2</v>
      </c>
      <c r="C1450" s="41">
        <v>9.3414828618827703E-2</v>
      </c>
      <c r="D1450" s="41">
        <v>8.9626597069577804E-2</v>
      </c>
      <c r="E1450" s="41">
        <v>9.0324893582692703E-2</v>
      </c>
      <c r="F1450" s="4">
        <v>1223384212.8432059</v>
      </c>
      <c r="G1450" s="4">
        <v>13063147450.114981</v>
      </c>
      <c r="H1450" s="11">
        <f t="shared" si="114"/>
        <v>-3.0384514158589278E-3</v>
      </c>
      <c r="I1450" s="10">
        <f t="shared" si="110"/>
        <v>3.078014829269626E-2</v>
      </c>
      <c r="J1450" s="10">
        <f t="shared" si="111"/>
        <v>1.2852529057920226E-2</v>
      </c>
      <c r="K1450" s="10">
        <f t="shared" si="112"/>
        <v>45.082216873096556</v>
      </c>
      <c r="L1450" s="10">
        <f t="shared" si="113"/>
        <v>4.2266823388475538E-2</v>
      </c>
    </row>
    <row r="1451" spans="1:12" x14ac:dyDescent="0.25">
      <c r="A1451" s="3">
        <v>45280</v>
      </c>
      <c r="B1451" s="41">
        <v>9.0304322094820505E-2</v>
      </c>
      <c r="C1451" s="41">
        <v>9.3311631309582893E-2</v>
      </c>
      <c r="D1451" s="41">
        <v>8.9715817194996994E-2</v>
      </c>
      <c r="E1451" s="41">
        <v>9.1485796902117805E-2</v>
      </c>
      <c r="F1451" s="4">
        <v>1151626833.9477351</v>
      </c>
      <c r="G1451" s="4">
        <v>12981046797.707319</v>
      </c>
      <c r="H1451" s="11">
        <f t="shared" si="114"/>
        <v>-1.1047208539652588E-3</v>
      </c>
      <c r="I1451" s="10">
        <f t="shared" si="110"/>
        <v>4.2191387567007015E-2</v>
      </c>
      <c r="J1451" s="10">
        <f t="shared" si="111"/>
        <v>3.8408880852186744E-2</v>
      </c>
      <c r="K1451" s="10">
        <f t="shared" si="112"/>
        <v>45.031308887119891</v>
      </c>
      <c r="L1451" s="10">
        <f t="shared" si="113"/>
        <v>4.0080046384356249E-2</v>
      </c>
    </row>
    <row r="1452" spans="1:12" x14ac:dyDescent="0.25">
      <c r="A1452" s="3">
        <v>45281</v>
      </c>
      <c r="B1452" s="41">
        <v>9.1450770292516997E-2</v>
      </c>
      <c r="C1452" s="41">
        <v>9.7270375617528396E-2</v>
      </c>
      <c r="D1452" s="41">
        <v>9.0789419652536701E-2</v>
      </c>
      <c r="E1452" s="41">
        <v>9.4999663974998594E-2</v>
      </c>
      <c r="F1452" s="4">
        <v>1297428322.7177701</v>
      </c>
      <c r="G1452" s="4">
        <v>13156877926.724739</v>
      </c>
      <c r="H1452" s="11">
        <f t="shared" si="114"/>
        <v>4.2424982313420859E-2</v>
      </c>
      <c r="I1452" s="10">
        <f t="shared" si="110"/>
        <v>8.2728337619137008E-3</v>
      </c>
      <c r="J1452" s="10">
        <f t="shared" si="111"/>
        <v>3.9069045078452547E-3</v>
      </c>
      <c r="K1452" s="10">
        <f t="shared" si="112"/>
        <v>46.984186352519565</v>
      </c>
      <c r="L1452" s="10">
        <f t="shared" si="113"/>
        <v>7.1384484996106279E-2</v>
      </c>
    </row>
    <row r="1453" spans="1:12" x14ac:dyDescent="0.25">
      <c r="A1453" s="3">
        <v>45282</v>
      </c>
      <c r="B1453" s="41">
        <v>9.5082111741480096E-2</v>
      </c>
      <c r="C1453" s="41">
        <v>9.5593176556012502E-2</v>
      </c>
      <c r="D1453" s="41">
        <v>9.2369510791184203E-2</v>
      </c>
      <c r="E1453" s="41">
        <v>9.5370818590426301E-2</v>
      </c>
      <c r="F1453" s="4">
        <v>2052964044.557492</v>
      </c>
      <c r="G1453" s="4">
        <v>13368094557.491289</v>
      </c>
      <c r="H1453" s="11">
        <f t="shared" si="114"/>
        <v>-1.7242650199180046E-2</v>
      </c>
      <c r="I1453" s="10">
        <f t="shared" si="110"/>
        <v>2.5589346749315621E-3</v>
      </c>
      <c r="J1453" s="10">
        <f t="shared" si="111"/>
        <v>-1.8394323295086057E-2</v>
      </c>
      <c r="K1453" s="10">
        <f t="shared" si="112"/>
        <v>46.156811812150806</v>
      </c>
      <c r="L1453" s="10">
        <f t="shared" si="113"/>
        <v>3.4899673466019632E-2</v>
      </c>
    </row>
    <row r="1454" spans="1:12" x14ac:dyDescent="0.25">
      <c r="A1454" s="3">
        <v>45283</v>
      </c>
      <c r="B1454" s="41">
        <v>9.5005045778965694E-2</v>
      </c>
      <c r="C1454" s="41">
        <v>9.5063294354211403E-2</v>
      </c>
      <c r="D1454" s="41">
        <v>9.2446395806339093E-2</v>
      </c>
      <c r="E1454" s="41">
        <v>9.3616536920356999E-2</v>
      </c>
      <c r="F1454" s="4">
        <v>1065052522.5435539</v>
      </c>
      <c r="G1454" s="4">
        <v>13266376317.686411</v>
      </c>
      <c r="H1454" s="11">
        <f t="shared" si="114"/>
        <v>-5.5430964938236599E-3</v>
      </c>
      <c r="I1454" s="10">
        <f t="shared" si="110"/>
        <v>2.5259573280895999E-3</v>
      </c>
      <c r="J1454" s="10">
        <f t="shared" si="111"/>
        <v>-1.7561055396060232E-2</v>
      </c>
      <c r="K1454" s="10">
        <f t="shared" si="112"/>
        <v>45.89541705393497</v>
      </c>
      <c r="L1454" s="10">
        <f t="shared" si="113"/>
        <v>2.8307199269880678E-2</v>
      </c>
    </row>
    <row r="1455" spans="1:12" x14ac:dyDescent="0.25">
      <c r="A1455" s="3">
        <v>45284</v>
      </c>
      <c r="B1455" s="41">
        <v>9.3388223039704593E-2</v>
      </c>
      <c r="C1455" s="41">
        <v>9.4880372006904495E-2</v>
      </c>
      <c r="D1455" s="41">
        <v>9.1305862835307006E-2</v>
      </c>
      <c r="E1455" s="41">
        <v>9.1972531729511295E-2</v>
      </c>
      <c r="F1455" s="4">
        <v>954119579.31358886</v>
      </c>
      <c r="G1455" s="4">
        <v>13343968037.724739</v>
      </c>
      <c r="H1455" s="11">
        <f t="shared" si="114"/>
        <v>-1.9242163713086577E-3</v>
      </c>
      <c r="I1455" s="10">
        <f t="shared" si="110"/>
        <v>5.2820437167425596E-3</v>
      </c>
      <c r="J1455" s="10">
        <f t="shared" si="111"/>
        <v>2.7315004504131712E-2</v>
      </c>
      <c r="K1455" s="10">
        <f t="shared" si="112"/>
        <v>45.805180124700442</v>
      </c>
      <c r="L1455" s="10">
        <f t="shared" si="113"/>
        <v>3.9148736571768872E-2</v>
      </c>
    </row>
    <row r="1456" spans="1:12" x14ac:dyDescent="0.25">
      <c r="A1456" s="3">
        <v>45285</v>
      </c>
      <c r="B1456" s="41">
        <v>9.2051279707298594E-2</v>
      </c>
      <c r="C1456" s="41">
        <v>9.5036737397077894E-2</v>
      </c>
      <c r="D1456" s="41">
        <v>9.1498325669861894E-2</v>
      </c>
      <c r="E1456" s="41">
        <v>9.44847618479593E-2</v>
      </c>
      <c r="F1456" s="4">
        <v>1077965206.355401</v>
      </c>
      <c r="G1456" s="4">
        <v>13294749161.923349</v>
      </c>
      <c r="H1456" s="11">
        <f t="shared" si="114"/>
        <v>1.64802674005136E-3</v>
      </c>
      <c r="I1456" s="10">
        <f t="shared" si="110"/>
        <v>1.6998500746567363E-4</v>
      </c>
      <c r="J1456" s="10">
        <f t="shared" si="111"/>
        <v>-3.2442633877597049E-2</v>
      </c>
      <c r="K1456" s="10">
        <f t="shared" si="112"/>
        <v>45.882316313118864</v>
      </c>
      <c r="L1456" s="10">
        <f t="shared" si="113"/>
        <v>3.8671874062297773E-2</v>
      </c>
    </row>
    <row r="1457" spans="1:12" x14ac:dyDescent="0.25">
      <c r="A1457" s="3">
        <v>45286</v>
      </c>
      <c r="B1457" s="41">
        <v>9.4483441958701994E-2</v>
      </c>
      <c r="C1457" s="41">
        <v>9.4483441958701994E-2</v>
      </c>
      <c r="D1457" s="41">
        <v>8.8262409802157604E-2</v>
      </c>
      <c r="E1457" s="41">
        <v>9.1419427312314006E-2</v>
      </c>
      <c r="F1457" s="4">
        <v>1099216002.581882</v>
      </c>
      <c r="G1457" s="4">
        <v>13150180952.31707</v>
      </c>
      <c r="H1457" s="11">
        <f t="shared" si="114"/>
        <v>-5.8219111212135591E-3</v>
      </c>
      <c r="I1457" s="10">
        <f t="shared" si="110"/>
        <v>1.2478980279765399E-2</v>
      </c>
      <c r="J1457" s="10">
        <f t="shared" si="111"/>
        <v>2.4011955892559111E-2</v>
      </c>
      <c r="K1457" s="10">
        <f t="shared" si="112"/>
        <v>45.609371634387266</v>
      </c>
      <c r="L1457" s="10">
        <f t="shared" si="113"/>
        <v>7.0483370785921151E-2</v>
      </c>
    </row>
    <row r="1458" spans="1:12" x14ac:dyDescent="0.25">
      <c r="A1458" s="3">
        <v>45287</v>
      </c>
      <c r="B1458" s="41">
        <v>9.1325917026569406E-2</v>
      </c>
      <c r="C1458" s="41">
        <v>9.3910654400434598E-2</v>
      </c>
      <c r="D1458" s="41">
        <v>8.9970394354797298E-2</v>
      </c>
      <c r="E1458" s="41">
        <v>9.3614586568660299E-2</v>
      </c>
      <c r="F1458" s="4">
        <v>1170197114.4703829</v>
      </c>
      <c r="G1458" s="4">
        <v>13147814192.696859</v>
      </c>
      <c r="H1458" s="11">
        <f t="shared" si="114"/>
        <v>-6.0623062241716066E-3</v>
      </c>
      <c r="I1458" s="10">
        <f t="shared" si="110"/>
        <v>2.2771216945753257E-2</v>
      </c>
      <c r="J1458" s="10">
        <f t="shared" si="111"/>
        <v>-1.8259355342832184E-2</v>
      </c>
      <c r="K1458" s="10">
        <f t="shared" si="112"/>
        <v>45.326811350623395</v>
      </c>
      <c r="L1458" s="10">
        <f t="shared" si="113"/>
        <v>4.3795073633877024E-2</v>
      </c>
    </row>
    <row r="1459" spans="1:12" x14ac:dyDescent="0.25">
      <c r="A1459" s="3">
        <v>45288</v>
      </c>
      <c r="B1459" s="41">
        <v>9.3754847117116194E-2</v>
      </c>
      <c r="C1459" s="41">
        <v>9.4998669146370104E-2</v>
      </c>
      <c r="D1459" s="41">
        <v>9.1261890156598593E-2</v>
      </c>
      <c r="E1459" s="41">
        <v>9.1905244567230801E-2</v>
      </c>
      <c r="F1459" s="4">
        <v>1095654193.0557489</v>
      </c>
      <c r="G1459" s="4">
        <v>13254101388.2439</v>
      </c>
      <c r="H1459" s="11">
        <f t="shared" si="114"/>
        <v>1.158563693205902E-2</v>
      </c>
      <c r="I1459" s="10">
        <f t="shared" si="110"/>
        <v>2.4972445127074226E-3</v>
      </c>
      <c r="J1459" s="10">
        <f t="shared" si="111"/>
        <v>-9.5574966238292092E-3</v>
      </c>
      <c r="K1459" s="10">
        <f t="shared" si="112"/>
        <v>45.86353696715171</v>
      </c>
      <c r="L1459" s="10">
        <f t="shared" si="113"/>
        <v>4.0945667280827491E-2</v>
      </c>
    </row>
    <row r="1460" spans="1:12" x14ac:dyDescent="0.25">
      <c r="A1460" s="3">
        <v>45289</v>
      </c>
      <c r="B1460" s="41">
        <v>9.2099802464108399E-2</v>
      </c>
      <c r="C1460" s="41">
        <v>9.3040012529632093E-2</v>
      </c>
      <c r="D1460" s="41">
        <v>8.9880937341195399E-2</v>
      </c>
      <c r="E1460" s="41">
        <v>9.1026860502567294E-2</v>
      </c>
      <c r="F1460" s="4">
        <v>937719175.39721239</v>
      </c>
      <c r="G1460" s="4">
        <v>13070743797.9547</v>
      </c>
      <c r="H1460" s="11">
        <f t="shared" si="114"/>
        <v>-2.0617726904365283E-2</v>
      </c>
      <c r="I1460" s="10">
        <f t="shared" si="110"/>
        <v>7.1237789210132907E-3</v>
      </c>
      <c r="J1460" s="10">
        <f t="shared" si="111"/>
        <v>-1.0293874109279733E-2</v>
      </c>
      <c r="K1460" s="10">
        <f t="shared" si="112"/>
        <v>44.89731736019035</v>
      </c>
      <c r="L1460" s="10">
        <f t="shared" si="113"/>
        <v>3.5147332481019644E-2</v>
      </c>
    </row>
    <row r="1461" spans="1:12" x14ac:dyDescent="0.25">
      <c r="A1461" s="3">
        <v>45290</v>
      </c>
      <c r="B1461" s="41">
        <v>9.0998808091019304E-2</v>
      </c>
      <c r="C1461" s="41">
        <v>9.1450322516284099E-2</v>
      </c>
      <c r="D1461" s="41">
        <v>8.9443862682664105E-2</v>
      </c>
      <c r="E1461" s="41">
        <v>9.0089841459990896E-2</v>
      </c>
      <c r="F1461" s="4">
        <v>781420392.81184673</v>
      </c>
      <c r="G1461" s="4">
        <v>12897645824.74913</v>
      </c>
      <c r="H1461" s="11">
        <f t="shared" si="114"/>
        <v>-1.7086089845932656E-2</v>
      </c>
      <c r="I1461" s="10">
        <f t="shared" si="110"/>
        <v>1.4850551188555997E-2</v>
      </c>
      <c r="J1461" s="10">
        <f t="shared" si="111"/>
        <v>-6.8941900848624726E-3</v>
      </c>
      <c r="K1461" s="10">
        <f t="shared" si="112"/>
        <v>44.113111672086852</v>
      </c>
      <c r="L1461" s="10">
        <f t="shared" si="113"/>
        <v>2.243261609506586E-2</v>
      </c>
    </row>
    <row r="1462" spans="1:12" x14ac:dyDescent="0.25">
      <c r="A1462" s="3">
        <v>45291</v>
      </c>
      <c r="B1462" s="41">
        <v>9.0163823196972998E-2</v>
      </c>
      <c r="C1462" s="41">
        <v>9.0809114457335999E-2</v>
      </c>
      <c r="D1462" s="41">
        <v>8.8968071526895898E-2</v>
      </c>
      <c r="E1462" s="41">
        <v>8.9468744968250594E-2</v>
      </c>
      <c r="F1462" s="4">
        <v>501396058.01045299</v>
      </c>
      <c r="G1462" s="4">
        <v>12846023693.56098</v>
      </c>
      <c r="H1462" s="11">
        <f t="shared" si="114"/>
        <v>-7.0115450804880859E-3</v>
      </c>
      <c r="I1462" s="10">
        <f t="shared" si="110"/>
        <v>7.2152550981057183E-3</v>
      </c>
      <c r="J1462" s="10">
        <f t="shared" si="111"/>
        <v>2.8161003277165753E-2</v>
      </c>
      <c r="K1462" s="10">
        <f t="shared" si="112"/>
        <v>43.796799055876917</v>
      </c>
      <c r="L1462" s="10">
        <f t="shared" si="113"/>
        <v>2.0693299279658239E-2</v>
      </c>
    </row>
    <row r="1463" spans="1:12" x14ac:dyDescent="0.25">
      <c r="A1463" s="3">
        <v>45292</v>
      </c>
      <c r="B1463" s="41">
        <v>8.9786895075877199E-2</v>
      </c>
      <c r="C1463" s="41">
        <v>9.2079561739754304E-2</v>
      </c>
      <c r="D1463" s="41">
        <v>8.8842485433242593E-2</v>
      </c>
      <c r="E1463" s="41">
        <v>9.1988274588505406E-2</v>
      </c>
      <c r="F1463" s="4">
        <v>590562321.74216032</v>
      </c>
      <c r="G1463" s="4">
        <v>12882886773.923349</v>
      </c>
      <c r="H1463" s="11">
        <f t="shared" si="114"/>
        <v>1.3990305819083693E-2</v>
      </c>
      <c r="I1463" s="10">
        <f t="shared" si="110"/>
        <v>3.3318426670152383E-2</v>
      </c>
      <c r="J1463" s="10">
        <f t="shared" si="111"/>
        <v>-8.1422052605908402E-3</v>
      </c>
      <c r="K1463" s="10">
        <f t="shared" si="112"/>
        <v>44.423519974384675</v>
      </c>
      <c r="L1463" s="10">
        <f t="shared" si="113"/>
        <v>3.6436129524360261E-2</v>
      </c>
    </row>
    <row r="1464" spans="1:12" x14ac:dyDescent="0.25">
      <c r="A1464" s="3">
        <v>45293</v>
      </c>
      <c r="B1464" s="41">
        <v>9.1884506153689399E-2</v>
      </c>
      <c r="C1464" s="41">
        <v>9.43073546777876E-2</v>
      </c>
      <c r="D1464" s="41">
        <v>9.0827495705172401E-2</v>
      </c>
      <c r="E1464" s="41">
        <v>9.1239287175238201E-2</v>
      </c>
      <c r="F1464" s="4">
        <v>904095123.02090597</v>
      </c>
      <c r="G1464" s="4">
        <v>13174282529.94425</v>
      </c>
      <c r="H1464" s="11">
        <f t="shared" si="114"/>
        <v>2.4194217434806403E-2</v>
      </c>
      <c r="I1464" s="10">
        <f t="shared" si="110"/>
        <v>4.1569402700959046E-2</v>
      </c>
      <c r="J1464" s="10">
        <f t="shared" si="111"/>
        <v>-0.10128579311362618</v>
      </c>
      <c r="K1464" s="10">
        <f t="shared" si="112"/>
        <v>45.522506493299211</v>
      </c>
      <c r="L1464" s="10">
        <f t="shared" si="113"/>
        <v>3.831283627934523E-2</v>
      </c>
    </row>
    <row r="1465" spans="1:12" x14ac:dyDescent="0.25">
      <c r="A1465" s="3">
        <v>45294</v>
      </c>
      <c r="B1465" s="41">
        <v>9.12774021709543E-2</v>
      </c>
      <c r="C1465" s="41">
        <v>9.2145344101367793E-2</v>
      </c>
      <c r="D1465" s="41">
        <v>7.9935499457164494E-2</v>
      </c>
      <c r="E1465" s="41">
        <v>8.1998043610572294E-2</v>
      </c>
      <c r="F1465" s="4">
        <v>2755746298.0766549</v>
      </c>
      <c r="G1465" s="4">
        <v>12391956749.041809</v>
      </c>
      <c r="H1465" s="11">
        <f t="shared" si="114"/>
        <v>-2.2925153439056534E-2</v>
      </c>
      <c r="I1465" s="10">
        <f t="shared" si="110"/>
        <v>5.8309000335912173E-2</v>
      </c>
      <c r="J1465" s="10">
        <f t="shared" si="111"/>
        <v>2.5483366293267196E-2</v>
      </c>
      <c r="K1465" s="10">
        <f t="shared" si="112"/>
        <v>44.455970893570822</v>
      </c>
      <c r="L1465" s="10">
        <f t="shared" si="113"/>
        <v>0.15274621072138617</v>
      </c>
    </row>
    <row r="1466" spans="1:12" x14ac:dyDescent="0.25">
      <c r="A1466" s="3">
        <v>45295</v>
      </c>
      <c r="B1466" s="41">
        <v>8.1993638580565395E-2</v>
      </c>
      <c r="C1466" s="41">
        <v>8.4615856254908098E-2</v>
      </c>
      <c r="D1466" s="41">
        <v>8.1278913859822596E-2</v>
      </c>
      <c r="E1466" s="41">
        <v>8.4087629791231799E-2</v>
      </c>
      <c r="F1466" s="4">
        <v>4727556875.5435543</v>
      </c>
      <c r="G1466" s="4">
        <v>11828954928.770041</v>
      </c>
      <c r="H1466" s="11">
        <f t="shared" si="114"/>
        <v>-8.1713166518501593E-2</v>
      </c>
      <c r="I1466" s="10">
        <f t="shared" si="110"/>
        <v>1.6519849826771085E-2</v>
      </c>
      <c r="J1466" s="10">
        <f t="shared" si="111"/>
        <v>-1.6516016180633475E-2</v>
      </c>
      <c r="K1466" s="10">
        <f t="shared" si="112"/>
        <v>40.741619574684307</v>
      </c>
      <c r="L1466" s="10">
        <f t="shared" si="113"/>
        <v>4.1055450136065375E-2</v>
      </c>
    </row>
    <row r="1467" spans="1:12" x14ac:dyDescent="0.25">
      <c r="A1467" s="3">
        <v>45296</v>
      </c>
      <c r="B1467" s="41">
        <v>8.3931913225711696E-2</v>
      </c>
      <c r="C1467" s="41">
        <v>8.4679166901753103E-2</v>
      </c>
      <c r="D1467" s="41">
        <v>8.1165932979427105E-2</v>
      </c>
      <c r="E1467" s="41">
        <v>8.2698837137008693E-2</v>
      </c>
      <c r="F1467" s="4">
        <v>3838795351.986063</v>
      </c>
      <c r="G1467" s="4">
        <v>11776503433.923349</v>
      </c>
      <c r="H1467" s="11">
        <f t="shared" si="114"/>
        <v>7.482125649627612E-4</v>
      </c>
      <c r="I1467" s="10">
        <f t="shared" si="110"/>
        <v>4.8843097747456382E-3</v>
      </c>
      <c r="J1467" s="10">
        <f t="shared" si="111"/>
        <v>-2.6474613574075212E-2</v>
      </c>
      <c r="K1467" s="10">
        <f t="shared" si="112"/>
        <v>40.772851178931987</v>
      </c>
      <c r="L1467" s="10">
        <f t="shared" si="113"/>
        <v>4.3284587429266441E-2</v>
      </c>
    </row>
    <row r="1468" spans="1:12" x14ac:dyDescent="0.25">
      <c r="A1468" s="3">
        <v>45297</v>
      </c>
      <c r="B1468" s="41">
        <v>8.2707482502508395E-2</v>
      </c>
      <c r="C1468" s="41">
        <v>8.2764199780134703E-2</v>
      </c>
      <c r="D1468" s="41">
        <v>7.8897564852936794E-2</v>
      </c>
      <c r="E1468" s="41">
        <v>8.0509417380781004E-2</v>
      </c>
      <c r="F1468" s="4">
        <v>3318966888.8118472</v>
      </c>
      <c r="G1468" s="4">
        <v>11544661993.923349</v>
      </c>
      <c r="H1468" s="11">
        <f t="shared" si="114"/>
        <v>-2.2614383108423734E-2</v>
      </c>
      <c r="I1468" s="10">
        <f t="shared" si="110"/>
        <v>1.3885856339410446E-2</v>
      </c>
      <c r="J1468" s="10">
        <f t="shared" si="111"/>
        <v>-2.8564274342887996E-2</v>
      </c>
      <c r="K1468" s="10">
        <f t="shared" si="112"/>
        <v>39.828183918840445</v>
      </c>
      <c r="L1468" s="10">
        <f t="shared" si="113"/>
        <v>4.9008292390332109E-2</v>
      </c>
    </row>
    <row r="1469" spans="1:12" x14ac:dyDescent="0.25">
      <c r="A1469" s="3">
        <v>45298</v>
      </c>
      <c r="B1469" s="41">
        <v>8.0513672102192402E-2</v>
      </c>
      <c r="C1469" s="41">
        <v>8.1464228620216503E-2</v>
      </c>
      <c r="D1469" s="41">
        <v>7.7265442625001596E-2</v>
      </c>
      <c r="E1469" s="41">
        <v>7.8209724295530303E-2</v>
      </c>
      <c r="F1469" s="4">
        <v>2808982091.1149831</v>
      </c>
      <c r="G1469" s="4">
        <v>11431136469.62718</v>
      </c>
      <c r="H1469" s="11">
        <f t="shared" si="114"/>
        <v>-1.5706925982146975E-2</v>
      </c>
      <c r="I1469" s="10">
        <f t="shared" si="110"/>
        <v>4.8041655032730595E-3</v>
      </c>
      <c r="J1469" s="10">
        <f t="shared" si="111"/>
        <v>3.8829430121835262E-2</v>
      </c>
      <c r="K1469" s="10">
        <f t="shared" si="112"/>
        <v>39.186898656041734</v>
      </c>
      <c r="L1469" s="10">
        <f t="shared" si="113"/>
        <v>5.4342353483862071E-2</v>
      </c>
    </row>
    <row r="1470" spans="1:12" x14ac:dyDescent="0.25">
      <c r="A1470" s="3">
        <v>45299</v>
      </c>
      <c r="B1470" s="41">
        <v>7.8358746806449497E-2</v>
      </c>
      <c r="C1470" s="41">
        <v>8.1784435206610995E-2</v>
      </c>
      <c r="D1470" s="41">
        <v>7.46890248878153E-2</v>
      </c>
      <c r="E1470" s="41">
        <v>8.1246563319911605E-2</v>
      </c>
      <c r="F1470" s="4">
        <v>3660605009.7247391</v>
      </c>
      <c r="G1470" s="4">
        <v>11227420522.86063</v>
      </c>
      <c r="H1470" s="11">
        <f t="shared" si="114"/>
        <v>3.9306403782116972E-3</v>
      </c>
      <c r="I1470" s="10">
        <f t="shared" si="110"/>
        <v>2.9304775402668095E-2</v>
      </c>
      <c r="J1470" s="10">
        <f t="shared" si="111"/>
        <v>-2.4291821337353969E-2</v>
      </c>
      <c r="K1470" s="10">
        <f t="shared" si="112"/>
        <v>39.344858902574273</v>
      </c>
      <c r="L1470" s="10">
        <f t="shared" si="113"/>
        <v>9.4999370114326354E-2</v>
      </c>
    </row>
    <row r="1471" spans="1:12" x14ac:dyDescent="0.25">
      <c r="A1471" s="3">
        <v>45300</v>
      </c>
      <c r="B1471" s="41">
        <v>8.1445944086907002E-2</v>
      </c>
      <c r="C1471" s="41">
        <v>8.1550247469287102E-2</v>
      </c>
      <c r="D1471" s="41">
        <v>7.7223276606873906E-2</v>
      </c>
      <c r="E1471" s="41">
        <v>7.92729363194703E-2</v>
      </c>
      <c r="F1471" s="4">
        <v>2935930334.4146342</v>
      </c>
      <c r="G1471" s="4">
        <v>11319978302.351919</v>
      </c>
      <c r="H1471" s="11">
        <f t="shared" si="114"/>
        <v>-2.8634756324020291E-3</v>
      </c>
      <c r="I1471" s="10">
        <f t="shared" si="110"/>
        <v>1.2960458348017711E-3</v>
      </c>
      <c r="J1471" s="10">
        <f t="shared" si="111"/>
        <v>4.6320572909009705E-2</v>
      </c>
      <c r="K1471" s="10">
        <f t="shared" si="112"/>
        <v>39.229332382214054</v>
      </c>
      <c r="L1471" s="10">
        <f t="shared" si="113"/>
        <v>5.6031951149144055E-2</v>
      </c>
    </row>
    <row r="1472" spans="1:12" x14ac:dyDescent="0.25">
      <c r="A1472" s="3">
        <v>45301</v>
      </c>
      <c r="B1472" s="41">
        <v>7.9366055569944902E-2</v>
      </c>
      <c r="C1472" s="41">
        <v>8.4696434420870298E-2</v>
      </c>
      <c r="D1472" s="41">
        <v>7.7064284118305501E-2</v>
      </c>
      <c r="E1472" s="41">
        <v>8.2944904145967599E-2</v>
      </c>
      <c r="F1472" s="4">
        <v>2012581066.9198611</v>
      </c>
      <c r="G1472" s="4">
        <v>11301259617.29965</v>
      </c>
      <c r="H1472" s="11">
        <f t="shared" si="114"/>
        <v>3.8579735184348665E-2</v>
      </c>
      <c r="I1472" s="10">
        <f t="shared" si="110"/>
        <v>4.4920077521437875E-2</v>
      </c>
      <c r="J1472" s="10">
        <f t="shared" si="111"/>
        <v>1.9550252794962697E-2</v>
      </c>
      <c r="K1472" s="10">
        <f t="shared" si="112"/>
        <v>40.781369372163013</v>
      </c>
      <c r="L1472" s="10">
        <f t="shared" si="113"/>
        <v>9.9036153905592395E-2</v>
      </c>
    </row>
    <row r="1473" spans="1:12" x14ac:dyDescent="0.25">
      <c r="A1473" s="3">
        <v>45302</v>
      </c>
      <c r="B1473" s="41">
        <v>8.2751340190438102E-2</v>
      </c>
      <c r="C1473" s="41">
        <v>8.7808761557115894E-2</v>
      </c>
      <c r="D1473" s="41">
        <v>8.2263533070187397E-2</v>
      </c>
      <c r="E1473" s="41">
        <v>8.4566497990075207E-2</v>
      </c>
      <c r="F1473" s="4">
        <v>1817201777.341464</v>
      </c>
      <c r="G1473" s="4">
        <v>12047972089.919861</v>
      </c>
      <c r="H1473" s="11">
        <f t="shared" si="114"/>
        <v>3.6746849587314841E-2</v>
      </c>
      <c r="I1473" s="10">
        <f t="shared" si="110"/>
        <v>1.5453161115911046E-2</v>
      </c>
      <c r="J1473" s="10">
        <f t="shared" si="111"/>
        <v>-5.2954317835710474E-2</v>
      </c>
      <c r="K1473" s="10">
        <f t="shared" si="112"/>
        <v>42.316703068033931</v>
      </c>
      <c r="L1473" s="10">
        <f t="shared" si="113"/>
        <v>6.7408100284208627E-2</v>
      </c>
    </row>
    <row r="1474" spans="1:12" x14ac:dyDescent="0.25">
      <c r="A1474" s="3">
        <v>45303</v>
      </c>
      <c r="B1474" s="41">
        <v>8.4598139288730806E-2</v>
      </c>
      <c r="C1474" s="41">
        <v>8.5457266344167504E-2</v>
      </c>
      <c r="D1474" s="41">
        <v>7.8271869788307899E-2</v>
      </c>
      <c r="E1474" s="41">
        <v>8.0088336777255797E-2</v>
      </c>
      <c r="F1474" s="4">
        <v>1351186478.627178</v>
      </c>
      <c r="G1474" s="4">
        <v>11864991908.83275</v>
      </c>
      <c r="H1474" s="11">
        <f t="shared" si="114"/>
        <v>-2.6779733266353401E-2</v>
      </c>
      <c r="I1474" s="10">
        <f t="shared" si="110"/>
        <v>5.5768702176229534E-2</v>
      </c>
      <c r="J1474" s="10">
        <f t="shared" si="111"/>
        <v>1.1014909711847487E-2</v>
      </c>
      <c r="K1474" s="10">
        <f t="shared" si="112"/>
        <v>41.156693313894152</v>
      </c>
      <c r="L1474" s="10">
        <f t="shared" si="113"/>
        <v>9.1800497104426393E-2</v>
      </c>
    </row>
    <row r="1475" spans="1:12" x14ac:dyDescent="0.25">
      <c r="A1475" s="3">
        <v>45304</v>
      </c>
      <c r="B1475" s="41">
        <v>8.0232386547472806E-2</v>
      </c>
      <c r="C1475" s="41">
        <v>8.1301154462399494E-2</v>
      </c>
      <c r="D1475" s="41">
        <v>7.91455877241901E-2</v>
      </c>
      <c r="E1475" s="41">
        <v>8.0970502575829301E-2</v>
      </c>
      <c r="F1475" s="4">
        <v>1054197594.937282</v>
      </c>
      <c r="G1475" s="4">
        <v>11494249658.742161</v>
      </c>
      <c r="H1475" s="11">
        <f t="shared" si="114"/>
        <v>-4.8633803298011376E-2</v>
      </c>
      <c r="I1475" s="10">
        <f t="shared" ref="I1475:I1538" si="115">_xlfn.STDEV.S(H1476:H1477)</f>
        <v>3.8596358221206176E-2</v>
      </c>
      <c r="J1475" s="10">
        <f t="shared" ref="J1475:J1538" si="116">E1476/E1475-1</f>
        <v>-1.3452483959228267E-2</v>
      </c>
      <c r="K1475" s="10">
        <f t="shared" ref="K1475:K1538" si="117">C1475/$C$2-1</f>
        <v>39.106452983571636</v>
      </c>
      <c r="L1475" s="10">
        <f t="shared" ref="L1475:L1538" si="118">C1475/D1475-1</f>
        <v>2.7235463153311823E-2</v>
      </c>
    </row>
    <row r="1476" spans="1:12" x14ac:dyDescent="0.25">
      <c r="A1476" s="3">
        <v>45305</v>
      </c>
      <c r="B1476" s="41">
        <v>8.0961272244329904E-2</v>
      </c>
      <c r="C1476" s="41">
        <v>8.3759299068852697E-2</v>
      </c>
      <c r="D1476" s="41">
        <v>7.9881248188757303E-2</v>
      </c>
      <c r="E1476" s="41">
        <v>7.9881248188757303E-2</v>
      </c>
      <c r="F1476" s="4">
        <v>795737782.62369335</v>
      </c>
      <c r="G1476" s="4">
        <v>11642845202.18815</v>
      </c>
      <c r="H1476" s="11">
        <f t="shared" ref="H1476:H1539" si="119">(C1476-C1475)/C1475</f>
        <v>3.0235051675558379E-2</v>
      </c>
      <c r="I1476" s="10">
        <f t="shared" si="115"/>
        <v>2.1597602295240156E-2</v>
      </c>
      <c r="J1476" s="10">
        <f t="shared" si="116"/>
        <v>1.7207340464005849E-2</v>
      </c>
      <c r="K1476" s="10">
        <f t="shared" si="117"/>
        <v>40.319073662053277</v>
      </c>
      <c r="L1476" s="10">
        <f t="shared" si="118"/>
        <v>4.8547700092663293E-2</v>
      </c>
    </row>
    <row r="1477" spans="1:12" x14ac:dyDescent="0.25">
      <c r="A1477" s="3">
        <v>45306</v>
      </c>
      <c r="B1477" s="41">
        <v>8.0335837990516107E-2</v>
      </c>
      <c r="C1477" s="41">
        <v>8.1719890668769904E-2</v>
      </c>
      <c r="D1477" s="41">
        <v>7.9992374273485198E-2</v>
      </c>
      <c r="E1477" s="41">
        <v>8.1255792023031001E-2</v>
      </c>
      <c r="F1477" s="4">
        <v>835722341.74912894</v>
      </c>
      <c r="G1477" s="4">
        <v>11566813548.675961</v>
      </c>
      <c r="H1477" s="11">
        <f t="shared" si="119"/>
        <v>-2.4348441579081708E-2</v>
      </c>
      <c r="I1477" s="10">
        <f t="shared" si="115"/>
        <v>9.7511227453870274E-3</v>
      </c>
      <c r="J1477" s="10">
        <f t="shared" si="116"/>
        <v>1.3029614984061411E-3</v>
      </c>
      <c r="K1477" s="10">
        <f t="shared" si="117"/>
        <v>39.313018610891</v>
      </c>
      <c r="L1477" s="10">
        <f t="shared" si="118"/>
        <v>2.159601350721907E-2</v>
      </c>
    </row>
    <row r="1478" spans="1:12" x14ac:dyDescent="0.25">
      <c r="A1478" s="3">
        <v>45307</v>
      </c>
      <c r="B1478" s="41">
        <v>8.1281385142601706E-2</v>
      </c>
      <c r="C1478" s="41">
        <v>8.2226160142032906E-2</v>
      </c>
      <c r="D1478" s="41">
        <v>8.0056391617394806E-2</v>
      </c>
      <c r="E1478" s="41">
        <v>8.1361665191559504E-2</v>
      </c>
      <c r="F1478" s="4">
        <v>688391404.60975611</v>
      </c>
      <c r="G1478" s="4">
        <v>11605493297.56098</v>
      </c>
      <c r="H1478" s="11">
        <f t="shared" si="119"/>
        <v>6.1951805015872099E-3</v>
      </c>
      <c r="I1478" s="10">
        <f t="shared" si="115"/>
        <v>1.6168343443519501E-3</v>
      </c>
      <c r="J1478" s="10">
        <f t="shared" si="116"/>
        <v>-9.8657794983388891E-3</v>
      </c>
      <c r="K1478" s="10">
        <f t="shared" si="117"/>
        <v>39.562765037749308</v>
      </c>
      <c r="L1478" s="10">
        <f t="shared" si="118"/>
        <v>2.7103001781642266E-2</v>
      </c>
    </row>
    <row r="1479" spans="1:12" x14ac:dyDescent="0.25">
      <c r="A1479" s="3">
        <v>45308</v>
      </c>
      <c r="B1479" s="41">
        <v>8.1465938446841094E-2</v>
      </c>
      <c r="C1479" s="41">
        <v>8.1601653316390396E-2</v>
      </c>
      <c r="D1479" s="41">
        <v>7.9816520699158996E-2</v>
      </c>
      <c r="E1479" s="41">
        <v>8.0558968943161904E-2</v>
      </c>
      <c r="F1479" s="4">
        <v>660799411.36585367</v>
      </c>
      <c r="G1479" s="4">
        <v>11518276244.006969</v>
      </c>
      <c r="H1479" s="11">
        <f t="shared" si="119"/>
        <v>-7.5949895333038923E-3</v>
      </c>
      <c r="I1479" s="10">
        <f t="shared" si="115"/>
        <v>1.0751335453308492E-2</v>
      </c>
      <c r="J1479" s="10">
        <f t="shared" si="116"/>
        <v>-3.0735820652367907E-2</v>
      </c>
      <c r="K1479" s="10">
        <f t="shared" si="117"/>
        <v>39.254691261845743</v>
      </c>
      <c r="L1479" s="10">
        <f t="shared" si="118"/>
        <v>2.2365452685664478E-2</v>
      </c>
    </row>
    <row r="1480" spans="1:12" x14ac:dyDescent="0.25">
      <c r="A1480" s="3">
        <v>45309</v>
      </c>
      <c r="B1480" s="41">
        <v>8.05988871727535E-2</v>
      </c>
      <c r="C1480" s="41">
        <v>8.0795303430039003E-2</v>
      </c>
      <c r="D1480" s="41">
        <v>7.7555405849978901E-2</v>
      </c>
      <c r="E1480" s="41">
        <v>7.8082922921785203E-2</v>
      </c>
      <c r="F1480" s="4">
        <v>606411775.28919864</v>
      </c>
      <c r="G1480" s="4">
        <v>11370758747.34495</v>
      </c>
      <c r="H1480" s="11">
        <f t="shared" si="119"/>
        <v>-9.881538591197031E-3</v>
      </c>
      <c r="I1480" s="10">
        <f t="shared" si="115"/>
        <v>0.11329225798528136</v>
      </c>
      <c r="J1480" s="10">
        <f t="shared" si="116"/>
        <v>7.0542693400736933E-3</v>
      </c>
      <c r="K1480" s="10">
        <f t="shared" si="117"/>
        <v>38.856912976665086</v>
      </c>
      <c r="L1480" s="10">
        <f t="shared" si="118"/>
        <v>4.1775264335889961E-2</v>
      </c>
    </row>
    <row r="1481" spans="1:12" x14ac:dyDescent="0.25">
      <c r="A1481" s="3">
        <v>45310</v>
      </c>
      <c r="B1481" s="41">
        <v>7.8172633641103703E-2</v>
      </c>
      <c r="C1481" s="41">
        <v>7.8768454430606996E-2</v>
      </c>
      <c r="D1481" s="41">
        <v>7.5160525909152703E-2</v>
      </c>
      <c r="E1481" s="41">
        <v>7.8633740890935694E-2</v>
      </c>
      <c r="F1481" s="4">
        <v>806009948.52613235</v>
      </c>
      <c r="G1481" s="4">
        <v>11116438964.153311</v>
      </c>
      <c r="H1481" s="11">
        <f t="shared" si="119"/>
        <v>-2.5086223002888583E-2</v>
      </c>
      <c r="I1481" s="10">
        <f t="shared" si="115"/>
        <v>8.9527009294350188E-2</v>
      </c>
      <c r="J1481" s="10">
        <f t="shared" si="116"/>
        <v>0.11515844964733257</v>
      </c>
      <c r="K1481" s="10">
        <f t="shared" si="117"/>
        <v>37.857053569525746</v>
      </c>
      <c r="L1481" s="10">
        <f t="shared" si="118"/>
        <v>4.8002970679253076E-2</v>
      </c>
    </row>
    <row r="1482" spans="1:12" x14ac:dyDescent="0.25">
      <c r="A1482" s="3">
        <v>45311</v>
      </c>
      <c r="B1482" s="41">
        <v>7.8528376940741301E-2</v>
      </c>
      <c r="C1482" s="41">
        <v>8.9412689686527602E-2</v>
      </c>
      <c r="D1482" s="41">
        <v>7.8334500972624205E-2</v>
      </c>
      <c r="E1482" s="41">
        <v>8.7689080581905901E-2</v>
      </c>
      <c r="F1482" s="4">
        <v>865551651.65853655</v>
      </c>
      <c r="G1482" s="4">
        <v>11439623948.4007</v>
      </c>
      <c r="H1482" s="11">
        <f t="shared" si="119"/>
        <v>0.13513322475176792</v>
      </c>
      <c r="I1482" s="10">
        <f t="shared" si="115"/>
        <v>4.2879655845358362E-2</v>
      </c>
      <c r="J1482" s="10">
        <f t="shared" si="116"/>
        <v>-2.5801990102677252E-2</v>
      </c>
      <c r="K1482" s="10">
        <f t="shared" si="117"/>
        <v>43.107932522727957</v>
      </c>
      <c r="L1482" s="10">
        <f t="shared" si="118"/>
        <v>0.14142157767463059</v>
      </c>
    </row>
    <row r="1483" spans="1:12" x14ac:dyDescent="0.25">
      <c r="A1483" s="3">
        <v>45312</v>
      </c>
      <c r="B1483" s="41">
        <v>8.87148683144314E-2</v>
      </c>
      <c r="C1483" s="41">
        <v>9.0174746352038898E-2</v>
      </c>
      <c r="D1483" s="41">
        <v>8.4984437383031297E-2</v>
      </c>
      <c r="E1483" s="41">
        <v>8.5426527792618695E-2</v>
      </c>
      <c r="F1483" s="4">
        <v>2776868439.8745651</v>
      </c>
      <c r="G1483" s="4">
        <v>12397174360.968639</v>
      </c>
      <c r="H1483" s="11">
        <f t="shared" si="119"/>
        <v>8.5229140089957498E-3</v>
      </c>
      <c r="I1483" s="10">
        <f t="shared" si="115"/>
        <v>5.9545245335487097E-3</v>
      </c>
      <c r="J1483" s="10">
        <f t="shared" si="116"/>
        <v>-5.8529176937973548E-2</v>
      </c>
      <c r="K1483" s="10">
        <f t="shared" si="117"/>
        <v>43.483860638733752</v>
      </c>
      <c r="L1483" s="10">
        <f t="shared" si="118"/>
        <v>6.1073640408001895E-2</v>
      </c>
    </row>
    <row r="1484" spans="1:12" x14ac:dyDescent="0.25">
      <c r="A1484" s="3">
        <v>45313</v>
      </c>
      <c r="B1484" s="41">
        <v>8.5475011992870206E-2</v>
      </c>
      <c r="C1484" s="41">
        <v>8.5475011992870206E-2</v>
      </c>
      <c r="D1484" s="41">
        <v>8.0327101387538E-2</v>
      </c>
      <c r="E1484" s="41">
        <v>8.0426583432247803E-2</v>
      </c>
      <c r="F1484" s="4">
        <v>1573975107.7003479</v>
      </c>
      <c r="G1484" s="4">
        <v>11864592375.87108</v>
      </c>
      <c r="H1484" s="11">
        <f t="shared" si="119"/>
        <v>-5.2118076837400815E-2</v>
      </c>
      <c r="I1484" s="10">
        <f t="shared" si="115"/>
        <v>2.1054209433565164E-2</v>
      </c>
      <c r="J1484" s="10">
        <f t="shared" si="116"/>
        <v>-2.728747970780443E-2</v>
      </c>
      <c r="K1484" s="10">
        <f t="shared" si="117"/>
        <v>41.165447371939997</v>
      </c>
      <c r="L1484" s="10">
        <f t="shared" si="118"/>
        <v>6.4086846362052974E-2</v>
      </c>
    </row>
    <row r="1485" spans="1:12" x14ac:dyDescent="0.25">
      <c r="A1485" s="3">
        <v>45314</v>
      </c>
      <c r="B1485" s="41">
        <v>8.0601617439213097E-2</v>
      </c>
      <c r="C1485" s="41">
        <v>8.1740001206572599E-2</v>
      </c>
      <c r="D1485" s="41">
        <v>7.6221136328441297E-2</v>
      </c>
      <c r="E1485" s="41">
        <v>7.8231944668872302E-2</v>
      </c>
      <c r="F1485" s="4">
        <v>1442524386.773519</v>
      </c>
      <c r="G1485" s="4">
        <v>11216087659.12892</v>
      </c>
      <c r="H1485" s="11">
        <f t="shared" si="119"/>
        <v>-4.3697107484572902E-2</v>
      </c>
      <c r="I1485" s="10">
        <f t="shared" si="115"/>
        <v>3.1364623457841904E-3</v>
      </c>
      <c r="J1485" s="10">
        <f t="shared" si="116"/>
        <v>1.1536662985883739E-2</v>
      </c>
      <c r="K1485" s="10">
        <f t="shared" si="117"/>
        <v>39.322939285993229</v>
      </c>
      <c r="L1485" s="10">
        <f t="shared" si="118"/>
        <v>7.2405964329240513E-2</v>
      </c>
    </row>
    <row r="1486" spans="1:12" x14ac:dyDescent="0.25">
      <c r="A1486" s="3">
        <v>45315</v>
      </c>
      <c r="B1486" s="41">
        <v>7.8181199447909203E-2</v>
      </c>
      <c r="C1486" s="41">
        <v>8.0602020264500293E-2</v>
      </c>
      <c r="D1486" s="41">
        <v>7.7850202484800193E-2</v>
      </c>
      <c r="E1486" s="41">
        <v>7.9134480249247394E-2</v>
      </c>
      <c r="F1486" s="4">
        <v>1055123280.714286</v>
      </c>
      <c r="G1486" s="4">
        <v>11285710088.797911</v>
      </c>
      <c r="H1486" s="11">
        <f t="shared" si="119"/>
        <v>-1.3921958958581497E-2</v>
      </c>
      <c r="I1486" s="10">
        <f t="shared" si="115"/>
        <v>2.3440583004519289E-2</v>
      </c>
      <c r="J1486" s="10">
        <f t="shared" si="116"/>
        <v>-1.3847922223111042E-2</v>
      </c>
      <c r="K1486" s="10">
        <f t="shared" si="117"/>
        <v>38.761564980164259</v>
      </c>
      <c r="L1486" s="10">
        <f t="shared" si="118"/>
        <v>3.534759951635813E-2</v>
      </c>
    </row>
    <row r="1487" spans="1:12" x14ac:dyDescent="0.25">
      <c r="A1487" s="3">
        <v>45316</v>
      </c>
      <c r="B1487" s="41">
        <v>7.8926093506526504E-2</v>
      </c>
      <c r="C1487" s="41">
        <v>7.9122361701723404E-2</v>
      </c>
      <c r="D1487" s="41">
        <v>7.7199703997107599E-2</v>
      </c>
      <c r="E1487" s="41">
        <v>7.8038632121589499E-2</v>
      </c>
      <c r="F1487" s="4">
        <v>726888721.16724741</v>
      </c>
      <c r="G1487" s="4">
        <v>11139826135.397209</v>
      </c>
      <c r="H1487" s="11">
        <f t="shared" si="119"/>
        <v>-1.8357586545862031E-2</v>
      </c>
      <c r="I1487" s="10">
        <f t="shared" si="115"/>
        <v>6.8731763532329862E-3</v>
      </c>
      <c r="J1487" s="10">
        <f t="shared" si="116"/>
        <v>2.316591755852615E-2</v>
      </c>
      <c r="K1487" s="10">
        <f t="shared" si="117"/>
        <v>38.031638609841977</v>
      </c>
      <c r="L1487" s="10">
        <f t="shared" si="118"/>
        <v>2.490498803839758E-2</v>
      </c>
    </row>
    <row r="1488" spans="1:12" x14ac:dyDescent="0.25">
      <c r="A1488" s="3">
        <v>45317</v>
      </c>
      <c r="B1488" s="41">
        <v>7.7871904695112404E-2</v>
      </c>
      <c r="C1488" s="41">
        <v>8.0292771629506807E-2</v>
      </c>
      <c r="D1488" s="41">
        <v>7.7621107830869396E-2</v>
      </c>
      <c r="E1488" s="41">
        <v>7.9846468639698395E-2</v>
      </c>
      <c r="F1488" s="4">
        <v>601336698.05226481</v>
      </c>
      <c r="G1488" s="4">
        <v>11282859762.43206</v>
      </c>
      <c r="H1488" s="11">
        <f t="shared" si="119"/>
        <v>1.4792403849061418E-2</v>
      </c>
      <c r="I1488" s="10">
        <f t="shared" si="115"/>
        <v>2.6747095386174635E-3</v>
      </c>
      <c r="J1488" s="10">
        <f t="shared" si="116"/>
        <v>4.1164825686428319E-3</v>
      </c>
      <c r="K1488" s="10">
        <f t="shared" si="117"/>
        <v>38.609010371049379</v>
      </c>
      <c r="L1488" s="10">
        <f t="shared" si="118"/>
        <v>3.4419294870910111E-2</v>
      </c>
    </row>
    <row r="1489" spans="1:12" x14ac:dyDescent="0.25">
      <c r="A1489" s="3">
        <v>45318</v>
      </c>
      <c r="B1489" s="41">
        <v>7.9982395782857998E-2</v>
      </c>
      <c r="C1489" s="41">
        <v>8.0700037815387898E-2</v>
      </c>
      <c r="D1489" s="41">
        <v>7.9124058358510593E-2</v>
      </c>
      <c r="E1489" s="41">
        <v>8.0175155236021395E-2</v>
      </c>
      <c r="F1489" s="4">
        <v>558938107.39721251</v>
      </c>
      <c r="G1489" s="4">
        <v>11402402751.780491</v>
      </c>
      <c r="H1489" s="11">
        <f t="shared" si="119"/>
        <v>5.0722646337372831E-3</v>
      </c>
      <c r="I1489" s="10">
        <f t="shared" si="115"/>
        <v>5.891828142289811E-3</v>
      </c>
      <c r="J1489" s="10">
        <f t="shared" si="116"/>
        <v>-1.6795344198552997E-2</v>
      </c>
      <c r="K1489" s="10">
        <f t="shared" si="117"/>
        <v>38.809917753531785</v>
      </c>
      <c r="L1489" s="10">
        <f t="shared" si="118"/>
        <v>1.9917828907821677E-2</v>
      </c>
    </row>
    <row r="1490" spans="1:12" x14ac:dyDescent="0.25">
      <c r="A1490" s="3">
        <v>45319</v>
      </c>
      <c r="B1490" s="41">
        <v>8.0119599991729698E-2</v>
      </c>
      <c r="C1490" s="41">
        <v>8.14146265739282E-2</v>
      </c>
      <c r="D1490" s="41">
        <v>7.8398310808275196E-2</v>
      </c>
      <c r="E1490" s="41">
        <v>7.8828585907659995E-2</v>
      </c>
      <c r="F1490" s="4">
        <v>552508752.9372822</v>
      </c>
      <c r="G1490" s="4">
        <v>11411926976.56098</v>
      </c>
      <c r="H1490" s="11">
        <f t="shared" si="119"/>
        <v>8.8548751386587857E-3</v>
      </c>
      <c r="I1490" s="10">
        <f t="shared" si="115"/>
        <v>1.7739220966992562E-2</v>
      </c>
      <c r="J1490" s="10">
        <f t="shared" si="116"/>
        <v>3.2291212534054425E-2</v>
      </c>
      <c r="K1490" s="10">
        <f t="shared" si="117"/>
        <v>39.162429604519588</v>
      </c>
      <c r="L1490" s="10">
        <f t="shared" si="118"/>
        <v>3.8474244337093788E-2</v>
      </c>
    </row>
    <row r="1491" spans="1:12" x14ac:dyDescent="0.25">
      <c r="A1491" s="3">
        <v>45320</v>
      </c>
      <c r="B1491" s="41">
        <v>7.8581810057113899E-2</v>
      </c>
      <c r="C1491" s="41">
        <v>8.2813914285602794E-2</v>
      </c>
      <c r="D1491" s="41">
        <v>7.82478304908443E-2</v>
      </c>
      <c r="E1491" s="41">
        <v>8.1374056528963207E-2</v>
      </c>
      <c r="F1491" s="4">
        <v>869850025.51219511</v>
      </c>
      <c r="G1491" s="4">
        <v>11504614180.91638</v>
      </c>
      <c r="H1491" s="11">
        <f t="shared" si="119"/>
        <v>1.7187178404656517E-2</v>
      </c>
      <c r="I1491" s="10">
        <f t="shared" si="115"/>
        <v>1.0624044299715842E-2</v>
      </c>
      <c r="J1491" s="10">
        <f t="shared" si="116"/>
        <v>-2.0264926460525801E-2</v>
      </c>
      <c r="K1491" s="10">
        <f t="shared" si="117"/>
        <v>39.852708447296919</v>
      </c>
      <c r="L1491" s="10">
        <f t="shared" si="118"/>
        <v>5.8354126448180166E-2</v>
      </c>
    </row>
    <row r="1492" spans="1:12" x14ac:dyDescent="0.25">
      <c r="A1492" s="3">
        <v>45321</v>
      </c>
      <c r="B1492" s="41">
        <v>8.1228181128466095E-2</v>
      </c>
      <c r="C1492" s="41">
        <v>8.2159695255029003E-2</v>
      </c>
      <c r="D1492" s="41">
        <v>7.9687325877478801E-2</v>
      </c>
      <c r="E1492" s="41">
        <v>7.9725017257609096E-2</v>
      </c>
      <c r="F1492" s="4">
        <v>1050983693.5540071</v>
      </c>
      <c r="G1492" s="4">
        <v>11612469824.59234</v>
      </c>
      <c r="H1492" s="11">
        <f t="shared" si="119"/>
        <v>-7.8998684727975364E-3</v>
      </c>
      <c r="I1492" s="10">
        <f t="shared" si="115"/>
        <v>1.187621135430536E-2</v>
      </c>
      <c r="J1492" s="10">
        <f t="shared" si="116"/>
        <v>-1.1092254710896254E-2</v>
      </c>
      <c r="K1492" s="10">
        <f t="shared" si="117"/>
        <v>39.529977423805732</v>
      </c>
      <c r="L1492" s="10">
        <f t="shared" si="118"/>
        <v>3.1025879590331984E-2</v>
      </c>
    </row>
    <row r="1493" spans="1:12" x14ac:dyDescent="0.25">
      <c r="A1493" s="3">
        <v>45322</v>
      </c>
      <c r="B1493" s="41">
        <v>7.9898254301591295E-2</v>
      </c>
      <c r="C1493" s="41">
        <v>8.0276222362690594E-2</v>
      </c>
      <c r="D1493" s="41">
        <v>7.8243034139336198E-2</v>
      </c>
      <c r="E1493" s="41">
        <v>7.8840687059357095E-2</v>
      </c>
      <c r="F1493" s="4">
        <v>697747291.25783968</v>
      </c>
      <c r="G1493" s="4">
        <v>11359884302.9338</v>
      </c>
      <c r="H1493" s="11">
        <f t="shared" si="119"/>
        <v>-2.2924536008708248E-2</v>
      </c>
      <c r="I1493" s="10">
        <f t="shared" si="115"/>
        <v>5.7503178598338877E-3</v>
      </c>
      <c r="J1493" s="10">
        <f t="shared" si="116"/>
        <v>6.3543701544739317E-3</v>
      </c>
      <c r="K1493" s="10">
        <f t="shared" si="117"/>
        <v>38.600846496921562</v>
      </c>
      <c r="L1493" s="10">
        <f t="shared" si="118"/>
        <v>2.598554932997188E-2</v>
      </c>
    </row>
    <row r="1494" spans="1:12" x14ac:dyDescent="0.25">
      <c r="A1494" s="3">
        <v>45323</v>
      </c>
      <c r="B1494" s="41">
        <v>7.8880260018540094E-2</v>
      </c>
      <c r="C1494" s="41">
        <v>7.9784206438305902E-2</v>
      </c>
      <c r="D1494" s="41">
        <v>7.7917041423897507E-2</v>
      </c>
      <c r="E1494" s="41">
        <v>7.9341669968165301E-2</v>
      </c>
      <c r="F1494" s="4">
        <v>632175271.51219511</v>
      </c>
      <c r="G1494" s="4">
        <v>11289527425.78746</v>
      </c>
      <c r="H1494" s="11">
        <f t="shared" si="119"/>
        <v>-6.1290368418402677E-3</v>
      </c>
      <c r="I1494" s="10">
        <f t="shared" si="115"/>
        <v>5.0857764892498691E-3</v>
      </c>
      <c r="J1494" s="10">
        <f t="shared" si="116"/>
        <v>-9.349263313207512E-4</v>
      </c>
      <c r="K1494" s="10">
        <f t="shared" si="117"/>
        <v>38.358131449773872</v>
      </c>
      <c r="L1494" s="10">
        <f t="shared" si="118"/>
        <v>2.3963499900494512E-2</v>
      </c>
    </row>
    <row r="1495" spans="1:12" x14ac:dyDescent="0.25">
      <c r="A1495" s="3">
        <v>45324</v>
      </c>
      <c r="B1495" s="41">
        <v>7.9251896156308205E-2</v>
      </c>
      <c r="C1495" s="41">
        <v>7.9944025426526996E-2</v>
      </c>
      <c r="D1495" s="41">
        <v>7.8731968797747395E-2</v>
      </c>
      <c r="E1495" s="41">
        <v>7.9267491351741104E-2</v>
      </c>
      <c r="F1495" s="4">
        <v>500563615.14982581</v>
      </c>
      <c r="G1495" s="4">
        <v>11351688352.825781</v>
      </c>
      <c r="H1495" s="11">
        <f t="shared" si="119"/>
        <v>2.003140663493047E-3</v>
      </c>
      <c r="I1495" s="10">
        <f t="shared" si="115"/>
        <v>6.9738230784916885E-3</v>
      </c>
      <c r="J1495" s="10">
        <f t="shared" si="116"/>
        <v>-7.1225417868028273E-3</v>
      </c>
      <c r="K1495" s="10">
        <f t="shared" si="117"/>
        <v>38.436971323320016</v>
      </c>
      <c r="L1495" s="10">
        <f t="shared" si="118"/>
        <v>1.5394720178955712E-2</v>
      </c>
    </row>
    <row r="1496" spans="1:12" x14ac:dyDescent="0.25">
      <c r="A1496" s="3">
        <v>45325</v>
      </c>
      <c r="B1496" s="41">
        <v>7.9245132570879798E-2</v>
      </c>
      <c r="C1496" s="41">
        <v>7.9529177217830302E-2</v>
      </c>
      <c r="D1496" s="41">
        <v>7.8681682914809301E-2</v>
      </c>
      <c r="E1496" s="41">
        <v>7.8702905332253298E-2</v>
      </c>
      <c r="F1496" s="4">
        <v>386910176.05574912</v>
      </c>
      <c r="G1496" s="4">
        <v>11315004799</v>
      </c>
      <c r="H1496" s="11">
        <f t="shared" si="119"/>
        <v>-5.1892334228023432E-3</v>
      </c>
      <c r="I1496" s="10">
        <f t="shared" si="115"/>
        <v>1.8290049769373378E-3</v>
      </c>
      <c r="J1496" s="10">
        <f t="shared" si="116"/>
        <v>-5.0526218931175038E-3</v>
      </c>
      <c r="K1496" s="10">
        <f t="shared" si="117"/>
        <v>38.232323673634951</v>
      </c>
      <c r="L1496" s="10">
        <f t="shared" si="118"/>
        <v>1.0771176614747802E-2</v>
      </c>
    </row>
    <row r="1497" spans="1:12" x14ac:dyDescent="0.25">
      <c r="A1497" s="3">
        <v>45326</v>
      </c>
      <c r="B1497" s="41">
        <v>7.8744630874344398E-2</v>
      </c>
      <c r="C1497" s="41">
        <v>7.9900836289656094E-2</v>
      </c>
      <c r="D1497" s="41">
        <v>7.8147278324558395E-2</v>
      </c>
      <c r="E1497" s="41">
        <v>7.8305249309719605E-2</v>
      </c>
      <c r="F1497" s="4">
        <v>358749063.41463423</v>
      </c>
      <c r="G1497" s="4">
        <v>11287087945.665501</v>
      </c>
      <c r="H1497" s="11">
        <f t="shared" si="119"/>
        <v>4.673241756391092E-3</v>
      </c>
      <c r="I1497" s="10">
        <f t="shared" si="115"/>
        <v>8.9744383408195925E-3</v>
      </c>
      <c r="J1497" s="10">
        <f t="shared" si="116"/>
        <v>-1.5049935634958711E-4</v>
      </c>
      <c r="K1497" s="10">
        <f t="shared" si="117"/>
        <v>38.41566580682683</v>
      </c>
      <c r="L1497" s="10">
        <f t="shared" si="118"/>
        <v>2.2439143149872498E-2</v>
      </c>
    </row>
    <row r="1498" spans="1:12" x14ac:dyDescent="0.25">
      <c r="A1498" s="3">
        <v>45327</v>
      </c>
      <c r="B1498" s="41">
        <v>7.8326896014145705E-2</v>
      </c>
      <c r="C1498" s="41">
        <v>8.0067560419867401E-2</v>
      </c>
      <c r="D1498" s="41">
        <v>7.7565146204750302E-2</v>
      </c>
      <c r="E1498" s="41">
        <v>7.8293464420099698E-2</v>
      </c>
      <c r="F1498" s="4">
        <v>530628951.50174218</v>
      </c>
      <c r="G1498" s="4">
        <v>11245606874.41464</v>
      </c>
      <c r="H1498" s="11">
        <f t="shared" si="119"/>
        <v>2.086638112358419E-3</v>
      </c>
      <c r="I1498" s="10">
        <f t="shared" si="115"/>
        <v>1.724564521437353E-2</v>
      </c>
      <c r="J1498" s="10">
        <f t="shared" si="116"/>
        <v>3.1583346777821486E-3</v>
      </c>
      <c r="K1498" s="10">
        <f t="shared" si="117"/>
        <v>38.497912037323339</v>
      </c>
      <c r="L1498" s="10">
        <f t="shared" si="118"/>
        <v>3.2262096283702357E-2</v>
      </c>
    </row>
    <row r="1499" spans="1:12" x14ac:dyDescent="0.25">
      <c r="A1499" s="3">
        <v>45328</v>
      </c>
      <c r="B1499" s="41">
        <v>7.8311981286602994E-2</v>
      </c>
      <c r="C1499" s="41">
        <v>7.9218433188228299E-2</v>
      </c>
      <c r="D1499" s="41">
        <v>7.7922499891493899E-2</v>
      </c>
      <c r="E1499" s="41">
        <v>7.8540741383821402E-2</v>
      </c>
      <c r="F1499" s="4">
        <v>490191426.78048778</v>
      </c>
      <c r="G1499" s="4">
        <v>11227062989.03484</v>
      </c>
      <c r="H1499" s="11">
        <f t="shared" si="119"/>
        <v>-1.0605134303909745E-2</v>
      </c>
      <c r="I1499" s="10">
        <f t="shared" si="115"/>
        <v>5.8354317623765381E-3</v>
      </c>
      <c r="J1499" s="10">
        <f t="shared" si="116"/>
        <v>2.0454980004785517E-2</v>
      </c>
      <c r="K1499" s="10">
        <f t="shared" si="117"/>
        <v>38.079031375443506</v>
      </c>
      <c r="L1499" s="10">
        <f t="shared" si="118"/>
        <v>1.6631053913041427E-2</v>
      </c>
    </row>
    <row r="1500" spans="1:12" x14ac:dyDescent="0.25">
      <c r="A1500" s="3">
        <v>45329</v>
      </c>
      <c r="B1500" s="41">
        <v>7.8592758013279904E-2</v>
      </c>
      <c r="C1500" s="41">
        <v>8.0310371440456996E-2</v>
      </c>
      <c r="D1500" s="41">
        <v>7.8303507274254502E-2</v>
      </c>
      <c r="E1500" s="41">
        <v>8.0147290678388494E-2</v>
      </c>
      <c r="F1500" s="4">
        <v>423940122.91289198</v>
      </c>
      <c r="G1500" s="4">
        <v>11301052093.73868</v>
      </c>
      <c r="H1500" s="11">
        <f t="shared" si="119"/>
        <v>1.3783891050131962E-2</v>
      </c>
      <c r="I1500" s="10">
        <f t="shared" si="115"/>
        <v>8.3356760003599172E-3</v>
      </c>
      <c r="J1500" s="10">
        <f t="shared" si="116"/>
        <v>-2.9760927128995585E-3</v>
      </c>
      <c r="K1500" s="10">
        <f t="shared" si="117"/>
        <v>38.617692486267309</v>
      </c>
      <c r="L1500" s="10">
        <f t="shared" si="118"/>
        <v>2.5629301113851088E-2</v>
      </c>
    </row>
    <row r="1501" spans="1:12" x14ac:dyDescent="0.25">
      <c r="A1501" s="3">
        <v>45330</v>
      </c>
      <c r="B1501" s="41">
        <v>8.0211732906581304E-2</v>
      </c>
      <c r="C1501" s="41">
        <v>8.0754595756516098E-2</v>
      </c>
      <c r="D1501" s="41">
        <v>7.97138619362497E-2</v>
      </c>
      <c r="E1501" s="41">
        <v>7.9908764910641902E-2</v>
      </c>
      <c r="F1501" s="4">
        <v>533902805.0313589</v>
      </c>
      <c r="G1501" s="4">
        <v>11464269720.254351</v>
      </c>
      <c r="H1501" s="11">
        <f t="shared" si="119"/>
        <v>5.531344309476334E-3</v>
      </c>
      <c r="I1501" s="10">
        <f t="shared" si="115"/>
        <v>1.2367968065769858E-2</v>
      </c>
      <c r="J1501" s="10">
        <f t="shared" si="116"/>
        <v>2.1589191348071246E-2</v>
      </c>
      <c r="K1501" s="10">
        <f t="shared" si="117"/>
        <v>38.83683158415581</v>
      </c>
      <c r="L1501" s="10">
        <f t="shared" si="118"/>
        <v>1.3055870020432847E-2</v>
      </c>
    </row>
    <row r="1502" spans="1:12" x14ac:dyDescent="0.25">
      <c r="A1502" s="3">
        <v>45331</v>
      </c>
      <c r="B1502" s="41">
        <v>8.0035277718460807E-2</v>
      </c>
      <c r="C1502" s="41">
        <v>8.21532468105928E-2</v>
      </c>
      <c r="D1502" s="41">
        <v>8.0005842582792197E-2</v>
      </c>
      <c r="E1502" s="41">
        <v>8.16339305266858E-2</v>
      </c>
      <c r="F1502" s="4">
        <v>652082223.74564457</v>
      </c>
      <c r="G1502" s="4">
        <v>11614312926.752609</v>
      </c>
      <c r="H1502" s="11">
        <f t="shared" si="119"/>
        <v>1.7319770360733244E-2</v>
      </c>
      <c r="I1502" s="10">
        <f t="shared" si="115"/>
        <v>1.0458597860148064E-2</v>
      </c>
      <c r="J1502" s="10">
        <f t="shared" si="116"/>
        <v>-1.425633436011764E-3</v>
      </c>
      <c r="K1502" s="10">
        <f t="shared" si="117"/>
        <v>39.526796359092593</v>
      </c>
      <c r="L1502" s="10">
        <f t="shared" si="118"/>
        <v>2.6840592617700443E-2</v>
      </c>
    </row>
    <row r="1503" spans="1:12" x14ac:dyDescent="0.25">
      <c r="A1503" s="3">
        <v>45332</v>
      </c>
      <c r="B1503" s="41">
        <v>8.1698724765051703E-2</v>
      </c>
      <c r="C1503" s="41">
        <v>8.2139183997154502E-2</v>
      </c>
      <c r="D1503" s="41">
        <v>8.0517536744172405E-2</v>
      </c>
      <c r="E1503" s="41">
        <v>8.1517550465813896E-2</v>
      </c>
      <c r="F1503" s="4">
        <v>609175420.03135884</v>
      </c>
      <c r="G1503" s="4">
        <v>11636678162.16725</v>
      </c>
      <c r="H1503" s="11">
        <f t="shared" si="119"/>
        <v>-1.7117781687582456E-4</v>
      </c>
      <c r="I1503" s="10">
        <f t="shared" si="115"/>
        <v>1.5152941130046359E-2</v>
      </c>
      <c r="J1503" s="10">
        <f t="shared" si="116"/>
        <v>-3.2777110399563325E-3</v>
      </c>
      <c r="K1503" s="10">
        <f t="shared" si="117"/>
        <v>39.519859070566874</v>
      </c>
      <c r="L1503" s="10">
        <f t="shared" si="118"/>
        <v>2.0140298853584371E-2</v>
      </c>
    </row>
    <row r="1504" spans="1:12" x14ac:dyDescent="0.25">
      <c r="A1504" s="3">
        <v>45333</v>
      </c>
      <c r="B1504" s="41">
        <v>8.1473019192213794E-2</v>
      </c>
      <c r="C1504" s="41">
        <v>8.3340018875295893E-2</v>
      </c>
      <c r="D1504" s="41">
        <v>8.1121665814913202E-2</v>
      </c>
      <c r="E1504" s="41">
        <v>8.1250359490701904E-2</v>
      </c>
      <c r="F1504" s="4">
        <v>587259919.29965162</v>
      </c>
      <c r="G1504" s="4">
        <v>11731091904.759581</v>
      </c>
      <c r="H1504" s="11">
        <f t="shared" si="119"/>
        <v>1.4619513120351799E-2</v>
      </c>
      <c r="I1504" s="10">
        <f t="shared" si="115"/>
        <v>6.6944950873431891E-3</v>
      </c>
      <c r="J1504" s="10">
        <f t="shared" si="116"/>
        <v>1.4015281265551849E-2</v>
      </c>
      <c r="K1504" s="10">
        <f t="shared" si="117"/>
        <v>40.112239681883828</v>
      </c>
      <c r="L1504" s="10">
        <f t="shared" si="118"/>
        <v>2.7345999839846424E-2</v>
      </c>
    </row>
    <row r="1505" spans="1:12" x14ac:dyDescent="0.25">
      <c r="A1505" s="3">
        <v>45334</v>
      </c>
      <c r="B1505" s="41">
        <v>8.1275168902897599E-2</v>
      </c>
      <c r="C1505" s="41">
        <v>8.2772474868910498E-2</v>
      </c>
      <c r="D1505" s="41">
        <v>7.9623166379354696E-2</v>
      </c>
      <c r="E1505" s="41">
        <v>8.2389106131891293E-2</v>
      </c>
      <c r="F1505" s="4">
        <v>728451408.39721251</v>
      </c>
      <c r="G1505" s="4">
        <v>11584600153.602791</v>
      </c>
      <c r="H1505" s="11">
        <f t="shared" si="119"/>
        <v>-6.8099817356008533E-3</v>
      </c>
      <c r="I1505" s="10">
        <f t="shared" si="115"/>
        <v>3.1338995641325952E-2</v>
      </c>
      <c r="J1505" s="10">
        <f t="shared" si="116"/>
        <v>-1.4630205317428646E-2</v>
      </c>
      <c r="K1505" s="10">
        <f t="shared" si="117"/>
        <v>39.832266080540556</v>
      </c>
      <c r="L1505" s="10">
        <f t="shared" si="118"/>
        <v>3.9552665797681463E-2</v>
      </c>
    </row>
    <row r="1506" spans="1:12" x14ac:dyDescent="0.25">
      <c r="A1506" s="3">
        <v>45335</v>
      </c>
      <c r="B1506" s="41">
        <v>8.2323480149242498E-2</v>
      </c>
      <c r="C1506" s="41">
        <v>8.2992439741906496E-2</v>
      </c>
      <c r="D1506" s="41">
        <v>8.0418601109980406E-2</v>
      </c>
      <c r="E1506" s="41">
        <v>8.1183736593262307E-2</v>
      </c>
      <c r="F1506" s="4">
        <v>875238222.70731711</v>
      </c>
      <c r="G1506" s="4">
        <v>11714250075.27178</v>
      </c>
      <c r="H1506" s="11">
        <f t="shared" si="119"/>
        <v>2.6574640101599428E-3</v>
      </c>
      <c r="I1506" s="10">
        <f t="shared" si="115"/>
        <v>2.5204096606407468E-2</v>
      </c>
      <c r="J1506" s="10">
        <f t="shared" si="116"/>
        <v>5.3415461764516614E-2</v>
      </c>
      <c r="K1506" s="10">
        <f t="shared" si="117"/>
        <v>39.940776358102866</v>
      </c>
      <c r="L1506" s="10">
        <f t="shared" si="118"/>
        <v>3.200551360506898E-2</v>
      </c>
    </row>
    <row r="1507" spans="1:12" x14ac:dyDescent="0.25">
      <c r="A1507" s="3">
        <v>45336</v>
      </c>
      <c r="B1507" s="41">
        <v>8.11435550613962E-2</v>
      </c>
      <c r="C1507" s="41">
        <v>8.6891216804120805E-2</v>
      </c>
      <c r="D1507" s="41">
        <v>8.0659010502005704E-2</v>
      </c>
      <c r="E1507" s="41">
        <v>8.55202033711603E-2</v>
      </c>
      <c r="F1507" s="4">
        <v>996349957.02439022</v>
      </c>
      <c r="G1507" s="4">
        <v>11908079774.536579</v>
      </c>
      <c r="H1507" s="11">
        <f t="shared" si="119"/>
        <v>4.6977496677274411E-2</v>
      </c>
      <c r="I1507" s="10">
        <f t="shared" si="115"/>
        <v>7.2548390998138992E-3</v>
      </c>
      <c r="J1507" s="10">
        <f t="shared" si="116"/>
        <v>-1.3246768196133463E-3</v>
      </c>
      <c r="K1507" s="10">
        <f t="shared" si="117"/>
        <v>41.864071543430683</v>
      </c>
      <c r="L1507" s="10">
        <f t="shared" si="118"/>
        <v>7.7266089223350098E-2</v>
      </c>
    </row>
    <row r="1508" spans="1:12" x14ac:dyDescent="0.25">
      <c r="A1508" s="3">
        <v>45337</v>
      </c>
      <c r="B1508" s="41">
        <v>8.5831160467596701E-2</v>
      </c>
      <c r="C1508" s="41">
        <v>8.7876000271773599E-2</v>
      </c>
      <c r="D1508" s="41">
        <v>8.4131352915180604E-2</v>
      </c>
      <c r="E1508" s="41">
        <v>8.5406916740145902E-2</v>
      </c>
      <c r="F1508" s="4">
        <v>1726584562.954704</v>
      </c>
      <c r="G1508" s="4">
        <v>12284208677.348431</v>
      </c>
      <c r="H1508" s="11">
        <f t="shared" si="119"/>
        <v>1.1333521429131273E-2</v>
      </c>
      <c r="I1508" s="10">
        <f t="shared" si="115"/>
        <v>1.6958033435931597E-2</v>
      </c>
      <c r="J1508" s="10">
        <f t="shared" si="116"/>
        <v>6.0096663107889192E-3</v>
      </c>
      <c r="K1508" s="10">
        <f t="shared" si="117"/>
        <v>42.349872416807969</v>
      </c>
      <c r="L1508" s="10">
        <f t="shared" si="118"/>
        <v>4.4509534517628291E-2</v>
      </c>
    </row>
    <row r="1509" spans="1:12" x14ac:dyDescent="0.25">
      <c r="A1509" s="3">
        <v>45338</v>
      </c>
      <c r="B1509" s="41">
        <v>8.5451106617227504E-2</v>
      </c>
      <c r="C1509" s="41">
        <v>8.7970346545155204E-2</v>
      </c>
      <c r="D1509" s="41">
        <v>8.4544139229811605E-2</v>
      </c>
      <c r="E1509" s="41">
        <v>8.5920183810387504E-2</v>
      </c>
      <c r="F1509" s="4">
        <v>1099213073.2752609</v>
      </c>
      <c r="G1509" s="4">
        <v>12283711696.16725</v>
      </c>
      <c r="H1509" s="11">
        <f t="shared" si="119"/>
        <v>1.0736295813398426E-3</v>
      </c>
      <c r="I1509" s="10">
        <f t="shared" si="115"/>
        <v>1.3669644249034328E-2</v>
      </c>
      <c r="J1509" s="10">
        <f t="shared" si="116"/>
        <v>-2.5767767408858222E-2</v>
      </c>
      <c r="K1509" s="10">
        <f t="shared" si="117"/>
        <v>42.396414122181959</v>
      </c>
      <c r="L1509" s="10">
        <f t="shared" si="118"/>
        <v>4.0525663240006837E-2</v>
      </c>
    </row>
    <row r="1510" spans="1:12" x14ac:dyDescent="0.25">
      <c r="A1510" s="3">
        <v>45339</v>
      </c>
      <c r="B1510" s="41">
        <v>8.5816821879654698E-2</v>
      </c>
      <c r="C1510" s="41">
        <v>8.5955064551858001E-2</v>
      </c>
      <c r="D1510" s="41">
        <v>8.2206581007815596E-2</v>
      </c>
      <c r="E1510" s="41">
        <v>8.3706212498235094E-2</v>
      </c>
      <c r="F1510" s="4">
        <v>863283222.3449477</v>
      </c>
      <c r="G1510" s="4">
        <v>12051247739.36585</v>
      </c>
      <c r="H1510" s="11">
        <f t="shared" si="119"/>
        <v>-2.290865129493104E-2</v>
      </c>
      <c r="I1510" s="10">
        <f t="shared" si="115"/>
        <v>3.991182796542956E-2</v>
      </c>
      <c r="J1510" s="10">
        <f t="shared" si="116"/>
        <v>1.7705256036707695E-2</v>
      </c>
      <c r="K1510" s="10">
        <f t="shared" si="117"/>
        <v>41.402260803606474</v>
      </c>
      <c r="L1510" s="10">
        <f t="shared" si="118"/>
        <v>4.5598338941818195E-2</v>
      </c>
    </row>
    <row r="1511" spans="1:12" x14ac:dyDescent="0.25">
      <c r="A1511" s="3">
        <v>45340</v>
      </c>
      <c r="B1511" s="41">
        <v>8.3623565880610901E-2</v>
      </c>
      <c r="C1511" s="41">
        <v>8.5647615748999303E-2</v>
      </c>
      <c r="D1511" s="41">
        <v>8.3144801744831007E-2</v>
      </c>
      <c r="E1511" s="41">
        <v>8.5188252422379401E-2</v>
      </c>
      <c r="F1511" s="4">
        <v>682838314.53658533</v>
      </c>
      <c r="G1511" s="4">
        <v>12042634125.3554</v>
      </c>
      <c r="H1511" s="11">
        <f t="shared" si="119"/>
        <v>-3.5768550051313089E-3</v>
      </c>
      <c r="I1511" s="10">
        <f t="shared" si="115"/>
        <v>3.0053799014635722E-2</v>
      </c>
      <c r="J1511" s="10">
        <f t="shared" si="116"/>
        <v>5.0414713464453476E-2</v>
      </c>
      <c r="K1511" s="10">
        <f t="shared" si="117"/>
        <v>41.250594064822209</v>
      </c>
      <c r="L1511" s="10">
        <f t="shared" si="118"/>
        <v>3.0101869890186927E-2</v>
      </c>
    </row>
    <row r="1512" spans="1:12" x14ac:dyDescent="0.25">
      <c r="A1512" s="3">
        <v>45341</v>
      </c>
      <c r="B1512" s="41">
        <v>8.5212718515456295E-2</v>
      </c>
      <c r="C1512" s="41">
        <v>9.0175547685757002E-2</v>
      </c>
      <c r="D1512" s="41">
        <v>8.5105724757290405E-2</v>
      </c>
      <c r="E1512" s="41">
        <v>8.9482993758791193E-2</v>
      </c>
      <c r="F1512" s="4">
        <v>930051629.39372838</v>
      </c>
      <c r="G1512" s="4">
        <v>12460141374.45993</v>
      </c>
      <c r="H1512" s="11">
        <f t="shared" si="119"/>
        <v>5.2866993402680938E-2</v>
      </c>
      <c r="I1512" s="10">
        <f t="shared" si="115"/>
        <v>4.5030240886762565E-2</v>
      </c>
      <c r="J1512" s="10">
        <f t="shared" si="116"/>
        <v>-3.6996339764085673E-2</v>
      </c>
      <c r="K1512" s="10">
        <f t="shared" si="117"/>
        <v>43.484255942506515</v>
      </c>
      <c r="L1512" s="10">
        <f t="shared" si="118"/>
        <v>5.957088013673606E-2</v>
      </c>
    </row>
    <row r="1513" spans="1:12" x14ac:dyDescent="0.25">
      <c r="A1513" s="3">
        <v>45342</v>
      </c>
      <c r="B1513" s="41">
        <v>8.9635832142853797E-2</v>
      </c>
      <c r="C1513" s="41">
        <v>9.1110172441495302E-2</v>
      </c>
      <c r="D1513" s="41">
        <v>8.3713246909031397E-2</v>
      </c>
      <c r="E1513" s="41">
        <v>8.6172450518583396E-2</v>
      </c>
      <c r="F1513" s="4">
        <v>1778919159.759582</v>
      </c>
      <c r="G1513" s="4">
        <v>12452588951.8223</v>
      </c>
      <c r="H1513" s="11">
        <f t="shared" si="119"/>
        <v>1.0364503235347933E-2</v>
      </c>
      <c r="I1513" s="10">
        <f t="shared" si="115"/>
        <v>3.0538982879753193E-2</v>
      </c>
      <c r="J1513" s="10">
        <f t="shared" si="116"/>
        <v>-1.7964553542848982E-2</v>
      </c>
      <c r="K1513" s="10">
        <f t="shared" si="117"/>
        <v>43.945313157144675</v>
      </c>
      <c r="L1513" s="10">
        <f t="shared" si="118"/>
        <v>8.8360275172481462E-2</v>
      </c>
    </row>
    <row r="1514" spans="1:12" x14ac:dyDescent="0.25">
      <c r="A1514" s="3">
        <v>45343</v>
      </c>
      <c r="B1514" s="41">
        <v>8.6215608279193195E-2</v>
      </c>
      <c r="C1514" s="41">
        <v>8.6252371734054395E-2</v>
      </c>
      <c r="D1514" s="41">
        <v>8.2387963655863997E-2</v>
      </c>
      <c r="E1514" s="41">
        <v>8.4624400917323803E-2</v>
      </c>
      <c r="F1514" s="4">
        <v>1194107080.010453</v>
      </c>
      <c r="G1514" s="4">
        <v>12049246014.3554</v>
      </c>
      <c r="H1514" s="11">
        <f t="shared" si="119"/>
        <v>-5.331787414363915E-2</v>
      </c>
      <c r="I1514" s="10">
        <f t="shared" si="115"/>
        <v>8.3870895513631308E-3</v>
      </c>
      <c r="J1514" s="10">
        <f t="shared" si="116"/>
        <v>-5.3958660107942258E-3</v>
      </c>
      <c r="K1514" s="10">
        <f t="shared" si="117"/>
        <v>41.548924606885585</v>
      </c>
      <c r="L1514" s="10">
        <f t="shared" si="118"/>
        <v>4.6905007803471177E-2</v>
      </c>
    </row>
    <row r="1515" spans="1:12" x14ac:dyDescent="0.25">
      <c r="A1515" s="3">
        <v>45344</v>
      </c>
      <c r="B1515" s="41">
        <v>8.4431019511061897E-2</v>
      </c>
      <c r="C1515" s="41">
        <v>8.53787015904552E-2</v>
      </c>
      <c r="D1515" s="41">
        <v>8.3126823898547003E-2</v>
      </c>
      <c r="E1515" s="41">
        <v>8.4167778988730194E-2</v>
      </c>
      <c r="F1515" s="4">
        <v>821532837.45644605</v>
      </c>
      <c r="G1515" s="4">
        <v>12097674531.686411</v>
      </c>
      <c r="H1515" s="11">
        <f t="shared" si="119"/>
        <v>-1.0129230374012432E-2</v>
      </c>
      <c r="I1515" s="10">
        <f t="shared" si="115"/>
        <v>5.8919766713110729E-3</v>
      </c>
      <c r="J1515" s="10">
        <f t="shared" si="116"/>
        <v>5.0241264369066396E-3</v>
      </c>
      <c r="K1515" s="10">
        <f t="shared" si="117"/>
        <v>41.11793674737595</v>
      </c>
      <c r="L1515" s="10">
        <f t="shared" si="118"/>
        <v>2.7089663556213006E-2</v>
      </c>
    </row>
    <row r="1516" spans="1:12" x14ac:dyDescent="0.25">
      <c r="A1516" s="3">
        <v>45345</v>
      </c>
      <c r="B1516" s="41">
        <v>8.4083361181192001E-2</v>
      </c>
      <c r="C1516" s="41">
        <v>8.5526569426352506E-2</v>
      </c>
      <c r="D1516" s="41">
        <v>8.3167948180969398E-2</v>
      </c>
      <c r="E1516" s="41">
        <v>8.4590648552283196E-2</v>
      </c>
      <c r="F1516" s="4">
        <v>756346671.57491291</v>
      </c>
      <c r="G1516" s="4">
        <v>12059834868.114981</v>
      </c>
      <c r="H1516" s="11">
        <f t="shared" si="119"/>
        <v>1.731905418362984E-3</v>
      </c>
      <c r="I1516" s="10">
        <f t="shared" si="115"/>
        <v>3.5450530074241505E-3</v>
      </c>
      <c r="J1516" s="10">
        <f t="shared" si="116"/>
        <v>1.9240059002540555E-2</v>
      </c>
      <c r="K1516" s="10">
        <f t="shared" si="117"/>
        <v>41.190881030239005</v>
      </c>
      <c r="L1516" s="10">
        <f t="shared" si="118"/>
        <v>2.8359738300274717E-2</v>
      </c>
    </row>
    <row r="1517" spans="1:12" x14ac:dyDescent="0.25">
      <c r="A1517" s="3">
        <v>45346</v>
      </c>
      <c r="B1517" s="41">
        <v>8.4743615065876896E-2</v>
      </c>
      <c r="C1517" s="41">
        <v>8.6387344634122898E-2</v>
      </c>
      <c r="D1517" s="41">
        <v>8.4081934740937295E-2</v>
      </c>
      <c r="E1517" s="41">
        <v>8.6218177621492295E-2</v>
      </c>
      <c r="F1517" s="4">
        <v>841324642.32055748</v>
      </c>
      <c r="G1517" s="4">
        <v>12234569319.125441</v>
      </c>
      <c r="H1517" s="11">
        <f t="shared" si="119"/>
        <v>1.0064418736116985E-2</v>
      </c>
      <c r="I1517" s="10">
        <f t="shared" si="115"/>
        <v>2.1829301470881374E-2</v>
      </c>
      <c r="J1517" s="10">
        <f t="shared" si="116"/>
        <v>-3.6320768413433679E-4</v>
      </c>
      <c r="K1517" s="10">
        <f t="shared" si="117"/>
        <v>41.615507723773021</v>
      </c>
      <c r="L1517" s="10">
        <f t="shared" si="118"/>
        <v>2.7418611385296332E-2</v>
      </c>
    </row>
    <row r="1518" spans="1:12" x14ac:dyDescent="0.25">
      <c r="A1518" s="3">
        <v>45347</v>
      </c>
      <c r="B1518" s="41">
        <v>8.6343254052792001E-2</v>
      </c>
      <c r="C1518" s="41">
        <v>8.68236833707524E-2</v>
      </c>
      <c r="D1518" s="41">
        <v>8.5589609337525199E-2</v>
      </c>
      <c r="E1518" s="41">
        <v>8.6186862516868107E-2</v>
      </c>
      <c r="F1518" s="4">
        <v>626647158.24738681</v>
      </c>
      <c r="G1518" s="4">
        <v>12347912271.2439</v>
      </c>
      <c r="H1518" s="11">
        <f t="shared" si="119"/>
        <v>5.0509566936862253E-3</v>
      </c>
      <c r="I1518" s="10">
        <f t="shared" si="115"/>
        <v>5.2041484812108747E-2</v>
      </c>
      <c r="J1518" s="10">
        <f t="shared" si="116"/>
        <v>3.6892589470849835E-2</v>
      </c>
      <c r="K1518" s="10">
        <f t="shared" si="117"/>
        <v>41.830756807765255</v>
      </c>
      <c r="L1518" s="10">
        <f t="shared" si="118"/>
        <v>1.4418502932529886E-2</v>
      </c>
    </row>
    <row r="1519" spans="1:12" x14ac:dyDescent="0.25">
      <c r="A1519" s="3">
        <v>45348</v>
      </c>
      <c r="B1519" s="41">
        <v>8.6066299658578399E-2</v>
      </c>
      <c r="C1519" s="41">
        <v>8.9942585508071896E-2</v>
      </c>
      <c r="D1519" s="41">
        <v>8.4347848623705396E-2</v>
      </c>
      <c r="E1519" s="41">
        <v>8.9366519053483501E-2</v>
      </c>
      <c r="F1519" s="4">
        <v>728442063.51916373</v>
      </c>
      <c r="G1519" s="4">
        <v>12363665489.34495</v>
      </c>
      <c r="H1519" s="11">
        <f t="shared" si="119"/>
        <v>3.5922250890937618E-2</v>
      </c>
      <c r="I1519" s="10">
        <f t="shared" si="115"/>
        <v>7.0030676908450107E-2</v>
      </c>
      <c r="J1519" s="10">
        <f t="shared" si="116"/>
        <v>9.5998254439809694E-2</v>
      </c>
      <c r="K1519" s="10">
        <f t="shared" si="117"/>
        <v>43.36933399966253</v>
      </c>
      <c r="L1519" s="10">
        <f t="shared" si="118"/>
        <v>6.6329337092234208E-2</v>
      </c>
    </row>
    <row r="1520" spans="1:12" x14ac:dyDescent="0.25">
      <c r="A1520" s="3">
        <v>45349</v>
      </c>
      <c r="B1520" s="41">
        <v>8.9398885601771394E-2</v>
      </c>
      <c r="C1520" s="41">
        <v>9.9793099678151198E-2</v>
      </c>
      <c r="D1520" s="41">
        <v>8.8702631133642906E-2</v>
      </c>
      <c r="E1520" s="41">
        <v>9.7945548887979905E-2</v>
      </c>
      <c r="F1520" s="4">
        <v>2374664667.9686408</v>
      </c>
      <c r="G1520" s="4">
        <v>13497245285.968639</v>
      </c>
      <c r="H1520" s="11">
        <f t="shared" si="119"/>
        <v>0.10952002451825524</v>
      </c>
      <c r="I1520" s="10">
        <f t="shared" si="115"/>
        <v>6.9015456804129086E-2</v>
      </c>
      <c r="J1520" s="10">
        <f t="shared" si="116"/>
        <v>0.19176854396396448</v>
      </c>
      <c r="K1520" s="10">
        <f t="shared" si="117"/>
        <v>48.228664547164222</v>
      </c>
      <c r="L1520" s="10">
        <f t="shared" si="118"/>
        <v>0.12502975844988118</v>
      </c>
    </row>
    <row r="1521" spans="1:12" x14ac:dyDescent="0.25">
      <c r="A1521" s="3">
        <v>45350</v>
      </c>
      <c r="B1521" s="41">
        <v>9.7447451841858199E-2</v>
      </c>
      <c r="C1521" s="41">
        <v>0.1206057846452781</v>
      </c>
      <c r="D1521" s="41">
        <v>9.4645636977736397E-2</v>
      </c>
      <c r="E1521" s="41">
        <v>0.1167284241859791</v>
      </c>
      <c r="F1521" s="4">
        <v>5105143931.0975609</v>
      </c>
      <c r="G1521" s="4">
        <v>14655648284.26132</v>
      </c>
      <c r="H1521" s="11">
        <f t="shared" si="119"/>
        <v>0.20855835758435365</v>
      </c>
      <c r="I1521" s="10">
        <f t="shared" si="115"/>
        <v>2.4860877976475581E-2</v>
      </c>
      <c r="J1521" s="10">
        <f t="shared" si="116"/>
        <v>6.6933443339316501E-3</v>
      </c>
      <c r="K1521" s="10">
        <f t="shared" si="117"/>
        <v>58.495713971191897</v>
      </c>
      <c r="L1521" s="10">
        <f t="shared" si="118"/>
        <v>0.27428784354474089</v>
      </c>
    </row>
    <row r="1522" spans="1:12" x14ac:dyDescent="0.25">
      <c r="A1522" s="3">
        <v>45351</v>
      </c>
      <c r="B1522" s="41">
        <v>0.1152220394295406</v>
      </c>
      <c r="C1522" s="41">
        <v>0.13398769144957079</v>
      </c>
      <c r="D1522" s="41">
        <v>0.1119624046095344</v>
      </c>
      <c r="E1522" s="41">
        <v>0.1175097277226131</v>
      </c>
      <c r="F1522" s="4">
        <v>10854069420.613239</v>
      </c>
      <c r="G1522" s="4">
        <v>17870629494.167252</v>
      </c>
      <c r="H1522" s="11">
        <f t="shared" si="119"/>
        <v>0.11095576255857981</v>
      </c>
      <c r="I1522" s="10">
        <f t="shared" si="115"/>
        <v>2.62285406539862E-2</v>
      </c>
      <c r="J1522" s="10">
        <f t="shared" si="116"/>
        <v>0.18950863164676801</v>
      </c>
      <c r="K1522" s="10">
        <f t="shared" si="117"/>
        <v>65.097106283832645</v>
      </c>
      <c r="L1522" s="10">
        <f t="shared" si="118"/>
        <v>0.19672038053174123</v>
      </c>
    </row>
    <row r="1523" spans="1:12" x14ac:dyDescent="0.25">
      <c r="A1523" s="3">
        <v>45352</v>
      </c>
      <c r="B1523" s="41">
        <v>0.11741931750060219</v>
      </c>
      <c r="C1523" s="41">
        <v>0.1441435795109938</v>
      </c>
      <c r="D1523" s="41">
        <v>0.11741931750060219</v>
      </c>
      <c r="E1523" s="41">
        <v>0.1397788354285098</v>
      </c>
      <c r="F1523" s="4">
        <v>7220714181.1219511</v>
      </c>
      <c r="G1523" s="4">
        <v>18078705318.989552</v>
      </c>
      <c r="H1523" s="11">
        <f t="shared" si="119"/>
        <v>7.5797171751745565E-2</v>
      </c>
      <c r="I1523" s="10">
        <f t="shared" si="115"/>
        <v>7.3439428840192027E-4</v>
      </c>
      <c r="J1523" s="10">
        <f t="shared" si="116"/>
        <v>2.0620599571376852E-2</v>
      </c>
      <c r="K1523" s="10">
        <f t="shared" si="117"/>
        <v>70.107080001121687</v>
      </c>
      <c r="L1523" s="10">
        <f t="shared" si="118"/>
        <v>0.22759680927505421</v>
      </c>
    </row>
    <row r="1524" spans="1:12" x14ac:dyDescent="0.25">
      <c r="A1524" s="3">
        <v>45353</v>
      </c>
      <c r="B1524" s="41">
        <v>0.13917421702080041</v>
      </c>
      <c r="C1524" s="41">
        <v>0.14972257226442379</v>
      </c>
      <c r="D1524" s="41">
        <v>0.13715803916797459</v>
      </c>
      <c r="E1524" s="41">
        <v>0.14266115882243449</v>
      </c>
      <c r="F1524" s="4">
        <v>8812945473.4355392</v>
      </c>
      <c r="G1524" s="4">
        <v>20336771880.9547</v>
      </c>
      <c r="H1524" s="11">
        <f t="shared" si="119"/>
        <v>3.8704413837624185E-2</v>
      </c>
      <c r="I1524" s="10">
        <f t="shared" si="115"/>
        <v>9.8359042127759311E-2</v>
      </c>
      <c r="J1524" s="10">
        <f t="shared" si="116"/>
        <v>8.17038800213854E-2</v>
      </c>
      <c r="K1524" s="10">
        <f t="shared" si="117"/>
        <v>72.859237852270155</v>
      </c>
      <c r="L1524" s="10">
        <f t="shared" si="118"/>
        <v>9.1606246142536873E-2</v>
      </c>
    </row>
    <row r="1525" spans="1:12" x14ac:dyDescent="0.25">
      <c r="A1525" s="3">
        <v>45354</v>
      </c>
      <c r="B1525" s="41">
        <v>0.1412418254561173</v>
      </c>
      <c r="C1525" s="41">
        <v>0.1556729970828252</v>
      </c>
      <c r="D1525" s="41">
        <v>0.13003799185159221</v>
      </c>
      <c r="E1525" s="41">
        <v>0.15431712902657449</v>
      </c>
      <c r="F1525" s="4">
        <v>5994154390.8257837</v>
      </c>
      <c r="G1525" s="4">
        <v>20329062746.794418</v>
      </c>
      <c r="H1525" s="11">
        <f t="shared" si="119"/>
        <v>3.9743004200411519E-2</v>
      </c>
      <c r="I1525" s="10">
        <f t="shared" si="115"/>
        <v>5.0146062379451933E-2</v>
      </c>
      <c r="J1525" s="10">
        <f t="shared" si="116"/>
        <v>0.18372486153297607</v>
      </c>
      <c r="K1525" s="10">
        <f t="shared" si="117"/>
        <v>75.794625852472109</v>
      </c>
      <c r="L1525" s="10">
        <f t="shared" si="118"/>
        <v>0.19713473628914024</v>
      </c>
    </row>
    <row r="1526" spans="1:12" x14ac:dyDescent="0.25">
      <c r="A1526" s="3">
        <v>45355</v>
      </c>
      <c r="B1526" s="41">
        <v>0.1525312248510928</v>
      </c>
      <c r="C1526" s="41">
        <v>0.18351413117994331</v>
      </c>
      <c r="D1526" s="41">
        <v>0.14929199589652939</v>
      </c>
      <c r="E1526" s="41">
        <v>0.18266902218914829</v>
      </c>
      <c r="F1526" s="4">
        <v>10407192851.26132</v>
      </c>
      <c r="G1526" s="4">
        <v>23837066092.4007</v>
      </c>
      <c r="H1526" s="11">
        <f t="shared" si="119"/>
        <v>0.17884369555951535</v>
      </c>
      <c r="I1526" s="10">
        <f t="shared" si="115"/>
        <v>0.16100719930300689</v>
      </c>
      <c r="J1526" s="10">
        <f t="shared" si="116"/>
        <v>-0.15139858506001913</v>
      </c>
      <c r="K1526" s="10">
        <f t="shared" si="117"/>
        <v>89.528860539038519</v>
      </c>
      <c r="L1526" s="10">
        <f t="shared" si="118"/>
        <v>0.22922953824753223</v>
      </c>
    </row>
    <row r="1527" spans="1:12" x14ac:dyDescent="0.25">
      <c r="A1527" s="3">
        <v>45356</v>
      </c>
      <c r="B1527" s="41">
        <v>0.18440617436793669</v>
      </c>
      <c r="C1527" s="41">
        <v>0.20332016062495581</v>
      </c>
      <c r="D1527" s="41">
        <v>0.13356253668913601</v>
      </c>
      <c r="E1527" s="41">
        <v>0.155013190695414</v>
      </c>
      <c r="F1527" s="4">
        <v>15086098396.835091</v>
      </c>
      <c r="G1527" s="4">
        <v>25172084542.884209</v>
      </c>
      <c r="H1527" s="11">
        <f t="shared" si="119"/>
        <v>0.10792645404288707</v>
      </c>
      <c r="I1527" s="10">
        <f t="shared" si="115"/>
        <v>1.7104302796644082E-2</v>
      </c>
      <c r="J1527" s="10">
        <f t="shared" si="116"/>
        <v>2.1004256109857122E-2</v>
      </c>
      <c r="K1527" s="10">
        <f t="shared" si="117"/>
        <v>99.299319445560002</v>
      </c>
      <c r="L1527" s="10">
        <f t="shared" si="118"/>
        <v>0.52228435955944152</v>
      </c>
    </row>
    <row r="1528" spans="1:12" x14ac:dyDescent="0.25">
      <c r="A1528" s="3">
        <v>45357</v>
      </c>
      <c r="B1528" s="41">
        <v>0.1527557586781334</v>
      </c>
      <c r="C1528" s="41">
        <v>0.17896807580831339</v>
      </c>
      <c r="D1528" s="41">
        <v>0.14724398063373029</v>
      </c>
      <c r="E1528" s="41">
        <v>0.15826912745318661</v>
      </c>
      <c r="F1528" s="4">
        <v>14257337481.003481</v>
      </c>
      <c r="G1528" s="4">
        <v>23031060452.89547</v>
      </c>
      <c r="H1528" s="11">
        <f t="shared" si="119"/>
        <v>-0.11977211085113321</v>
      </c>
      <c r="I1528" s="10">
        <f t="shared" si="115"/>
        <v>0.11774733530364991</v>
      </c>
      <c r="J1528" s="10">
        <f t="shared" si="116"/>
        <v>-8.2448115042843551E-4</v>
      </c>
      <c r="K1528" s="10">
        <f t="shared" si="117"/>
        <v>87.286258238633167</v>
      </c>
      <c r="L1528" s="10">
        <f t="shared" si="118"/>
        <v>0.21545257767444403</v>
      </c>
    </row>
    <row r="1529" spans="1:12" x14ac:dyDescent="0.25">
      <c r="A1529" s="3">
        <v>45358</v>
      </c>
      <c r="B1529" s="41">
        <v>0.15788168089095</v>
      </c>
      <c r="C1529" s="41">
        <v>0.1618617748963411</v>
      </c>
      <c r="D1529" s="41">
        <v>0.14704337867129361</v>
      </c>
      <c r="E1529" s="41">
        <v>0.15813863754090671</v>
      </c>
      <c r="F1529" s="4">
        <v>6449173036.1184673</v>
      </c>
      <c r="G1529" s="4">
        <v>22136453893.641121</v>
      </c>
      <c r="H1529" s="11">
        <f t="shared" si="119"/>
        <v>-9.5582973861183321E-2</v>
      </c>
      <c r="I1529" s="10">
        <f t="shared" si="115"/>
        <v>5.3836600714387197E-3</v>
      </c>
      <c r="J1529" s="10">
        <f t="shared" si="116"/>
        <v>4.3342919195542562E-2</v>
      </c>
      <c r="K1529" s="10">
        <f t="shared" si="117"/>
        <v>78.847595125108214</v>
      </c>
      <c r="L1529" s="10">
        <f t="shared" si="118"/>
        <v>0.10077567829948397</v>
      </c>
    </row>
    <row r="1530" spans="1:12" x14ac:dyDescent="0.25">
      <c r="A1530" s="3">
        <v>45359</v>
      </c>
      <c r="B1530" s="41">
        <v>0.15661518279578521</v>
      </c>
      <c r="C1530" s="41">
        <v>0.17334374819002341</v>
      </c>
      <c r="D1530" s="41">
        <v>0.15588172078458121</v>
      </c>
      <c r="E1530" s="41">
        <v>0.16499282772953541</v>
      </c>
      <c r="F1530" s="4">
        <v>6599842507.0766554</v>
      </c>
      <c r="G1530" s="4">
        <v>23808083544.919861</v>
      </c>
      <c r="H1530" s="11">
        <f t="shared" si="119"/>
        <v>7.0936904658530711E-2</v>
      </c>
      <c r="I1530" s="10">
        <f t="shared" si="115"/>
        <v>6.3391095617315957E-2</v>
      </c>
      <c r="J1530" s="10">
        <f t="shared" si="116"/>
        <v>8.622567812271198E-2</v>
      </c>
      <c r="K1530" s="10">
        <f t="shared" si="117"/>
        <v>84.511736367710967</v>
      </c>
      <c r="L1530" s="10">
        <f t="shared" si="118"/>
        <v>0.11202100745073018</v>
      </c>
    </row>
    <row r="1531" spans="1:12" x14ac:dyDescent="0.25">
      <c r="A1531" s="3">
        <v>45360</v>
      </c>
      <c r="B1531" s="41">
        <v>0.16481302407036499</v>
      </c>
      <c r="C1531" s="41">
        <v>0.18432043935154821</v>
      </c>
      <c r="D1531" s="41">
        <v>0.16467530878881739</v>
      </c>
      <c r="E1531" s="41">
        <v>0.17921944618589841</v>
      </c>
      <c r="F1531" s="4">
        <v>6693002629.1707315</v>
      </c>
      <c r="G1531" s="4">
        <v>24656231801.881531</v>
      </c>
      <c r="H1531" s="11">
        <f t="shared" si="119"/>
        <v>6.3323259570295568E-2</v>
      </c>
      <c r="I1531" s="10">
        <f t="shared" si="115"/>
        <v>2.9534437803967428E-2</v>
      </c>
      <c r="J1531" s="10">
        <f t="shared" si="116"/>
        <v>-5.309076986012784E-2</v>
      </c>
      <c r="K1531" s="10">
        <f t="shared" si="117"/>
        <v>89.926618246030216</v>
      </c>
      <c r="L1531" s="10">
        <f t="shared" si="118"/>
        <v>0.11929615136124672</v>
      </c>
    </row>
    <row r="1532" spans="1:12" x14ac:dyDescent="0.25">
      <c r="A1532" s="3">
        <v>45361</v>
      </c>
      <c r="B1532" s="41">
        <v>0.1781580753824879</v>
      </c>
      <c r="C1532" s="41">
        <v>0.179468150777751</v>
      </c>
      <c r="D1532" s="41">
        <v>0.16663153144521661</v>
      </c>
      <c r="E1532" s="41">
        <v>0.16970454781398331</v>
      </c>
      <c r="F1532" s="4">
        <v>5917651264.0069675</v>
      </c>
      <c r="G1532" s="4">
        <v>24941377833.7561</v>
      </c>
      <c r="H1532" s="11">
        <f t="shared" si="119"/>
        <v>-2.6325287585402327E-2</v>
      </c>
      <c r="I1532" s="10">
        <f t="shared" si="115"/>
        <v>1.0845120005768554E-2</v>
      </c>
      <c r="J1532" s="10">
        <f t="shared" si="116"/>
        <v>6.8656664588264249E-2</v>
      </c>
      <c r="K1532" s="10">
        <f t="shared" si="117"/>
        <v>87.532948871535382</v>
      </c>
      <c r="L1532" s="10">
        <f t="shared" si="118"/>
        <v>7.7035956047458276E-2</v>
      </c>
    </row>
    <row r="1533" spans="1:12" x14ac:dyDescent="0.25">
      <c r="A1533" s="3">
        <v>45362</v>
      </c>
      <c r="B1533" s="41">
        <v>0.1692438733881583</v>
      </c>
      <c r="C1533" s="41">
        <v>0.1822396262663605</v>
      </c>
      <c r="D1533" s="41">
        <v>0.1628613945216556</v>
      </c>
      <c r="E1533" s="41">
        <v>0.181355896032351</v>
      </c>
      <c r="F1533" s="4">
        <v>4806133790.9372826</v>
      </c>
      <c r="G1533" s="4">
        <v>24810402616.317081</v>
      </c>
      <c r="H1533" s="11">
        <f t="shared" si="119"/>
        <v>1.5442714914033061E-2</v>
      </c>
      <c r="I1533" s="10">
        <f t="shared" si="115"/>
        <v>3.380342586418477E-2</v>
      </c>
      <c r="J1533" s="10">
        <f t="shared" si="116"/>
        <v>-7.2410266590349326E-2</v>
      </c>
      <c r="K1533" s="10">
        <f t="shared" si="117"/>
        <v>88.900137961457162</v>
      </c>
      <c r="L1533" s="10">
        <f t="shared" si="118"/>
        <v>0.11898603595788426</v>
      </c>
    </row>
    <row r="1534" spans="1:12" x14ac:dyDescent="0.25">
      <c r="A1534" s="3">
        <v>45363</v>
      </c>
      <c r="B1534" s="41">
        <v>0.1822588341619259</v>
      </c>
      <c r="C1534" s="41">
        <v>0.1822588341619259</v>
      </c>
      <c r="D1534" s="41">
        <v>0.16008011999682789</v>
      </c>
      <c r="E1534" s="41">
        <v>0.1682238672529168</v>
      </c>
      <c r="F1534" s="4">
        <v>4695029055.1986074</v>
      </c>
      <c r="G1534" s="4">
        <v>24465310252.163761</v>
      </c>
      <c r="H1534" s="11">
        <f t="shared" si="119"/>
        <v>1.0539911631139304E-4</v>
      </c>
      <c r="I1534" s="10">
        <f t="shared" si="115"/>
        <v>0.10108586586448692</v>
      </c>
      <c r="J1534" s="10">
        <f t="shared" si="116"/>
        <v>5.8832307845233522E-3</v>
      </c>
      <c r="K1534" s="10">
        <f t="shared" si="117"/>
        <v>88.909613356554573</v>
      </c>
      <c r="L1534" s="10">
        <f t="shared" si="118"/>
        <v>0.13854758583100457</v>
      </c>
    </row>
    <row r="1535" spans="1:12" x14ac:dyDescent="0.25">
      <c r="A1535" s="3">
        <v>45364</v>
      </c>
      <c r="B1535" s="41">
        <v>0.16834412554307299</v>
      </c>
      <c r="C1535" s="41">
        <v>0.1735651125239733</v>
      </c>
      <c r="D1535" s="41">
        <v>0.16600004021829351</v>
      </c>
      <c r="E1535" s="41">
        <v>0.16921356708743071</v>
      </c>
      <c r="F1535" s="4">
        <v>4208535031.3205581</v>
      </c>
      <c r="G1535" s="4">
        <v>24373447619.881531</v>
      </c>
      <c r="H1535" s="11">
        <f t="shared" si="119"/>
        <v>-4.7699864195492173E-2</v>
      </c>
      <c r="I1535" s="10">
        <f t="shared" si="115"/>
        <v>0.10118710780043826</v>
      </c>
      <c r="J1535" s="10">
        <f t="shared" si="116"/>
        <v>4.8753796093637058E-2</v>
      </c>
      <c r="K1535" s="10">
        <f t="shared" si="117"/>
        <v>84.620937009577716</v>
      </c>
      <c r="L1535" s="10">
        <f t="shared" si="118"/>
        <v>4.5572713691705014E-2</v>
      </c>
    </row>
    <row r="1536" spans="1:12" x14ac:dyDescent="0.25">
      <c r="A1536" s="3">
        <v>45365</v>
      </c>
      <c r="B1536" s="41">
        <v>0.16889824684910409</v>
      </c>
      <c r="C1536" s="41">
        <v>0.1900984284472626</v>
      </c>
      <c r="D1536" s="41">
        <v>0.16590444236430721</v>
      </c>
      <c r="E1536" s="41">
        <v>0.17746337083348829</v>
      </c>
      <c r="F1536" s="4">
        <v>7428840554.2229967</v>
      </c>
      <c r="G1536" s="4">
        <v>25557976210.724739</v>
      </c>
      <c r="H1536" s="11">
        <f t="shared" si="119"/>
        <v>9.5257138274292719E-2</v>
      </c>
      <c r="I1536" s="10">
        <f t="shared" si="115"/>
        <v>3.0038120678242863E-2</v>
      </c>
      <c r="J1536" s="10">
        <f t="shared" si="116"/>
        <v>-7.7910830665662623E-2</v>
      </c>
      <c r="K1536" s="10">
        <f t="shared" si="117"/>
        <v>92.776942445473566</v>
      </c>
      <c r="L1536" s="10">
        <f t="shared" si="118"/>
        <v>0.14583085141161067</v>
      </c>
    </row>
    <row r="1537" spans="1:12" x14ac:dyDescent="0.25">
      <c r="A1537" s="3">
        <v>45366</v>
      </c>
      <c r="B1537" s="41">
        <v>0.178338835978198</v>
      </c>
      <c r="C1537" s="41">
        <v>0.18100354136719951</v>
      </c>
      <c r="D1537" s="41">
        <v>0.15345455430487029</v>
      </c>
      <c r="E1537" s="41">
        <v>0.1636370521991227</v>
      </c>
      <c r="F1537" s="4">
        <v>8550776858.3566437</v>
      </c>
      <c r="G1537" s="4">
        <v>23624393411.066441</v>
      </c>
      <c r="H1537" s="11">
        <f t="shared" si="119"/>
        <v>-4.7843041914395458E-2</v>
      </c>
      <c r="I1537" s="10">
        <f t="shared" si="115"/>
        <v>3.4086756360510985E-2</v>
      </c>
      <c r="J1537" s="10">
        <f t="shared" si="116"/>
        <v>-0.13205200526805039</v>
      </c>
      <c r="K1537" s="10">
        <f t="shared" si="117"/>
        <v>88.290368257450922</v>
      </c>
      <c r="L1537" s="10">
        <f t="shared" si="118"/>
        <v>0.17952537927025136</v>
      </c>
    </row>
    <row r="1538" spans="1:12" x14ac:dyDescent="0.25">
      <c r="A1538" s="3">
        <v>45367</v>
      </c>
      <c r="B1538" s="41">
        <v>0.16387256400709299</v>
      </c>
      <c r="C1538" s="41">
        <v>0.16465469341761291</v>
      </c>
      <c r="D1538" s="41">
        <v>0.13903174684948749</v>
      </c>
      <c r="E1538" s="41">
        <v>0.14202845132007591</v>
      </c>
      <c r="F1538" s="4">
        <v>4552870876.6515684</v>
      </c>
      <c r="G1538" s="4">
        <v>22233742766.804878</v>
      </c>
      <c r="H1538" s="11">
        <f t="shared" si="119"/>
        <v>-9.0323359565766231E-2</v>
      </c>
      <c r="I1538" s="10">
        <f t="shared" si="115"/>
        <v>1.11913375395383E-2</v>
      </c>
      <c r="J1538" s="10">
        <f t="shared" si="116"/>
        <v>8.847164208967162E-2</v>
      </c>
      <c r="K1538" s="10">
        <f t="shared" si="117"/>
        <v>80.225362219573512</v>
      </c>
      <c r="L1538" s="10">
        <f t="shared" si="118"/>
        <v>0.18429565296237138</v>
      </c>
    </row>
    <row r="1539" spans="1:12" x14ac:dyDescent="0.25">
      <c r="A1539" s="3">
        <v>45368</v>
      </c>
      <c r="B1539" s="41">
        <v>0.14369515578791309</v>
      </c>
      <c r="C1539" s="41">
        <v>0.15771986477541899</v>
      </c>
      <c r="D1539" s="41">
        <v>0.13821537570290959</v>
      </c>
      <c r="E1539" s="41">
        <v>0.154593941631816</v>
      </c>
      <c r="F1539" s="4">
        <v>4962497339.0766554</v>
      </c>
      <c r="G1539" s="4">
        <v>21367118661.118469</v>
      </c>
      <c r="H1539" s="11">
        <f t="shared" si="119"/>
        <v>-4.2117406423424208E-2</v>
      </c>
      <c r="I1539" s="10">
        <f t="shared" ref="I1539:I1602" si="120">_xlfn.STDEV.S(H1540:H1541)</f>
        <v>2.1427353087566155E-2</v>
      </c>
      <c r="J1539" s="10">
        <f t="shared" ref="J1539:J1602" si="121">E1540/E1539-1</f>
        <v>-6.9628887003005846E-2</v>
      </c>
      <c r="K1539" s="10">
        <f t="shared" ref="K1539:K1602" si="122">C1539/$C$2-1</f>
        <v>76.804360627081877</v>
      </c>
      <c r="L1539" s="10">
        <f t="shared" ref="L1539:L1602" si="123">C1539/D1539-1</f>
        <v>0.14111663751820047</v>
      </c>
    </row>
    <row r="1540" spans="1:12" x14ac:dyDescent="0.25">
      <c r="A1540" s="3">
        <v>45369</v>
      </c>
      <c r="B1540" s="41">
        <v>0.153573336175924</v>
      </c>
      <c r="C1540" s="41">
        <v>0.153573336175924</v>
      </c>
      <c r="D1540" s="41">
        <v>0.1402837076337676</v>
      </c>
      <c r="E1540" s="41">
        <v>0.143829737538585</v>
      </c>
      <c r="F1540" s="4">
        <v>3622938275.5853658</v>
      </c>
      <c r="G1540" s="4">
        <v>21082354413.351921</v>
      </c>
      <c r="H1540" s="11">
        <f t="shared" ref="H1540:H1603" si="124">(C1540-C1539)/C1539</f>
        <v>-2.6290465093914018E-2</v>
      </c>
      <c r="I1540" s="10">
        <f t="shared" si="120"/>
        <v>7.7455943115023004E-2</v>
      </c>
      <c r="J1540" s="10">
        <f t="shared" si="121"/>
        <v>-0.10405825240782929</v>
      </c>
      <c r="K1540" s="10">
        <f t="shared" si="122"/>
        <v>74.758847799861286</v>
      </c>
      <c r="L1540" s="10">
        <f t="shared" si="123"/>
        <v>9.4733941427118884E-2</v>
      </c>
    </row>
    <row r="1541" spans="1:12" x14ac:dyDescent="0.25">
      <c r="A1541" s="3">
        <v>45370</v>
      </c>
      <c r="B1541" s="41">
        <v>0.1437628341499643</v>
      </c>
      <c r="C1541" s="41">
        <v>0.14488211145842461</v>
      </c>
      <c r="D1541" s="41">
        <v>0.12595658333580201</v>
      </c>
      <c r="E1541" s="41">
        <v>0.12886306640604309</v>
      </c>
      <c r="F1541" s="4">
        <v>4362900551.8710804</v>
      </c>
      <c r="G1541" s="4">
        <v>19046843304.508709</v>
      </c>
      <c r="H1541" s="11">
        <f t="shared" si="124"/>
        <v>-5.6593318436107085E-2</v>
      </c>
      <c r="I1541" s="10">
        <f t="shared" si="120"/>
        <v>8.6656608916768092E-3</v>
      </c>
      <c r="J1541" s="10">
        <f t="shared" si="121"/>
        <v>0.17800649344840602</v>
      </c>
      <c r="K1541" s="10">
        <f t="shared" si="122"/>
        <v>70.471403201971171</v>
      </c>
      <c r="L1541" s="10">
        <f t="shared" si="123"/>
        <v>0.15025437830563315</v>
      </c>
    </row>
    <row r="1542" spans="1:12" x14ac:dyDescent="0.25">
      <c r="A1542" s="3">
        <v>45371</v>
      </c>
      <c r="B1542" s="41">
        <v>0.1285257550012642</v>
      </c>
      <c r="C1542" s="41">
        <v>0.15255302912684721</v>
      </c>
      <c r="D1542" s="41">
        <v>0.1238519492520517</v>
      </c>
      <c r="E1542" s="41">
        <v>0.1518015289919919</v>
      </c>
      <c r="F1542" s="4">
        <v>5058855844.7979097</v>
      </c>
      <c r="G1542" s="4">
        <v>19372726242.592331</v>
      </c>
      <c r="H1542" s="11">
        <f t="shared" si="124"/>
        <v>5.2945926803557398E-2</v>
      </c>
      <c r="I1542" s="10">
        <f t="shared" si="120"/>
        <v>1.4226340748503604E-3</v>
      </c>
      <c r="J1542" s="10">
        <f t="shared" si="121"/>
        <v>2.3035536047257388E-2</v>
      </c>
      <c r="K1542" s="10">
        <f t="shared" si="122"/>
        <v>74.255522884450272</v>
      </c>
      <c r="L1542" s="10">
        <f t="shared" si="123"/>
        <v>0.23173700574050549</v>
      </c>
    </row>
    <row r="1543" spans="1:12" x14ac:dyDescent="0.25">
      <c r="A1543" s="3">
        <v>45372</v>
      </c>
      <c r="B1543" s="41">
        <v>0.15050197479668079</v>
      </c>
      <c r="C1543" s="41">
        <v>0.15876053875177229</v>
      </c>
      <c r="D1543" s="41">
        <v>0.14751379358188871</v>
      </c>
      <c r="E1543" s="41">
        <v>0.1552983585851157</v>
      </c>
      <c r="F1543" s="4">
        <v>5712918494.0104532</v>
      </c>
      <c r="G1543" s="4">
        <v>21891320935.174221</v>
      </c>
      <c r="H1543" s="11">
        <f t="shared" si="124"/>
        <v>4.0690831643621875E-2</v>
      </c>
      <c r="I1543" s="10">
        <f t="shared" si="120"/>
        <v>1.3834022437654941E-2</v>
      </c>
      <c r="J1543" s="10">
        <f t="shared" si="121"/>
        <v>-1.8177411636888796E-2</v>
      </c>
      <c r="K1543" s="10">
        <f t="shared" si="122"/>
        <v>77.317732696394174</v>
      </c>
      <c r="L1543" s="10">
        <f t="shared" si="123"/>
        <v>7.6241989964418E-2</v>
      </c>
    </row>
    <row r="1544" spans="1:12" x14ac:dyDescent="0.25">
      <c r="A1544" s="3">
        <v>45373</v>
      </c>
      <c r="B1544" s="41">
        <v>0.15437919974989289</v>
      </c>
      <c r="C1544" s="41">
        <v>0.1649012254438002</v>
      </c>
      <c r="D1544" s="41">
        <v>0.14593079300558409</v>
      </c>
      <c r="E1544" s="41">
        <v>0.15247543639458089</v>
      </c>
      <c r="F1544" s="4">
        <v>5072518513.9965038</v>
      </c>
      <c r="G1544" s="4">
        <v>22184964987.541962</v>
      </c>
      <c r="H1544" s="11">
        <f t="shared" si="124"/>
        <v>3.8678923240674394E-2</v>
      </c>
      <c r="I1544" s="10">
        <f t="shared" si="120"/>
        <v>2.1281765450413367E-2</v>
      </c>
      <c r="J1544" s="10">
        <f t="shared" si="121"/>
        <v>6.2222056028534034E-2</v>
      </c>
      <c r="K1544" s="10">
        <f t="shared" si="122"/>
        <v>80.346978267741662</v>
      </c>
      <c r="L1544" s="10">
        <f t="shared" si="123"/>
        <v>0.1299960895675405</v>
      </c>
    </row>
    <row r="1545" spans="1:12" x14ac:dyDescent="0.25">
      <c r="A1545" s="3">
        <v>45374</v>
      </c>
      <c r="B1545" s="41">
        <v>0.15300116557910221</v>
      </c>
      <c r="C1545" s="41">
        <v>0.17450559808905089</v>
      </c>
      <c r="D1545" s="41">
        <v>0.15193917632319229</v>
      </c>
      <c r="E1545" s="41">
        <v>0.16196277154089969</v>
      </c>
      <c r="F1545" s="4">
        <v>5102081016.0069675</v>
      </c>
      <c r="G1545" s="4">
        <v>23572604289.097561</v>
      </c>
      <c r="H1545" s="11">
        <f t="shared" si="124"/>
        <v>5.8243185394179747E-2</v>
      </c>
      <c r="I1545" s="10">
        <f t="shared" si="120"/>
        <v>6.0647679434728645E-3</v>
      </c>
      <c r="J1545" s="10">
        <f t="shared" si="121"/>
        <v>9.0428017933785076E-2</v>
      </c>
      <c r="K1545" s="10">
        <f t="shared" si="122"/>
        <v>85.084885404246037</v>
      </c>
      <c r="L1545" s="10">
        <f t="shared" si="123"/>
        <v>0.14852273331966215</v>
      </c>
    </row>
    <row r="1546" spans="1:12" x14ac:dyDescent="0.25">
      <c r="A1546" s="3">
        <v>45375</v>
      </c>
      <c r="B1546" s="41">
        <v>0.1625799254915353</v>
      </c>
      <c r="C1546" s="41">
        <v>0.17941727175310651</v>
      </c>
      <c r="D1546" s="41">
        <v>0.1625799254915353</v>
      </c>
      <c r="E1546" s="41">
        <v>0.17660874395040571</v>
      </c>
      <c r="F1546" s="4">
        <v>5237834997.0174217</v>
      </c>
      <c r="G1546" s="4">
        <v>24762625985.874569</v>
      </c>
      <c r="H1546" s="11">
        <f t="shared" si="124"/>
        <v>2.8146224062962008E-2</v>
      </c>
      <c r="I1546" s="10">
        <f t="shared" si="120"/>
        <v>2.5841735119544563E-2</v>
      </c>
      <c r="J1546" s="10">
        <f t="shared" si="121"/>
        <v>-8.6278149936029891E-3</v>
      </c>
      <c r="K1546" s="10">
        <f t="shared" si="122"/>
        <v>87.507849877268356</v>
      </c>
      <c r="L1546" s="10">
        <f t="shared" si="123"/>
        <v>0.10356350090988231</v>
      </c>
    </row>
    <row r="1547" spans="1:12" x14ac:dyDescent="0.25">
      <c r="A1547" s="3">
        <v>45376</v>
      </c>
      <c r="B1547" s="41">
        <v>0.17675373829381269</v>
      </c>
      <c r="C1547" s="41">
        <v>0.18600603037018601</v>
      </c>
      <c r="D1547" s="41">
        <v>0.17025591636140619</v>
      </c>
      <c r="E1547" s="41">
        <v>0.175084996381349</v>
      </c>
      <c r="F1547" s="4">
        <v>4620185530.41115</v>
      </c>
      <c r="G1547" s="4">
        <v>25224564661.874569</v>
      </c>
      <c r="H1547" s="11">
        <f t="shared" si="124"/>
        <v>3.6723101141266895E-2</v>
      </c>
      <c r="I1547" s="10">
        <f t="shared" si="120"/>
        <v>1.826273667194599E-2</v>
      </c>
      <c r="J1547" s="10">
        <f t="shared" si="121"/>
        <v>4.3293633987251612E-2</v>
      </c>
      <c r="K1547" s="10">
        <f t="shared" si="122"/>
        <v>90.758132600107359</v>
      </c>
      <c r="L1547" s="10">
        <f t="shared" si="123"/>
        <v>9.2508468107191488E-2</v>
      </c>
    </row>
    <row r="1548" spans="1:12" x14ac:dyDescent="0.25">
      <c r="A1548" s="3">
        <v>45377</v>
      </c>
      <c r="B1548" s="41">
        <v>0.17501356345699759</v>
      </c>
      <c r="C1548" s="41">
        <v>0.18603902204773731</v>
      </c>
      <c r="D1548" s="41">
        <v>0.17501356345699759</v>
      </c>
      <c r="E1548" s="41">
        <v>0.1826650621313424</v>
      </c>
      <c r="F1548" s="4">
        <v>5058353149.0452957</v>
      </c>
      <c r="G1548" s="4">
        <v>25855384709.383282</v>
      </c>
      <c r="H1548" s="11">
        <f t="shared" si="124"/>
        <v>1.7736885995385936E-4</v>
      </c>
      <c r="I1548" s="10">
        <f t="shared" si="120"/>
        <v>0.11677117094694414</v>
      </c>
      <c r="J1548" s="10">
        <f t="shared" si="121"/>
        <v>4.0263203582567186E-2</v>
      </c>
      <c r="K1548" s="10">
        <f t="shared" si="122"/>
        <v>90.774407635478127</v>
      </c>
      <c r="L1548" s="10">
        <f t="shared" si="123"/>
        <v>6.2997737849322721E-2</v>
      </c>
    </row>
    <row r="1549" spans="1:12" x14ac:dyDescent="0.25">
      <c r="A1549" s="3">
        <v>45378</v>
      </c>
      <c r="B1549" s="41">
        <v>0.1816290998702127</v>
      </c>
      <c r="C1549" s="41">
        <v>0.19087692565448411</v>
      </c>
      <c r="D1549" s="41">
        <v>0.18006310121992719</v>
      </c>
      <c r="E1549" s="41">
        <v>0.1900197427153589</v>
      </c>
      <c r="F1549" s="4">
        <v>6215027401.560976</v>
      </c>
      <c r="G1549" s="4">
        <v>26604370682.54007</v>
      </c>
      <c r="H1549" s="11">
        <f t="shared" si="124"/>
        <v>2.6004778747468357E-2</v>
      </c>
      <c r="I1549" s="10">
        <f t="shared" si="120"/>
        <v>0.14443562281841058</v>
      </c>
      <c r="J1549" s="10">
        <f t="shared" si="121"/>
        <v>0.15799445933489875</v>
      </c>
      <c r="K1549" s="10">
        <f t="shared" si="122"/>
        <v>93.160980800718704</v>
      </c>
      <c r="L1549" s="10">
        <f t="shared" si="123"/>
        <v>6.0055749130684122E-2</v>
      </c>
    </row>
    <row r="1550" spans="1:12" x14ac:dyDescent="0.25">
      <c r="A1550" s="3">
        <v>45379</v>
      </c>
      <c r="B1550" s="41">
        <v>0.1904738977124211</v>
      </c>
      <c r="C1550" s="41">
        <v>0.22736193382044029</v>
      </c>
      <c r="D1550" s="41">
        <v>0.1904738977124211</v>
      </c>
      <c r="E1550" s="41">
        <v>0.22004180922862859</v>
      </c>
      <c r="F1550" s="4">
        <v>10690305266.944059</v>
      </c>
      <c r="G1550" s="4">
        <v>30174800479.566441</v>
      </c>
      <c r="H1550" s="11">
        <f t="shared" si="124"/>
        <v>0.19114415239482388</v>
      </c>
      <c r="I1550" s="10">
        <f t="shared" si="120"/>
        <v>1.612440450358325E-2</v>
      </c>
      <c r="J1550" s="10">
        <f t="shared" si="121"/>
        <v>-2.8978657483580972E-2</v>
      </c>
      <c r="K1550" s="10">
        <f t="shared" si="122"/>
        <v>111.15930166453737</v>
      </c>
      <c r="L1550" s="10">
        <f t="shared" si="123"/>
        <v>0.19366452070883233</v>
      </c>
    </row>
    <row r="1551" spans="1:12" x14ac:dyDescent="0.25">
      <c r="A1551" s="3">
        <v>45380</v>
      </c>
      <c r="B1551" s="41">
        <v>0.22204580977640831</v>
      </c>
      <c r="C1551" s="41">
        <v>0.22437924893951219</v>
      </c>
      <c r="D1551" s="41">
        <v>0.2087887183866329</v>
      </c>
      <c r="E1551" s="41">
        <v>0.21366529300692469</v>
      </c>
      <c r="F1551" s="4">
        <v>9135108770.0734272</v>
      </c>
      <c r="G1551" s="4">
        <v>30871010545.64336</v>
      </c>
      <c r="H1551" s="11">
        <f t="shared" si="124"/>
        <v>-1.3118664284777228E-2</v>
      </c>
      <c r="I1551" s="10">
        <f t="shared" si="120"/>
        <v>4.9797698039266862E-2</v>
      </c>
      <c r="J1551" s="10">
        <f t="shared" si="121"/>
        <v>-6.4372117742066082E-2</v>
      </c>
      <c r="K1551" s="10">
        <f t="shared" si="122"/>
        <v>109.68792143958525</v>
      </c>
      <c r="L1551" s="10">
        <f t="shared" si="123"/>
        <v>7.467132646510577E-2</v>
      </c>
    </row>
    <row r="1552" spans="1:12" x14ac:dyDescent="0.25">
      <c r="A1552" s="3">
        <v>45381</v>
      </c>
      <c r="B1552" s="41">
        <v>0.21257481851677509</v>
      </c>
      <c r="C1552" s="41">
        <v>0.2163190940096664</v>
      </c>
      <c r="D1552" s="41">
        <v>0.19800446635536431</v>
      </c>
      <c r="E1552" s="41">
        <v>0.19991120560808989</v>
      </c>
      <c r="F1552" s="4">
        <v>5029256016.2125444</v>
      </c>
      <c r="G1552" s="4">
        <v>29769163380.386761</v>
      </c>
      <c r="H1552" s="11">
        <f t="shared" si="124"/>
        <v>-3.5922015818934491E-2</v>
      </c>
      <c r="I1552" s="10">
        <f t="shared" si="120"/>
        <v>3.8039856825439887E-2</v>
      </c>
      <c r="J1552" s="10">
        <f t="shared" si="121"/>
        <v>0.10036301727481933</v>
      </c>
      <c r="K1552" s="10">
        <f t="shared" si="122"/>
        <v>105.71178817466749</v>
      </c>
      <c r="L1552" s="10">
        <f t="shared" si="123"/>
        <v>9.2496033000752043E-2</v>
      </c>
    </row>
    <row r="1553" spans="1:12" x14ac:dyDescent="0.25">
      <c r="A1553" s="3">
        <v>45382</v>
      </c>
      <c r="B1553" s="41">
        <v>0.1997191883112924</v>
      </c>
      <c r="C1553" s="41">
        <v>0.22378265742179809</v>
      </c>
      <c r="D1553" s="41">
        <v>0.1997191883112924</v>
      </c>
      <c r="E1553" s="41">
        <v>0.21997489738996459</v>
      </c>
      <c r="F1553" s="4">
        <v>4020840421.2439022</v>
      </c>
      <c r="G1553" s="4">
        <v>30143814082.027882</v>
      </c>
      <c r="H1553" s="11">
        <f t="shared" si="124"/>
        <v>3.450256412315679E-2</v>
      </c>
      <c r="I1553" s="10">
        <f t="shared" si="120"/>
        <v>3.3938244200112828E-2</v>
      </c>
      <c r="J1553" s="10">
        <f t="shared" si="121"/>
        <v>-6.4431530747897425E-2</v>
      </c>
      <c r="K1553" s="10">
        <f t="shared" si="122"/>
        <v>109.39361848886068</v>
      </c>
      <c r="L1553" s="10">
        <f t="shared" si="123"/>
        <v>0.12048651566217639</v>
      </c>
    </row>
    <row r="1554" spans="1:12" x14ac:dyDescent="0.25">
      <c r="A1554" s="3">
        <v>45383</v>
      </c>
      <c r="B1554" s="41">
        <v>0.21894985877028519</v>
      </c>
      <c r="C1554" s="41">
        <v>0.21946501333406501</v>
      </c>
      <c r="D1554" s="41">
        <v>0.1984560377880176</v>
      </c>
      <c r="E1554" s="41">
        <v>0.2058015780250175</v>
      </c>
      <c r="F1554" s="4">
        <v>5615116893.7108011</v>
      </c>
      <c r="G1554" s="4">
        <v>29826813915.285721</v>
      </c>
      <c r="H1554" s="11">
        <f t="shared" si="124"/>
        <v>-1.9293917310111045E-2</v>
      </c>
      <c r="I1554" s="10">
        <f t="shared" si="120"/>
        <v>1.2448348371082697E-2</v>
      </c>
      <c r="J1554" s="10">
        <f t="shared" si="121"/>
        <v>-0.11392957413217486</v>
      </c>
      <c r="K1554" s="10">
        <f t="shared" si="122"/>
        <v>107.26369314217266</v>
      </c>
      <c r="L1554" s="10">
        <f t="shared" si="123"/>
        <v>0.10586211324287498</v>
      </c>
    </row>
    <row r="1555" spans="1:12" x14ac:dyDescent="0.25">
      <c r="A1555" s="3">
        <v>45384</v>
      </c>
      <c r="B1555" s="41">
        <v>0.20443582563737009</v>
      </c>
      <c r="C1555" s="41">
        <v>0.20469724714354839</v>
      </c>
      <c r="D1555" s="41">
        <v>0.18049100429240261</v>
      </c>
      <c r="E1555" s="41">
        <v>0.1823546918848977</v>
      </c>
      <c r="F1555" s="4">
        <v>6579867620.6480837</v>
      </c>
      <c r="G1555" s="4">
        <v>26999018639.125431</v>
      </c>
      <c r="H1555" s="11">
        <f t="shared" si="124"/>
        <v>-6.7289842541040631E-2</v>
      </c>
      <c r="I1555" s="10">
        <f t="shared" si="120"/>
        <v>6.037128390842518E-2</v>
      </c>
      <c r="J1555" s="10">
        <f t="shared" si="121"/>
        <v>-3.5636638373433005E-2</v>
      </c>
      <c r="K1555" s="10">
        <f t="shared" si="122"/>
        <v>99.978646277724323</v>
      </c>
      <c r="L1555" s="10">
        <f t="shared" si="123"/>
        <v>0.13411329249368409</v>
      </c>
    </row>
    <row r="1556" spans="1:12" x14ac:dyDescent="0.25">
      <c r="A1556" s="3">
        <v>45385</v>
      </c>
      <c r="B1556" s="41">
        <v>0.18332434960047039</v>
      </c>
      <c r="C1556" s="41">
        <v>0.18731958373001981</v>
      </c>
      <c r="D1556" s="41">
        <v>0.1704807414649224</v>
      </c>
      <c r="E1556" s="41">
        <v>0.17585618367449679</v>
      </c>
      <c r="F1556" s="4">
        <v>6039418493.2822304</v>
      </c>
      <c r="G1556" s="4">
        <v>26008332589.78746</v>
      </c>
      <c r="H1556" s="11">
        <f t="shared" si="124"/>
        <v>-8.4894465636570701E-2</v>
      </c>
      <c r="I1556" s="10">
        <f t="shared" si="120"/>
        <v>2.7744478738070091E-2</v>
      </c>
      <c r="J1556" s="10">
        <f t="shared" si="121"/>
        <v>2.2255020593185959E-2</v>
      </c>
      <c r="K1556" s="10">
        <f t="shared" si="122"/>
        <v>91.406118061272622</v>
      </c>
      <c r="L1556" s="10">
        <f t="shared" si="123"/>
        <v>9.8772694912065084E-2</v>
      </c>
    </row>
    <row r="1557" spans="1:12" x14ac:dyDescent="0.25">
      <c r="A1557" s="3">
        <v>45386</v>
      </c>
      <c r="B1557" s="41">
        <v>0.17549062928366571</v>
      </c>
      <c r="C1557" s="41">
        <v>0.18741013829603601</v>
      </c>
      <c r="D1557" s="41">
        <v>0.1724941981547273</v>
      </c>
      <c r="E1557" s="41">
        <v>0.1797698666636118</v>
      </c>
      <c r="F1557" s="4">
        <v>4343609555.6000004</v>
      </c>
      <c r="G1557" s="4">
        <v>25884060137.51228</v>
      </c>
      <c r="H1557" s="11">
        <f t="shared" si="124"/>
        <v>4.8342284460077285E-4</v>
      </c>
      <c r="I1557" s="10">
        <f t="shared" si="120"/>
        <v>5.6710008269097625E-2</v>
      </c>
      <c r="J1557" s="10">
        <f t="shared" si="121"/>
        <v>-1.0646426099695239E-2</v>
      </c>
      <c r="K1557" s="10">
        <f t="shared" si="122"/>
        <v>91.450789289724312</v>
      </c>
      <c r="L1557" s="10">
        <f t="shared" si="123"/>
        <v>8.6472126604102417E-2</v>
      </c>
    </row>
    <row r="1558" spans="1:12" x14ac:dyDescent="0.25">
      <c r="A1558" s="3">
        <v>45387</v>
      </c>
      <c r="B1558" s="41">
        <v>0.1789121845778569</v>
      </c>
      <c r="C1558" s="41">
        <v>0.1801473966114937</v>
      </c>
      <c r="D1558" s="41">
        <v>0.16812965553608669</v>
      </c>
      <c r="E1558" s="41">
        <v>0.1778559600632256</v>
      </c>
      <c r="F1558" s="4">
        <v>3739603927.1358891</v>
      </c>
      <c r="G1558" s="4">
        <v>25175012199.477348</v>
      </c>
      <c r="H1558" s="11">
        <f t="shared" si="124"/>
        <v>-3.8753195267749924E-2</v>
      </c>
      <c r="I1558" s="10">
        <f t="shared" si="120"/>
        <v>3.3926714262934948E-2</v>
      </c>
      <c r="J1558" s="10">
        <f t="shared" si="121"/>
        <v>4.4533463005350216E-2</v>
      </c>
      <c r="K1558" s="10">
        <f t="shared" si="122"/>
        <v>87.868025799722034</v>
      </c>
      <c r="L1558" s="10">
        <f t="shared" si="123"/>
        <v>7.147900848953781E-2</v>
      </c>
    </row>
    <row r="1559" spans="1:12" x14ac:dyDescent="0.25">
      <c r="A1559" s="3">
        <v>45388</v>
      </c>
      <c r="B1559" s="41">
        <v>0.1769638965926324</v>
      </c>
      <c r="C1559" s="41">
        <v>0.18761394189809311</v>
      </c>
      <c r="D1559" s="41">
        <v>0.1769638965926324</v>
      </c>
      <c r="E1559" s="41">
        <v>0.1857765018809823</v>
      </c>
      <c r="F1559" s="4">
        <v>3197655199.1602788</v>
      </c>
      <c r="G1559" s="4">
        <v>26245757569.777</v>
      </c>
      <c r="H1559" s="11">
        <f t="shared" si="124"/>
        <v>4.1446867548698307E-2</v>
      </c>
      <c r="I1559" s="10">
        <f t="shared" si="120"/>
        <v>4.8584669448577644E-2</v>
      </c>
      <c r="J1559" s="10">
        <f t="shared" si="121"/>
        <v>7.188925208966368E-2</v>
      </c>
      <c r="K1559" s="10">
        <f t="shared" si="122"/>
        <v>91.551327094357418</v>
      </c>
      <c r="L1559" s="10">
        <f t="shared" si="123"/>
        <v>6.018202305963527E-2</v>
      </c>
    </row>
    <row r="1560" spans="1:12" x14ac:dyDescent="0.25">
      <c r="A1560" s="3">
        <v>45389</v>
      </c>
      <c r="B1560" s="41">
        <v>0.18578139678167471</v>
      </c>
      <c r="C1560" s="41">
        <v>0.2043915976316534</v>
      </c>
      <c r="D1560" s="41">
        <v>0.18578139678167471</v>
      </c>
      <c r="E1560" s="41">
        <v>0.1991318356570401</v>
      </c>
      <c r="F1560" s="4">
        <v>4067635445.5574908</v>
      </c>
      <c r="G1560" s="4">
        <v>28328470837.0662</v>
      </c>
      <c r="H1560" s="11">
        <f t="shared" si="124"/>
        <v>8.942648698609762E-2</v>
      </c>
      <c r="I1560" s="10">
        <f t="shared" si="120"/>
        <v>3.3632960118144213E-2</v>
      </c>
      <c r="J1560" s="10">
        <f t="shared" si="121"/>
        <v>1.9476238458907558E-2</v>
      </c>
      <c r="K1560" s="10">
        <f t="shared" si="122"/>
        <v>99.827867142307028</v>
      </c>
      <c r="L1560" s="10">
        <f t="shared" si="123"/>
        <v>0.10017257471612662</v>
      </c>
    </row>
    <row r="1561" spans="1:12" x14ac:dyDescent="0.25">
      <c r="A1561" s="3">
        <v>45390</v>
      </c>
      <c r="B1561" s="41">
        <v>0.19731934877220719</v>
      </c>
      <c r="C1561" s="41">
        <v>0.20862605777175031</v>
      </c>
      <c r="D1561" s="41">
        <v>0.19607994088872621</v>
      </c>
      <c r="E1561" s="41">
        <v>0.20301017477305661</v>
      </c>
      <c r="F1561" s="4">
        <v>4326544418.9721251</v>
      </c>
      <c r="G1561" s="4">
        <v>29126185259.595821</v>
      </c>
      <c r="H1561" s="11">
        <f t="shared" si="124"/>
        <v>2.0717388528505371E-2</v>
      </c>
      <c r="I1561" s="10">
        <f t="shared" si="120"/>
        <v>1.4932882395390413E-2</v>
      </c>
      <c r="J1561" s="10">
        <f t="shared" si="121"/>
        <v>-6.9393655020673406E-2</v>
      </c>
      <c r="K1561" s="10">
        <f t="shared" si="122"/>
        <v>101.91675724039473</v>
      </c>
      <c r="L1561" s="10">
        <f t="shared" si="123"/>
        <v>6.3984703515103103E-2</v>
      </c>
    </row>
    <row r="1562" spans="1:12" x14ac:dyDescent="0.25">
      <c r="A1562" s="3">
        <v>45391</v>
      </c>
      <c r="B1562" s="41">
        <v>0.2025586804000078</v>
      </c>
      <c r="C1562" s="41">
        <v>0.20302511576290841</v>
      </c>
      <c r="D1562" s="41">
        <v>0.18569955439109759</v>
      </c>
      <c r="E1562" s="41">
        <v>0.1889225567391685</v>
      </c>
      <c r="F1562" s="4">
        <v>42143441164.595818</v>
      </c>
      <c r="G1562" s="4">
        <v>27952908456.627178</v>
      </c>
      <c r="H1562" s="11">
        <f t="shared" si="124"/>
        <v>-2.684679981332759E-2</v>
      </c>
      <c r="I1562" s="10">
        <f t="shared" si="120"/>
        <v>8.1367286927537565E-3</v>
      </c>
      <c r="J1562" s="10">
        <f t="shared" si="121"/>
        <v>5.9863542029779504E-2</v>
      </c>
      <c r="K1562" s="10">
        <f t="shared" si="122"/>
        <v>99.15377166132501</v>
      </c>
      <c r="L1562" s="10">
        <f t="shared" si="123"/>
        <v>9.3298885011440902E-2</v>
      </c>
    </row>
    <row r="1563" spans="1:12" x14ac:dyDescent="0.25">
      <c r="A1563" s="3">
        <v>45392</v>
      </c>
      <c r="B1563" s="41">
        <v>0.188711725896547</v>
      </c>
      <c r="C1563" s="41">
        <v>0.2018620833409816</v>
      </c>
      <c r="D1563" s="41">
        <v>0.18189913919579959</v>
      </c>
      <c r="E1563" s="41">
        <v>0.2002321301548971</v>
      </c>
      <c r="F1563" s="4">
        <v>60240697483.975517</v>
      </c>
      <c r="G1563" s="4">
        <v>27512929097.36364</v>
      </c>
      <c r="H1563" s="11">
        <f t="shared" si="124"/>
        <v>-5.7285150044440319E-3</v>
      </c>
      <c r="I1563" s="10">
        <f t="shared" si="120"/>
        <v>1.1855707422940625E-2</v>
      </c>
      <c r="J1563" s="10">
        <f t="shared" si="121"/>
        <v>-2.9993352631204284E-2</v>
      </c>
      <c r="K1563" s="10">
        <f t="shared" si="122"/>
        <v>98.580039277611448</v>
      </c>
      <c r="L1563" s="10">
        <f t="shared" si="123"/>
        <v>0.10974732609203564</v>
      </c>
    </row>
    <row r="1564" spans="1:12" x14ac:dyDescent="0.25">
      <c r="A1564" s="3">
        <v>45393</v>
      </c>
      <c r="B1564" s="41">
        <v>0.1999836292189551</v>
      </c>
      <c r="C1564" s="41">
        <v>0.20302855490906921</v>
      </c>
      <c r="D1564" s="41">
        <v>0.1903014267345273</v>
      </c>
      <c r="E1564" s="41">
        <v>0.19422649726706409</v>
      </c>
      <c r="F1564" s="4">
        <v>62027691696.581879</v>
      </c>
      <c r="G1564" s="4">
        <v>28165030975.885021</v>
      </c>
      <c r="H1564" s="11">
        <f t="shared" si="124"/>
        <v>5.7785570661986353E-3</v>
      </c>
      <c r="I1564" s="10">
        <f t="shared" si="120"/>
        <v>8.2748782089487341E-2</v>
      </c>
      <c r="J1564" s="10">
        <f t="shared" si="121"/>
        <v>-0.10047287828394691</v>
      </c>
      <c r="K1564" s="10">
        <f t="shared" si="122"/>
        <v>99.15546821723143</v>
      </c>
      <c r="L1564" s="10">
        <f t="shared" si="123"/>
        <v>6.687878484640275E-2</v>
      </c>
    </row>
    <row r="1565" spans="1:12" x14ac:dyDescent="0.25">
      <c r="A1565" s="3">
        <v>45394</v>
      </c>
      <c r="B1565" s="41">
        <v>0.19426079395442389</v>
      </c>
      <c r="C1565" s="41">
        <v>0.2007976882812354</v>
      </c>
      <c r="D1565" s="41">
        <v>0.1651160490510688</v>
      </c>
      <c r="E1565" s="41">
        <v>0.17471200204763301</v>
      </c>
      <c r="F1565" s="4">
        <v>61002849698.303139</v>
      </c>
      <c r="G1565" s="4">
        <v>27424279658.160278</v>
      </c>
      <c r="H1565" s="11">
        <f t="shared" si="124"/>
        <v>-1.098794516285137E-2</v>
      </c>
      <c r="I1565" s="10">
        <f t="shared" si="120"/>
        <v>4.7646112084034242E-2</v>
      </c>
      <c r="J1565" s="10">
        <f t="shared" si="121"/>
        <v>-0.12082563521148615</v>
      </c>
      <c r="K1565" s="10">
        <f t="shared" si="122"/>
        <v>98.054965424700782</v>
      </c>
      <c r="L1565" s="10">
        <f t="shared" si="123"/>
        <v>0.2161003696202215</v>
      </c>
    </row>
    <row r="1566" spans="1:12" x14ac:dyDescent="0.25">
      <c r="A1566" s="3">
        <v>45395</v>
      </c>
      <c r="B1566" s="41">
        <v>0.1735877149290892</v>
      </c>
      <c r="C1566" s="41">
        <v>0.1750930952811082</v>
      </c>
      <c r="D1566" s="41">
        <v>0.1325986537553884</v>
      </c>
      <c r="E1566" s="41">
        <v>0.15360231342115729</v>
      </c>
      <c r="F1566" s="4">
        <v>60990214160.947739</v>
      </c>
      <c r="G1566" s="4">
        <v>23828906137.815331</v>
      </c>
      <c r="H1566" s="11">
        <f t="shared" si="124"/>
        <v>-0.12801239506366022</v>
      </c>
      <c r="I1566" s="10">
        <f t="shared" si="120"/>
        <v>5.9988198802477438E-2</v>
      </c>
      <c r="J1566" s="10">
        <f t="shared" si="121"/>
        <v>5.9174430882249496E-2</v>
      </c>
      <c r="K1566" s="10">
        <f t="shared" si="122"/>
        <v>85.374702057736783</v>
      </c>
      <c r="L1566" s="10">
        <f t="shared" si="123"/>
        <v>0.32047415507031829</v>
      </c>
    </row>
    <row r="1567" spans="1:12" x14ac:dyDescent="0.25">
      <c r="A1567" s="3">
        <v>45396</v>
      </c>
      <c r="B1567" s="41">
        <v>0.15351565677882059</v>
      </c>
      <c r="C1567" s="41">
        <v>0.16447709285374759</v>
      </c>
      <c r="D1567" s="41">
        <v>0.1447962048654742</v>
      </c>
      <c r="E1567" s="41">
        <v>0.1626916429000512</v>
      </c>
      <c r="F1567" s="4">
        <v>61346287234.763069</v>
      </c>
      <c r="G1567" s="4">
        <v>22116343887.310101</v>
      </c>
      <c r="H1567" s="11">
        <f t="shared" si="124"/>
        <v>-6.0630617160070427E-2</v>
      </c>
      <c r="I1567" s="10">
        <f t="shared" si="120"/>
        <v>4.5813885535718385E-2</v>
      </c>
      <c r="J1567" s="10">
        <f t="shared" si="121"/>
        <v>-8.3205767877094772E-3</v>
      </c>
      <c r="K1567" s="10">
        <f t="shared" si="122"/>
        <v>80.137750564959006</v>
      </c>
      <c r="L1567" s="10">
        <f t="shared" si="123"/>
        <v>0.13592129715387435</v>
      </c>
    </row>
    <row r="1568" spans="1:12" x14ac:dyDescent="0.25">
      <c r="A1568" s="3">
        <v>45397</v>
      </c>
      <c r="B1568" s="41">
        <v>0.16161888607601399</v>
      </c>
      <c r="C1568" s="41">
        <v>0.1684583443039103</v>
      </c>
      <c r="D1568" s="41">
        <v>0.15034895867603729</v>
      </c>
      <c r="E1568" s="41">
        <v>0.16133795459258271</v>
      </c>
      <c r="F1568" s="4">
        <v>58818062089.344948</v>
      </c>
      <c r="G1568" s="4">
        <v>23025473038.331009</v>
      </c>
      <c r="H1568" s="11">
        <f t="shared" si="124"/>
        <v>2.4205507168726634E-2</v>
      </c>
      <c r="I1568" s="10">
        <f t="shared" si="120"/>
        <v>1.5266507468928152E-2</v>
      </c>
      <c r="J1568" s="10">
        <f t="shared" si="121"/>
        <v>-3.3014431115676812E-2</v>
      </c>
      <c r="K1568" s="10">
        <f t="shared" si="122"/>
        <v>82.101730967913468</v>
      </c>
      <c r="L1568" s="10">
        <f t="shared" si="123"/>
        <v>0.12044902596827423</v>
      </c>
    </row>
    <row r="1569" spans="1:12" x14ac:dyDescent="0.25">
      <c r="A1569" s="3">
        <v>45398</v>
      </c>
      <c r="B1569" s="41">
        <v>0.1611748718649984</v>
      </c>
      <c r="C1569" s="41">
        <v>0.1616214436844633</v>
      </c>
      <c r="D1569" s="41">
        <v>0.14696389090779419</v>
      </c>
      <c r="E1569" s="41">
        <v>0.15601147380434169</v>
      </c>
      <c r="F1569" s="4">
        <v>57098792162.526131</v>
      </c>
      <c r="G1569" s="4">
        <v>22284094177.944248</v>
      </c>
      <c r="H1569" s="11">
        <f t="shared" si="124"/>
        <v>-4.0585111100894876E-2</v>
      </c>
      <c r="I1569" s="10">
        <f t="shared" si="120"/>
        <v>9.5148191300829122E-3</v>
      </c>
      <c r="J1569" s="10">
        <f t="shared" si="121"/>
        <v>-5.285638977805629E-2</v>
      </c>
      <c r="K1569" s="10">
        <f t="shared" si="122"/>
        <v>78.729037983904021</v>
      </c>
      <c r="L1569" s="10">
        <f t="shared" si="123"/>
        <v>9.9735742474764244E-2</v>
      </c>
    </row>
    <row r="1570" spans="1:12" x14ac:dyDescent="0.25">
      <c r="A1570" s="3">
        <v>45399</v>
      </c>
      <c r="B1570" s="41">
        <v>0.15553201142797149</v>
      </c>
      <c r="C1570" s="41">
        <v>0.15855144287665601</v>
      </c>
      <c r="D1570" s="41">
        <v>0.14472540365170011</v>
      </c>
      <c r="E1570" s="41">
        <v>0.14776527053509039</v>
      </c>
      <c r="F1570" s="4">
        <v>54560806017.247383</v>
      </c>
      <c r="G1570" s="4">
        <v>21956918171.902439</v>
      </c>
      <c r="H1570" s="11">
        <f t="shared" si="124"/>
        <v>-1.8995009188266535E-2</v>
      </c>
      <c r="I1570" s="10">
        <f t="shared" si="120"/>
        <v>3.7848519121634248E-2</v>
      </c>
      <c r="J1570" s="10">
        <f t="shared" si="121"/>
        <v>2.5930095057493441E-2</v>
      </c>
      <c r="K1570" s="10">
        <f t="shared" si="122"/>
        <v>77.214584174828119</v>
      </c>
      <c r="L1570" s="10">
        <f t="shared" si="123"/>
        <v>9.5532911818508426E-2</v>
      </c>
    </row>
    <row r="1571" spans="1:12" x14ac:dyDescent="0.25">
      <c r="A1571" s="3">
        <v>45400</v>
      </c>
      <c r="B1571" s="41">
        <v>0.1479597237329838</v>
      </c>
      <c r="C1571" s="41">
        <v>0.15340629072597919</v>
      </c>
      <c r="D1571" s="41">
        <v>0.14135834928232749</v>
      </c>
      <c r="E1571" s="41">
        <v>0.15159683804626151</v>
      </c>
      <c r="F1571" s="4">
        <v>54473556124.141342</v>
      </c>
      <c r="G1571" s="4">
        <v>21342517606.81979</v>
      </c>
      <c r="H1571" s="11">
        <f t="shared" si="124"/>
        <v>-3.2450995445556768E-2</v>
      </c>
      <c r="I1571" s="10">
        <f t="shared" si="120"/>
        <v>2.1159538032293708E-2</v>
      </c>
      <c r="J1571" s="10">
        <f t="shared" si="121"/>
        <v>3.3262395186895777E-2</v>
      </c>
      <c r="K1571" s="10">
        <f t="shared" si="122"/>
        <v>74.676443059994654</v>
      </c>
      <c r="L1571" s="10">
        <f t="shared" si="123"/>
        <v>8.5229783064239006E-2</v>
      </c>
    </row>
    <row r="1572" spans="1:12" x14ac:dyDescent="0.25">
      <c r="A1572" s="3">
        <v>45401</v>
      </c>
      <c r="B1572" s="41">
        <v>0.15188122493747069</v>
      </c>
      <c r="C1572" s="41">
        <v>0.1566393119824401</v>
      </c>
      <c r="D1572" s="41">
        <v>0.14039671358568909</v>
      </c>
      <c r="E1572" s="41">
        <v>0.1566393119824401</v>
      </c>
      <c r="F1572" s="4">
        <v>55997859172.339157</v>
      </c>
      <c r="G1572" s="4">
        <v>21737726454.618881</v>
      </c>
      <c r="H1572" s="11">
        <f t="shared" si="124"/>
        <v>2.1074893611995809E-2</v>
      </c>
      <c r="I1572" s="10">
        <f t="shared" si="120"/>
        <v>3.3292473566393324E-2</v>
      </c>
      <c r="J1572" s="10">
        <f t="shared" si="121"/>
        <v>3.9248456837748913E-2</v>
      </c>
      <c r="K1572" s="10">
        <f t="shared" si="122"/>
        <v>76.271316046418306</v>
      </c>
      <c r="L1572" s="10">
        <f t="shared" si="123"/>
        <v>0.11569073080074332</v>
      </c>
    </row>
    <row r="1573" spans="1:12" x14ac:dyDescent="0.25">
      <c r="A1573" s="3">
        <v>45402</v>
      </c>
      <c r="B1573" s="41">
        <v>0.15513041586778339</v>
      </c>
      <c r="C1573" s="41">
        <v>0.16462776014001351</v>
      </c>
      <c r="D1573" s="41">
        <v>0.15121338392302389</v>
      </c>
      <c r="E1573" s="41">
        <v>0.16278716325787759</v>
      </c>
      <c r="F1573" s="4">
        <v>55293432770.986061</v>
      </c>
      <c r="G1573" s="4">
        <v>22557524180.198601</v>
      </c>
      <c r="H1573" s="11">
        <f t="shared" si="124"/>
        <v>5.0998999270814881E-2</v>
      </c>
      <c r="I1573" s="10">
        <f t="shared" si="120"/>
        <v>1.1504669090121091E-2</v>
      </c>
      <c r="J1573" s="10">
        <f t="shared" si="121"/>
        <v>-2.7283573839850583E-2</v>
      </c>
      <c r="K1573" s="10">
        <f t="shared" si="122"/>
        <v>80.212075837124488</v>
      </c>
      <c r="L1573" s="10">
        <f t="shared" si="123"/>
        <v>8.8711566853224344E-2</v>
      </c>
    </row>
    <row r="1574" spans="1:12" x14ac:dyDescent="0.25">
      <c r="A1574" s="3">
        <v>45403</v>
      </c>
      <c r="B1574" s="41">
        <v>0.16216924789260431</v>
      </c>
      <c r="C1574" s="41">
        <v>0.1652724970439417</v>
      </c>
      <c r="D1574" s="41">
        <v>0.15530635057456971</v>
      </c>
      <c r="E1574" s="41">
        <v>0.15834574766895149</v>
      </c>
      <c r="F1574" s="4">
        <v>55577643499.560966</v>
      </c>
      <c r="G1574" s="4">
        <v>23129694999.832748</v>
      </c>
      <c r="H1574" s="11">
        <f t="shared" si="124"/>
        <v>3.9163316282736877E-3</v>
      </c>
      <c r="I1574" s="10">
        <f t="shared" si="120"/>
        <v>7.7202550295437924E-3</v>
      </c>
      <c r="J1574" s="10">
        <f t="shared" si="121"/>
        <v>1.7062410970751118E-2</v>
      </c>
      <c r="K1574" s="10">
        <f t="shared" si="122"/>
        <v>80.530129258323186</v>
      </c>
      <c r="L1574" s="10">
        <f t="shared" si="123"/>
        <v>6.4170888263753278E-2</v>
      </c>
    </row>
    <row r="1575" spans="1:12" x14ac:dyDescent="0.25">
      <c r="A1575" s="3">
        <v>45404</v>
      </c>
      <c r="B1575" s="41">
        <v>0.15850884094640169</v>
      </c>
      <c r="C1575" s="41">
        <v>0.16323076566385311</v>
      </c>
      <c r="D1575" s="41">
        <v>0.1567319588220723</v>
      </c>
      <c r="E1575" s="41">
        <v>0.16104750789114999</v>
      </c>
      <c r="F1575" s="4">
        <v>56000571173.233452</v>
      </c>
      <c r="G1575" s="4">
        <v>23076047609.878052</v>
      </c>
      <c r="H1575" s="11">
        <f t="shared" si="124"/>
        <v>-1.2353727429590096E-2</v>
      </c>
      <c r="I1575" s="10">
        <f t="shared" si="120"/>
        <v>5.7755022704909795E-3</v>
      </c>
      <c r="J1575" s="10">
        <f t="shared" si="121"/>
        <v>-1.0435166456437495E-2</v>
      </c>
      <c r="K1575" s="10">
        <f t="shared" si="122"/>
        <v>79.522928264166609</v>
      </c>
      <c r="L1575" s="10">
        <f t="shared" si="123"/>
        <v>4.1464465132848183E-2</v>
      </c>
    </row>
    <row r="1576" spans="1:12" x14ac:dyDescent="0.25">
      <c r="A1576" s="3">
        <v>45405</v>
      </c>
      <c r="B1576" s="41">
        <v>0.1608995987467044</v>
      </c>
      <c r="C1576" s="41">
        <v>0.1629964253638044</v>
      </c>
      <c r="D1576" s="41">
        <v>0.1568282372119002</v>
      </c>
      <c r="E1576" s="41">
        <v>0.15936695033891141</v>
      </c>
      <c r="F1576" s="4">
        <v>55911994006.195122</v>
      </c>
      <c r="G1576" s="4">
        <v>23009240234.45993</v>
      </c>
      <c r="H1576" s="11">
        <f t="shared" si="124"/>
        <v>-1.4356380618301633E-3</v>
      </c>
      <c r="I1576" s="10">
        <f t="shared" si="120"/>
        <v>4.8912911646372001E-2</v>
      </c>
      <c r="J1576" s="10">
        <f t="shared" si="121"/>
        <v>-4.7796869901273742E-2</v>
      </c>
      <c r="K1576" s="10">
        <f t="shared" si="122"/>
        <v>79.407326483500555</v>
      </c>
      <c r="L1576" s="10">
        <f t="shared" si="123"/>
        <v>3.9330851774926234E-2</v>
      </c>
    </row>
    <row r="1577" spans="1:12" x14ac:dyDescent="0.25">
      <c r="A1577" s="3">
        <v>45406</v>
      </c>
      <c r="B1577" s="41">
        <v>0.16040147651976211</v>
      </c>
      <c r="C1577" s="41">
        <v>0.16409374265811161</v>
      </c>
      <c r="D1577" s="41">
        <v>0.14949050156412139</v>
      </c>
      <c r="E1577" s="41">
        <v>0.15174970894699971</v>
      </c>
      <c r="F1577" s="4">
        <v>55656077326.229973</v>
      </c>
      <c r="G1577" s="4">
        <v>22801104641.92334</v>
      </c>
      <c r="H1577" s="11">
        <f t="shared" si="124"/>
        <v>6.7321555786147838E-3</v>
      </c>
      <c r="I1577" s="10">
        <f t="shared" si="120"/>
        <v>3.7177541040808164E-2</v>
      </c>
      <c r="J1577" s="10">
        <f t="shared" si="121"/>
        <v>-1.224539520582657E-3</v>
      </c>
      <c r="K1577" s="10">
        <f t="shared" si="122"/>
        <v>79.948641115047948</v>
      </c>
      <c r="L1577" s="10">
        <f t="shared" si="123"/>
        <v>9.7686748931847145E-2</v>
      </c>
    </row>
    <row r="1578" spans="1:12" x14ac:dyDescent="0.25">
      <c r="A1578" s="3">
        <v>45407</v>
      </c>
      <c r="B1578" s="41">
        <v>0.15180461267921189</v>
      </c>
      <c r="C1578" s="41">
        <v>0.15384754107769241</v>
      </c>
      <c r="D1578" s="41">
        <v>0.14712821922468919</v>
      </c>
      <c r="E1578" s="41">
        <v>0.1515638854311572</v>
      </c>
      <c r="F1578" s="4">
        <v>54559767352.226479</v>
      </c>
      <c r="G1578" s="4">
        <v>21747491296.871078</v>
      </c>
      <c r="H1578" s="11">
        <f t="shared" si="124"/>
        <v>-6.24411474468414E-2</v>
      </c>
      <c r="I1578" s="10">
        <f t="shared" si="120"/>
        <v>7.4134809599387484E-3</v>
      </c>
      <c r="J1578" s="10">
        <f t="shared" si="121"/>
        <v>-2.3311111724267586E-2</v>
      </c>
      <c r="K1578" s="10">
        <f t="shared" si="122"/>
        <v>74.8941150795618</v>
      </c>
      <c r="L1578" s="10">
        <f t="shared" si="123"/>
        <v>4.5669837427595672E-2</v>
      </c>
    </row>
    <row r="1579" spans="1:12" x14ac:dyDescent="0.25">
      <c r="A1579" s="3">
        <v>45408</v>
      </c>
      <c r="B1579" s="41">
        <v>0.15158790026033681</v>
      </c>
      <c r="C1579" s="41">
        <v>0.15232996359515849</v>
      </c>
      <c r="D1579" s="41">
        <v>0.14660437663927789</v>
      </c>
      <c r="E1579" s="41">
        <v>0.14803076276450741</v>
      </c>
      <c r="F1579" s="4">
        <v>53813632026.902443</v>
      </c>
      <c r="G1579" s="4">
        <v>21570021899.91637</v>
      </c>
      <c r="H1579" s="11">
        <f t="shared" si="124"/>
        <v>-9.864164691248142E-3</v>
      </c>
      <c r="I1579" s="10">
        <f t="shared" si="120"/>
        <v>2.336383017277557E-2</v>
      </c>
      <c r="J1579" s="10">
        <f t="shared" si="121"/>
        <v>6.1606925417345693E-5</v>
      </c>
      <c r="K1579" s="10">
        <f t="shared" si="122"/>
        <v>74.145483029320459</v>
      </c>
      <c r="L1579" s="10">
        <f t="shared" si="123"/>
        <v>3.9054679588239605E-2</v>
      </c>
    </row>
    <row r="1580" spans="1:12" x14ac:dyDescent="0.25">
      <c r="A1580" s="3">
        <v>45409</v>
      </c>
      <c r="B1580" s="41">
        <v>0.14862056759641479</v>
      </c>
      <c r="C1580" s="41">
        <v>0.14923029103923949</v>
      </c>
      <c r="D1580" s="41">
        <v>0.1430613203708139</v>
      </c>
      <c r="E1580" s="41">
        <v>0.14803988248466851</v>
      </c>
      <c r="F1580" s="4">
        <v>52803399660.519173</v>
      </c>
      <c r="G1580" s="4">
        <v>21056709848.2439</v>
      </c>
      <c r="H1580" s="11">
        <f t="shared" si="124"/>
        <v>-2.0348410009188238E-2</v>
      </c>
      <c r="I1580" s="10">
        <f t="shared" si="120"/>
        <v>2.3738998340481494E-2</v>
      </c>
      <c r="J1580" s="10">
        <f t="shared" si="121"/>
        <v>-1.1723292326381474E-2</v>
      </c>
      <c r="K1580" s="10">
        <f t="shared" si="122"/>
        <v>72.616391930301347</v>
      </c>
      <c r="L1580" s="10">
        <f t="shared" si="123"/>
        <v>4.3121164074507723E-2</v>
      </c>
    </row>
    <row r="1581" spans="1:12" x14ac:dyDescent="0.25">
      <c r="A1581" s="3">
        <v>45410</v>
      </c>
      <c r="B1581" s="41">
        <v>0.14799918709058421</v>
      </c>
      <c r="C1581" s="41">
        <v>0.15112447641960339</v>
      </c>
      <c r="D1581" s="41">
        <v>0.14630436766633759</v>
      </c>
      <c r="E1581" s="41">
        <v>0.14630436766633759</v>
      </c>
      <c r="F1581" s="4">
        <v>52883300272.595818</v>
      </c>
      <c r="G1581" s="4">
        <v>21537575499.5784</v>
      </c>
      <c r="H1581" s="11">
        <f t="shared" si="124"/>
        <v>1.2693035490132707E-2</v>
      </c>
      <c r="I1581" s="10">
        <f t="shared" si="120"/>
        <v>8.9221078794174472E-3</v>
      </c>
      <c r="J1581" s="10">
        <f t="shared" si="121"/>
        <v>-1.8550847810835047E-2</v>
      </c>
      <c r="K1581" s="10">
        <f t="shared" si="122"/>
        <v>73.550807405728179</v>
      </c>
      <c r="L1581" s="10">
        <f t="shared" si="123"/>
        <v>3.2945761156348841E-2</v>
      </c>
    </row>
    <row r="1582" spans="1:12" x14ac:dyDescent="0.25">
      <c r="A1582" s="3">
        <v>45411</v>
      </c>
      <c r="B1582" s="41">
        <v>0.1471269426917797</v>
      </c>
      <c r="C1582" s="41">
        <v>0.14796915181324749</v>
      </c>
      <c r="D1582" s="41">
        <v>0.13970234900609119</v>
      </c>
      <c r="E1582" s="41">
        <v>0.1435902976076989</v>
      </c>
      <c r="F1582" s="4">
        <v>52455860617.299652</v>
      </c>
      <c r="G1582" s="4">
        <v>20560899433.780491</v>
      </c>
      <c r="H1582" s="11">
        <f t="shared" si="124"/>
        <v>-2.0878977920128619E-2</v>
      </c>
      <c r="I1582" s="10">
        <f t="shared" si="120"/>
        <v>5.7130181516744219E-2</v>
      </c>
      <c r="J1582" s="10">
        <f t="shared" si="121"/>
        <v>-6.9080333399454297E-2</v>
      </c>
      <c r="K1582" s="10">
        <f t="shared" si="122"/>
        <v>71.994262743976222</v>
      </c>
      <c r="L1582" s="10">
        <f t="shared" si="123"/>
        <v>5.9174400902849866E-2</v>
      </c>
    </row>
    <row r="1583" spans="1:12" x14ac:dyDescent="0.25">
      <c r="A1583" s="3">
        <v>45412</v>
      </c>
      <c r="B1583" s="41">
        <v>0.14350633100998361</v>
      </c>
      <c r="C1583" s="41">
        <v>0.1467467472877457</v>
      </c>
      <c r="D1583" s="41">
        <v>0.13029232318264339</v>
      </c>
      <c r="E1583" s="41">
        <v>0.1336710319760322</v>
      </c>
      <c r="F1583" s="4">
        <v>52251767688.724739</v>
      </c>
      <c r="G1583" s="4">
        <v>19821761715.03484</v>
      </c>
      <c r="H1583" s="11">
        <f t="shared" si="124"/>
        <v>-8.2612119521006198E-3</v>
      </c>
      <c r="I1583" s="10">
        <f t="shared" si="120"/>
        <v>6.7614856405563056E-2</v>
      </c>
      <c r="J1583" s="10">
        <f t="shared" si="121"/>
        <v>-2.3710295036014739E-2</v>
      </c>
      <c r="K1583" s="10">
        <f t="shared" si="122"/>
        <v>71.391241668160916</v>
      </c>
      <c r="L1583" s="10">
        <f t="shared" si="123"/>
        <v>0.12628851572503286</v>
      </c>
    </row>
    <row r="1584" spans="1:12" x14ac:dyDescent="0.25">
      <c r="A1584" s="3">
        <v>45413</v>
      </c>
      <c r="B1584" s="41">
        <v>0.13353046222259449</v>
      </c>
      <c r="C1584" s="41">
        <v>0.1336781438793303</v>
      </c>
      <c r="D1584" s="41">
        <v>0.1203915870926664</v>
      </c>
      <c r="E1584" s="41">
        <v>0.13050165237011191</v>
      </c>
      <c r="F1584" s="4">
        <v>50486911303.247383</v>
      </c>
      <c r="G1584" s="4">
        <v>18365989646.247391</v>
      </c>
      <c r="H1584" s="11">
        <f t="shared" si="124"/>
        <v>-8.9055489473917004E-2</v>
      </c>
      <c r="I1584" s="10">
        <f t="shared" si="120"/>
        <v>6.5064937066684717E-2</v>
      </c>
      <c r="J1584" s="10">
        <f t="shared" si="121"/>
        <v>1.4982716650420613E-2</v>
      </c>
      <c r="K1584" s="10">
        <f t="shared" si="122"/>
        <v>64.944404207778234</v>
      </c>
      <c r="L1584" s="10">
        <f t="shared" si="123"/>
        <v>0.11036117313111871</v>
      </c>
    </row>
    <row r="1585" spans="1:12" x14ac:dyDescent="0.25">
      <c r="A1585" s="3">
        <v>45414</v>
      </c>
      <c r="B1585" s="41">
        <v>0.13067789063142429</v>
      </c>
      <c r="C1585" s="41">
        <v>0.1345559223583343</v>
      </c>
      <c r="D1585" s="41">
        <v>0.1243447576145657</v>
      </c>
      <c r="E1585" s="41">
        <v>0.13245692164998499</v>
      </c>
      <c r="F1585" s="4">
        <v>50726827391.358887</v>
      </c>
      <c r="G1585" s="4">
        <v>18730993271.529621</v>
      </c>
      <c r="H1585" s="11">
        <f t="shared" si="124"/>
        <v>6.5663574727395915E-3</v>
      </c>
      <c r="I1585" s="10">
        <f t="shared" si="120"/>
        <v>2.8080486585379261E-2</v>
      </c>
      <c r="J1585" s="10">
        <f t="shared" si="121"/>
        <v>0.10464297164392744</v>
      </c>
      <c r="K1585" s="10">
        <f t="shared" si="122"/>
        <v>65.377418739133333</v>
      </c>
      <c r="L1585" s="10">
        <f t="shared" si="123"/>
        <v>8.2119784859932654E-2</v>
      </c>
    </row>
    <row r="1586" spans="1:12" x14ac:dyDescent="0.25">
      <c r="A1586" s="3">
        <v>45415</v>
      </c>
      <c r="B1586" s="41">
        <v>0.13230082378565819</v>
      </c>
      <c r="C1586" s="41">
        <v>0.14782072424094159</v>
      </c>
      <c r="D1586" s="41">
        <v>0.1313049794318176</v>
      </c>
      <c r="E1586" s="41">
        <v>0.14631760754624629</v>
      </c>
      <c r="F1586" s="4">
        <v>51443940923.919861</v>
      </c>
      <c r="G1586" s="4">
        <v>19742326962.989552</v>
      </c>
      <c r="H1586" s="11">
        <f t="shared" si="124"/>
        <v>9.8582073907397011E-2</v>
      </c>
      <c r="I1586" s="10">
        <f t="shared" si="120"/>
        <v>0.1198848444872665</v>
      </c>
      <c r="J1586" s="10">
        <f t="shared" si="121"/>
        <v>9.5611535168188988E-2</v>
      </c>
      <c r="K1586" s="10">
        <f t="shared" si="122"/>
        <v>71.921042339056811</v>
      </c>
      <c r="L1586" s="10">
        <f t="shared" si="123"/>
        <v>0.1257815574138228</v>
      </c>
    </row>
    <row r="1587" spans="1:12" x14ac:dyDescent="0.25">
      <c r="A1587" s="3">
        <v>45416</v>
      </c>
      <c r="B1587" s="41">
        <v>0.14642307935909141</v>
      </c>
      <c r="C1587" s="41">
        <v>0.16826342557425569</v>
      </c>
      <c r="D1587" s="41">
        <v>0.14642307935909141</v>
      </c>
      <c r="E1587" s="41">
        <v>0.1603072586258795</v>
      </c>
      <c r="F1587" s="4">
        <v>55317511395.365852</v>
      </c>
      <c r="G1587" s="4">
        <v>22547168248.944248</v>
      </c>
      <c r="H1587" s="11">
        <f t="shared" si="124"/>
        <v>0.13829387887447608</v>
      </c>
      <c r="I1587" s="10">
        <f t="shared" si="120"/>
        <v>4.8817467164996221E-2</v>
      </c>
      <c r="J1587" s="10">
        <f t="shared" si="121"/>
        <v>2.8073338164773531E-3</v>
      </c>
      <c r="K1587" s="10">
        <f t="shared" si="122"/>
        <v>82.005576135694881</v>
      </c>
      <c r="L1587" s="10">
        <f t="shared" si="123"/>
        <v>0.14915917839429205</v>
      </c>
    </row>
    <row r="1588" spans="1:12" x14ac:dyDescent="0.25">
      <c r="A1588" s="3">
        <v>45417</v>
      </c>
      <c r="B1588" s="41">
        <v>0.16059567889928489</v>
      </c>
      <c r="C1588" s="41">
        <v>0.16300537960381251</v>
      </c>
      <c r="D1588" s="41">
        <v>0.15564513565149971</v>
      </c>
      <c r="E1588" s="41">
        <v>0.1607572946140467</v>
      </c>
      <c r="F1588" s="4">
        <v>56140968875.735191</v>
      </c>
      <c r="G1588" s="4">
        <v>23129856792.891991</v>
      </c>
      <c r="H1588" s="11">
        <f t="shared" si="124"/>
        <v>-3.1248894122405578E-2</v>
      </c>
      <c r="I1588" s="10">
        <f t="shared" si="120"/>
        <v>6.7038968117318187E-2</v>
      </c>
      <c r="J1588" s="10">
        <f t="shared" si="121"/>
        <v>-2.8821476511205035E-2</v>
      </c>
      <c r="K1588" s="10">
        <f t="shared" si="122"/>
        <v>79.411743675461281</v>
      </c>
      <c r="L1588" s="10">
        <f t="shared" si="123"/>
        <v>4.7288621783805107E-2</v>
      </c>
    </row>
    <row r="1589" spans="1:12" x14ac:dyDescent="0.25">
      <c r="A1589" s="3">
        <v>45418</v>
      </c>
      <c r="B1589" s="41">
        <v>0.1615039604729441</v>
      </c>
      <c r="C1589" s="41">
        <v>0.16916525998972909</v>
      </c>
      <c r="D1589" s="41">
        <v>0.1542903629280746</v>
      </c>
      <c r="E1589" s="41">
        <v>0.15612403202332309</v>
      </c>
      <c r="F1589" s="4">
        <v>54781368487.390244</v>
      </c>
      <c r="G1589" s="4">
        <v>23147387662.1115</v>
      </c>
      <c r="H1589" s="11">
        <f t="shared" si="124"/>
        <v>3.7789430023035329E-2</v>
      </c>
      <c r="I1589" s="10">
        <f t="shared" si="120"/>
        <v>6.8332161985381135E-3</v>
      </c>
      <c r="J1589" s="10">
        <f t="shared" si="121"/>
        <v>-3.698793633525943E-2</v>
      </c>
      <c r="K1589" s="10">
        <f t="shared" si="122"/>
        <v>82.450457636115374</v>
      </c>
      <c r="L1589" s="10">
        <f t="shared" si="123"/>
        <v>9.6408465048388736E-2</v>
      </c>
    </row>
    <row r="1590" spans="1:12" x14ac:dyDescent="0.25">
      <c r="A1590" s="3">
        <v>45419</v>
      </c>
      <c r="B1590" s="41">
        <v>0.1568254626109383</v>
      </c>
      <c r="C1590" s="41">
        <v>0.15951979724321549</v>
      </c>
      <c r="D1590" s="41">
        <v>0.14954061201520161</v>
      </c>
      <c r="E1590" s="41">
        <v>0.1503493262664404</v>
      </c>
      <c r="F1590" s="4">
        <v>54240132604.223</v>
      </c>
      <c r="G1590" s="4">
        <v>22460783927.379791</v>
      </c>
      <c r="H1590" s="11">
        <f t="shared" si="124"/>
        <v>-5.7017987895973565E-2</v>
      </c>
      <c r="I1590" s="10">
        <f t="shared" si="120"/>
        <v>4.2678636592692755E-2</v>
      </c>
      <c r="J1590" s="10">
        <f t="shared" si="121"/>
        <v>-4.3160732358125342E-2</v>
      </c>
      <c r="K1590" s="10">
        <f t="shared" si="122"/>
        <v>77.692280452705887</v>
      </c>
      <c r="L1590" s="10">
        <f t="shared" si="123"/>
        <v>6.6732274888639864E-2</v>
      </c>
    </row>
    <row r="1591" spans="1:12" x14ac:dyDescent="0.25">
      <c r="A1591" s="3">
        <v>45420</v>
      </c>
      <c r="B1591" s="41">
        <v>0.1503316014744456</v>
      </c>
      <c r="C1591" s="41">
        <v>0.15196583919811291</v>
      </c>
      <c r="D1591" s="41">
        <v>0.14213119794041981</v>
      </c>
      <c r="E1591" s="41">
        <v>0.14386013923523011</v>
      </c>
      <c r="F1591" s="4">
        <v>52592369229.89547</v>
      </c>
      <c r="G1591" s="4">
        <v>21369921572.404179</v>
      </c>
      <c r="H1591" s="11">
        <f t="shared" si="124"/>
        <v>-4.7354360873373441E-2</v>
      </c>
      <c r="I1591" s="10">
        <f t="shared" si="120"/>
        <v>1.2297744042199705E-2</v>
      </c>
      <c r="J1591" s="10">
        <f t="shared" si="121"/>
        <v>5.2973993940037767E-2</v>
      </c>
      <c r="K1591" s="10">
        <f t="shared" si="122"/>
        <v>73.96585780619975</v>
      </c>
      <c r="L1591" s="10">
        <f t="shared" si="123"/>
        <v>6.9194106573390757E-2</v>
      </c>
    </row>
    <row r="1592" spans="1:12" x14ac:dyDescent="0.25">
      <c r="A1592" s="3">
        <v>45421</v>
      </c>
      <c r="B1592" s="41">
        <v>0.14393745815979789</v>
      </c>
      <c r="C1592" s="41">
        <v>0.1539417515921333</v>
      </c>
      <c r="D1592" s="41">
        <v>0.1433929752880348</v>
      </c>
      <c r="E1592" s="41">
        <v>0.1514809853792902</v>
      </c>
      <c r="F1592" s="4">
        <v>52184898346.742157</v>
      </c>
      <c r="G1592" s="4">
        <v>21315433662.013939</v>
      </c>
      <c r="H1592" s="11">
        <f t="shared" si="124"/>
        <v>1.3002345819605309E-2</v>
      </c>
      <c r="I1592" s="10">
        <f t="shared" si="120"/>
        <v>3.0567389390050229E-2</v>
      </c>
      <c r="J1592" s="10">
        <f t="shared" si="121"/>
        <v>-5.1318313721368858E-2</v>
      </c>
      <c r="K1592" s="10">
        <f t="shared" si="122"/>
        <v>74.940589814059308</v>
      </c>
      <c r="L1592" s="10">
        <f t="shared" si="123"/>
        <v>7.3565502653871961E-2</v>
      </c>
    </row>
    <row r="1593" spans="1:12" x14ac:dyDescent="0.25">
      <c r="A1593" s="3">
        <v>45422</v>
      </c>
      <c r="B1593" s="41">
        <v>0.15163273382688469</v>
      </c>
      <c r="C1593" s="41">
        <v>0.15326605651023609</v>
      </c>
      <c r="D1593" s="41">
        <v>0.1425706942226897</v>
      </c>
      <c r="E1593" s="41">
        <v>0.14370723664877369</v>
      </c>
      <c r="F1593" s="4">
        <v>52343176578.7108</v>
      </c>
      <c r="G1593" s="4">
        <v>21379693352.634151</v>
      </c>
      <c r="H1593" s="11">
        <f t="shared" si="124"/>
        <v>-4.3892905914664441E-3</v>
      </c>
      <c r="I1593" s="10">
        <f t="shared" si="120"/>
        <v>2.744715735738015E-2</v>
      </c>
      <c r="J1593" s="10">
        <f t="shared" si="121"/>
        <v>-5.9930976302601247E-3</v>
      </c>
      <c r="K1593" s="10">
        <f t="shared" si="122"/>
        <v>74.607264497678045</v>
      </c>
      <c r="L1593" s="10">
        <f t="shared" si="123"/>
        <v>7.5017957553328962E-2</v>
      </c>
    </row>
    <row r="1594" spans="1:12" x14ac:dyDescent="0.25">
      <c r="A1594" s="3">
        <v>45423</v>
      </c>
      <c r="B1594" s="41">
        <v>0.14422281271003001</v>
      </c>
      <c r="C1594" s="41">
        <v>0.14596781699611969</v>
      </c>
      <c r="D1594" s="41">
        <v>0.1423136314929592</v>
      </c>
      <c r="E1594" s="41">
        <v>0.1428459851493627</v>
      </c>
      <c r="F1594" s="4">
        <v>50970130656.958191</v>
      </c>
      <c r="G1594" s="4">
        <v>20790545351.944248</v>
      </c>
      <c r="H1594" s="11">
        <f t="shared" si="124"/>
        <v>-4.7618107233214926E-2</v>
      </c>
      <c r="I1594" s="10">
        <f t="shared" si="120"/>
        <v>6.6152474485761115E-2</v>
      </c>
      <c r="J1594" s="10">
        <f t="shared" si="121"/>
        <v>-1.3229938914161465E-2</v>
      </c>
      <c r="K1594" s="10">
        <f t="shared" si="122"/>
        <v>71.006989669217575</v>
      </c>
      <c r="L1594" s="10">
        <f t="shared" si="123"/>
        <v>2.56769886680972E-2</v>
      </c>
    </row>
    <row r="1595" spans="1:12" x14ac:dyDescent="0.25">
      <c r="A1595" s="3">
        <v>45424</v>
      </c>
      <c r="B1595" s="41">
        <v>0.14304875582476501</v>
      </c>
      <c r="C1595" s="41">
        <v>0.1446830133725214</v>
      </c>
      <c r="D1595" s="41">
        <v>0.1398251444607371</v>
      </c>
      <c r="E1595" s="41">
        <v>0.14095614149170341</v>
      </c>
      <c r="F1595" s="4">
        <v>50662748037.783974</v>
      </c>
      <c r="G1595" s="4">
        <v>20544057496.780491</v>
      </c>
      <c r="H1595" s="11">
        <f t="shared" si="124"/>
        <v>-8.8019650498194369E-3</v>
      </c>
      <c r="I1595" s="10">
        <f t="shared" si="120"/>
        <v>6.8712291296291667E-2</v>
      </c>
      <c r="J1595" s="10">
        <f t="shared" si="121"/>
        <v>5.3419544760644477E-2</v>
      </c>
      <c r="K1595" s="10">
        <f t="shared" si="122"/>
        <v>70.373186662806404</v>
      </c>
      <c r="L1595" s="10">
        <f t="shared" si="123"/>
        <v>3.474245587601299E-2</v>
      </c>
    </row>
    <row r="1596" spans="1:12" x14ac:dyDescent="0.25">
      <c r="A1596" s="3">
        <v>45425</v>
      </c>
      <c r="B1596" s="41">
        <v>0.14154713591409651</v>
      </c>
      <c r="C1596" s="41">
        <v>0.1569451536225642</v>
      </c>
      <c r="D1596" s="41">
        <v>0.13619741077646641</v>
      </c>
      <c r="E1596" s="41">
        <v>0.14848595440140719</v>
      </c>
      <c r="F1596" s="4">
        <v>52824618411.780487</v>
      </c>
      <c r="G1596" s="4">
        <v>20939709848.020901</v>
      </c>
      <c r="H1596" s="11">
        <f t="shared" si="124"/>
        <v>8.4751761552484067E-2</v>
      </c>
      <c r="I1596" s="10">
        <f t="shared" si="120"/>
        <v>1.7386756731606539E-2</v>
      </c>
      <c r="J1596" s="10">
        <f t="shared" si="121"/>
        <v>-2.0928368067510306E-2</v>
      </c>
      <c r="K1596" s="10">
        <f t="shared" si="122"/>
        <v>76.422189960093519</v>
      </c>
      <c r="L1596" s="10">
        <f t="shared" si="123"/>
        <v>0.15233580967372395</v>
      </c>
    </row>
    <row r="1597" spans="1:12" x14ac:dyDescent="0.25">
      <c r="A1597" s="3">
        <v>45426</v>
      </c>
      <c r="B1597" s="41">
        <v>0.14841270910626231</v>
      </c>
      <c r="C1597" s="41">
        <v>0.1549955663753764</v>
      </c>
      <c r="D1597" s="41">
        <v>0.14419158916108191</v>
      </c>
      <c r="E1597" s="41">
        <v>0.14537838569483899</v>
      </c>
      <c r="F1597" s="4">
        <v>53843690013.9338</v>
      </c>
      <c r="G1597" s="4">
        <v>21460199408.655048</v>
      </c>
      <c r="H1597" s="11">
        <f t="shared" si="124"/>
        <v>-1.2422092700462375E-2</v>
      </c>
      <c r="I1597" s="10">
        <f t="shared" si="120"/>
        <v>1.3775172166634532E-3</v>
      </c>
      <c r="J1597" s="10">
        <f t="shared" si="121"/>
        <v>7.0836783434056194E-2</v>
      </c>
      <c r="K1597" s="10">
        <f t="shared" si="122"/>
        <v>75.460444339336419</v>
      </c>
      <c r="L1597" s="10">
        <f t="shared" si="123"/>
        <v>7.4927929410812943E-2</v>
      </c>
    </row>
    <row r="1598" spans="1:12" x14ac:dyDescent="0.25">
      <c r="A1598" s="3">
        <v>45427</v>
      </c>
      <c r="B1598" s="41">
        <v>0.1460507301690418</v>
      </c>
      <c r="C1598" s="41">
        <v>0.15688131907734079</v>
      </c>
      <c r="D1598" s="41">
        <v>0.14536886841992619</v>
      </c>
      <c r="E1598" s="41">
        <v>0.15567652291829701</v>
      </c>
      <c r="F1598" s="4">
        <v>54161310800.32753</v>
      </c>
      <c r="G1598" s="4">
        <v>21669874053.386761</v>
      </c>
      <c r="H1598" s="11">
        <f t="shared" si="124"/>
        <v>1.2166494475057299E-2</v>
      </c>
      <c r="I1598" s="10">
        <f t="shared" si="120"/>
        <v>2.1039854634378661E-2</v>
      </c>
      <c r="J1598" s="10">
        <f t="shared" si="121"/>
        <v>-3.6009021620262316E-2</v>
      </c>
      <c r="K1598" s="10">
        <f t="shared" si="122"/>
        <v>76.390699912951391</v>
      </c>
      <c r="L1598" s="10">
        <f t="shared" si="123"/>
        <v>7.9194746320502718E-2</v>
      </c>
    </row>
    <row r="1599" spans="1:12" x14ac:dyDescent="0.25">
      <c r="A1599" s="3">
        <v>45428</v>
      </c>
      <c r="B1599" s="41">
        <v>0.1560302475828429</v>
      </c>
      <c r="C1599" s="41">
        <v>0.1590956358306532</v>
      </c>
      <c r="D1599" s="41">
        <v>0.14873656136061189</v>
      </c>
      <c r="E1599" s="41">
        <v>0.15007076363876479</v>
      </c>
      <c r="F1599" s="4">
        <v>55856561210.414642</v>
      </c>
      <c r="G1599" s="4">
        <v>22129197594.86412</v>
      </c>
      <c r="H1599" s="11">
        <f t="shared" si="124"/>
        <v>1.4114598005265192E-2</v>
      </c>
      <c r="I1599" s="10">
        <f t="shared" si="120"/>
        <v>1.4037716098580883E-2</v>
      </c>
      <c r="J1599" s="10">
        <f t="shared" si="121"/>
        <v>4.0252836817527227E-2</v>
      </c>
      <c r="K1599" s="10">
        <f t="shared" si="122"/>
        <v>77.483038531568809</v>
      </c>
      <c r="L1599" s="10">
        <f t="shared" si="123"/>
        <v>6.9647128959272608E-2</v>
      </c>
    </row>
    <row r="1600" spans="1:12" x14ac:dyDescent="0.25">
      <c r="A1600" s="3">
        <v>45429</v>
      </c>
      <c r="B1600" s="41">
        <v>0.1501558698753076</v>
      </c>
      <c r="C1600" s="41">
        <v>0.1566073403490989</v>
      </c>
      <c r="D1600" s="41">
        <v>0.14908408291452771</v>
      </c>
      <c r="E1600" s="41">
        <v>0.15611153759859769</v>
      </c>
      <c r="F1600" s="4">
        <v>55388784650.989548</v>
      </c>
      <c r="G1600" s="4">
        <v>22042113478.9338</v>
      </c>
      <c r="H1600" s="11">
        <f t="shared" si="124"/>
        <v>-1.5640249769031528E-2</v>
      </c>
      <c r="I1600" s="10">
        <f t="shared" si="120"/>
        <v>6.8512399565790793E-3</v>
      </c>
      <c r="J1600" s="10">
        <f t="shared" si="121"/>
        <v>-2.266451321070051E-2</v>
      </c>
      <c r="K1600" s="10">
        <f t="shared" si="122"/>
        <v>76.255544206302545</v>
      </c>
      <c r="L1600" s="10">
        <f t="shared" si="123"/>
        <v>5.0463183510236931E-2</v>
      </c>
    </row>
    <row r="1601" spans="1:12" x14ac:dyDescent="0.25">
      <c r="A1601" s="3">
        <v>45430</v>
      </c>
      <c r="B1601" s="41">
        <v>0.15530082079213511</v>
      </c>
      <c r="C1601" s="41">
        <v>0.1572669827951432</v>
      </c>
      <c r="D1601" s="41">
        <v>0.15147203546890139</v>
      </c>
      <c r="E1601" s="41">
        <v>0.1525733455923515</v>
      </c>
      <c r="F1601" s="4">
        <v>55694892919.853661</v>
      </c>
      <c r="G1601" s="4">
        <v>22260778615.470379</v>
      </c>
      <c r="H1601" s="11">
        <f t="shared" si="124"/>
        <v>4.2120787223246916E-3</v>
      </c>
      <c r="I1601" s="10">
        <f t="shared" si="120"/>
        <v>4.9032275434878772E-2</v>
      </c>
      <c r="J1601" s="10">
        <f t="shared" si="121"/>
        <v>-2.1816273498970529E-2</v>
      </c>
      <c r="K1601" s="10">
        <f t="shared" si="122"/>
        <v>76.580950640235528</v>
      </c>
      <c r="L1601" s="10">
        <f t="shared" si="123"/>
        <v>3.8257539144455288E-2</v>
      </c>
    </row>
    <row r="1602" spans="1:12" x14ac:dyDescent="0.25">
      <c r="A1602" s="3">
        <v>45431</v>
      </c>
      <c r="B1602" s="41">
        <v>0.1526890661973743</v>
      </c>
      <c r="C1602" s="41">
        <v>0.1564056255945927</v>
      </c>
      <c r="D1602" s="41">
        <v>0.1482142253789594</v>
      </c>
      <c r="E1602" s="41">
        <v>0.14924476375625581</v>
      </c>
      <c r="F1602" s="4">
        <v>55345017305.839722</v>
      </c>
      <c r="G1602" s="4">
        <v>21917368686.163761</v>
      </c>
      <c r="H1602" s="11">
        <f t="shared" si="124"/>
        <v>-5.4770377433418964E-3</v>
      </c>
      <c r="I1602" s="10">
        <f t="shared" si="120"/>
        <v>1.8583068691109268E-2</v>
      </c>
      <c r="J1602" s="10">
        <f t="shared" si="121"/>
        <v>0.11015895660950492</v>
      </c>
      <c r="K1602" s="10">
        <f t="shared" si="122"/>
        <v>76.156036845414619</v>
      </c>
      <c r="L1602" s="10">
        <f t="shared" si="123"/>
        <v>5.5267301061616925E-2</v>
      </c>
    </row>
    <row r="1603" spans="1:12" x14ac:dyDescent="0.25">
      <c r="A1603" s="3">
        <v>45432</v>
      </c>
      <c r="B1603" s="41">
        <v>0.1490071366879413</v>
      </c>
      <c r="C1603" s="41">
        <v>0.1663944820046856</v>
      </c>
      <c r="D1603" s="41">
        <v>0.1481704520463645</v>
      </c>
      <c r="E1603" s="41">
        <v>0.16568541121107699</v>
      </c>
      <c r="F1603" s="4">
        <v>56209498927.226479</v>
      </c>
      <c r="G1603" s="4">
        <v>22100704463.32753</v>
      </c>
      <c r="H1603" s="11">
        <f t="shared" si="124"/>
        <v>6.3865071170676815E-2</v>
      </c>
      <c r="I1603" s="10">
        <f t="shared" ref="I1603:I1666" si="125">_xlfn.STDEV.S(H1604:H1605)</f>
        <v>1.9995013468940451E-2</v>
      </c>
      <c r="J1603" s="10">
        <f t="shared" ref="J1603:J1666" si="126">E1604/E1603-1</f>
        <v>2.8585137593819532E-2</v>
      </c>
      <c r="K1603" s="10">
        <f t="shared" ref="K1603:K1666" si="127">C1603/$C$2-1</f>
        <v>81.083612629794388</v>
      </c>
      <c r="L1603" s="10">
        <f t="shared" ref="L1603:L1666" si="128">C1603/D1603-1</f>
        <v>0.12299368535785082</v>
      </c>
    </row>
    <row r="1604" spans="1:12" x14ac:dyDescent="0.25">
      <c r="A1604" s="3">
        <v>45433</v>
      </c>
      <c r="B1604" s="41">
        <v>0.16486380951393409</v>
      </c>
      <c r="C1604" s="41">
        <v>0.17264835927409339</v>
      </c>
      <c r="D1604" s="41">
        <v>0.1608535553366747</v>
      </c>
      <c r="E1604" s="41">
        <v>0.17042155148783419</v>
      </c>
      <c r="F1604" s="4">
        <v>60811464283.797913</v>
      </c>
      <c r="G1604" s="4">
        <v>23923678513.74564</v>
      </c>
      <c r="H1604" s="11">
        <f t="shared" ref="H1604:H1667" si="129">(C1604-C1603)/C1603</f>
        <v>3.7584643397199233E-2</v>
      </c>
      <c r="I1604" s="10">
        <f t="shared" si="125"/>
        <v>2.6808945505699296E-2</v>
      </c>
      <c r="J1604" s="10">
        <f t="shared" si="126"/>
        <v>-2.9040881523543782E-2</v>
      </c>
      <c r="K1604" s="10">
        <f t="shared" si="127"/>
        <v>84.168695939239043</v>
      </c>
      <c r="L1604" s="10">
        <f t="shared" si="128"/>
        <v>7.3326349005662816E-2</v>
      </c>
    </row>
    <row r="1605" spans="1:12" x14ac:dyDescent="0.25">
      <c r="A1605" s="3">
        <v>45434</v>
      </c>
      <c r="B1605" s="41">
        <v>0.1704578013140309</v>
      </c>
      <c r="C1605" s="41">
        <v>0.17425527078604131</v>
      </c>
      <c r="D1605" s="41">
        <v>0.16227831785373939</v>
      </c>
      <c r="E1605" s="41">
        <v>0.16547235940201749</v>
      </c>
      <c r="F1605" s="4">
        <v>60520853716.979103</v>
      </c>
      <c r="G1605" s="4">
        <v>24206045209.588848</v>
      </c>
      <c r="H1605" s="11">
        <f t="shared" si="129"/>
        <v>9.3074241695909419E-3</v>
      </c>
      <c r="I1605" s="10">
        <f t="shared" si="125"/>
        <v>3.3705443273848758E-2</v>
      </c>
      <c r="J1605" s="10">
        <f t="shared" si="126"/>
        <v>-3.536644619080731E-2</v>
      </c>
      <c r="K1605" s="10">
        <f t="shared" si="127"/>
        <v>84.961397118316455</v>
      </c>
      <c r="L1605" s="10">
        <f t="shared" si="128"/>
        <v>7.3805010371728708E-2</v>
      </c>
    </row>
    <row r="1606" spans="1:12" x14ac:dyDescent="0.25">
      <c r="A1606" s="3">
        <v>45435</v>
      </c>
      <c r="B1606" s="41">
        <v>0.1670001666568055</v>
      </c>
      <c r="C1606" s="41">
        <v>0.16927049834420169</v>
      </c>
      <c r="D1606" s="41">
        <v>0.15362127390602751</v>
      </c>
      <c r="E1606" s="41">
        <v>0.15962019010716011</v>
      </c>
      <c r="F1606" s="4">
        <v>58436003228.477348</v>
      </c>
      <c r="G1606" s="4">
        <v>23571716578.78746</v>
      </c>
      <c r="H1606" s="11">
        <f t="shared" si="129"/>
        <v>-2.8606150157490233E-2</v>
      </c>
      <c r="I1606" s="10">
        <f t="shared" si="125"/>
        <v>1.3519628503984612E-2</v>
      </c>
      <c r="J1606" s="10">
        <f t="shared" si="126"/>
        <v>2.6147186601889638E-2</v>
      </c>
      <c r="K1606" s="10">
        <f t="shared" si="127"/>
        <v>82.502372484602247</v>
      </c>
      <c r="L1606" s="10">
        <f t="shared" si="128"/>
        <v>0.10186886256227146</v>
      </c>
    </row>
    <row r="1607" spans="1:12" x14ac:dyDescent="0.25">
      <c r="A1607" s="3">
        <v>45436</v>
      </c>
      <c r="B1607" s="41">
        <v>0.15936704631354379</v>
      </c>
      <c r="C1607" s="41">
        <v>0.17249688626902721</v>
      </c>
      <c r="D1607" s="41">
        <v>0.15661633223642349</v>
      </c>
      <c r="E1607" s="41">
        <v>0.16379380900332111</v>
      </c>
      <c r="F1607" s="4">
        <v>59738593351.526131</v>
      </c>
      <c r="G1607" s="4">
        <v>23408318596.296169</v>
      </c>
      <c r="H1607" s="11">
        <f t="shared" si="129"/>
        <v>1.9060544846183695E-2</v>
      </c>
      <c r="I1607" s="10">
        <f t="shared" si="125"/>
        <v>9.24976370766201E-3</v>
      </c>
      <c r="J1607" s="10">
        <f t="shared" si="126"/>
        <v>5.3072110878616519E-2</v>
      </c>
      <c r="K1607" s="10">
        <f t="shared" si="127"/>
        <v>84.09397320010774</v>
      </c>
      <c r="L1607" s="10">
        <f t="shared" si="128"/>
        <v>0.10139781596105113</v>
      </c>
    </row>
    <row r="1608" spans="1:12" x14ac:dyDescent="0.25">
      <c r="A1608" s="3">
        <v>45437</v>
      </c>
      <c r="B1608" s="41">
        <v>0.16385317249004991</v>
      </c>
      <c r="C1608" s="41">
        <v>0.17248669219597629</v>
      </c>
      <c r="D1608" s="41">
        <v>0.162760173414676</v>
      </c>
      <c r="E1608" s="41">
        <v>0.17248669219597629</v>
      </c>
      <c r="F1608" s="4">
        <v>59110338118.292686</v>
      </c>
      <c r="G1608" s="4">
        <v>24105996256.9338</v>
      </c>
      <c r="H1608" s="11">
        <f t="shared" si="129"/>
        <v>-5.9097142397218894E-5</v>
      </c>
      <c r="I1608" s="10">
        <f t="shared" si="125"/>
        <v>1.5969008592541811E-2</v>
      </c>
      <c r="J1608" s="10">
        <f t="shared" si="126"/>
        <v>-3.4262356711536768E-2</v>
      </c>
      <c r="K1608" s="10">
        <f t="shared" si="127"/>
        <v>84.088944389456401</v>
      </c>
      <c r="L1608" s="10">
        <f t="shared" si="128"/>
        <v>5.9759820705765243E-2</v>
      </c>
    </row>
    <row r="1609" spans="1:12" x14ac:dyDescent="0.25">
      <c r="A1609" s="3">
        <v>45438</v>
      </c>
      <c r="B1609" s="41">
        <v>0.17315409910531249</v>
      </c>
      <c r="C1609" s="41">
        <v>0.1747328215156124</v>
      </c>
      <c r="D1609" s="41">
        <v>0.16537784200052569</v>
      </c>
      <c r="E1609" s="41">
        <v>0.1665768916199647</v>
      </c>
      <c r="F1609" s="4">
        <v>58324228214.069687</v>
      </c>
      <c r="G1609" s="4">
        <v>24510653740.86412</v>
      </c>
      <c r="H1609" s="11">
        <f t="shared" si="129"/>
        <v>1.302204414172484E-2</v>
      </c>
      <c r="I1609" s="10">
        <f t="shared" si="125"/>
        <v>8.6527664457151272E-3</v>
      </c>
      <c r="J1609" s="10">
        <f t="shared" si="126"/>
        <v>1.7212559972713315E-2</v>
      </c>
      <c r="K1609" s="10">
        <f t="shared" si="127"/>
        <v>85.196976379268662</v>
      </c>
      <c r="L1609" s="10">
        <f t="shared" si="128"/>
        <v>5.6567309150502565E-2</v>
      </c>
    </row>
    <row r="1610" spans="1:12" x14ac:dyDescent="0.25">
      <c r="A1610" s="3">
        <v>45439</v>
      </c>
      <c r="B1610" s="41">
        <v>0.16641685574845441</v>
      </c>
      <c r="C1610" s="41">
        <v>0.1730621058867377</v>
      </c>
      <c r="D1610" s="41">
        <v>0.16459595877123309</v>
      </c>
      <c r="E1610" s="41">
        <v>0.16944410635704149</v>
      </c>
      <c r="F1610" s="4">
        <v>57795399664.243896</v>
      </c>
      <c r="G1610" s="4">
        <v>24298790244.149818</v>
      </c>
      <c r="H1610" s="11">
        <f t="shared" si="129"/>
        <v>-9.5615443875002783E-3</v>
      </c>
      <c r="I1610" s="10">
        <f t="shared" si="125"/>
        <v>2.1220927085096666E-2</v>
      </c>
      <c r="J1610" s="10">
        <f t="shared" si="126"/>
        <v>-2.3193656535510199E-2</v>
      </c>
      <c r="K1610" s="10">
        <f t="shared" si="127"/>
        <v>84.372800163549968</v>
      </c>
      <c r="L1610" s="10">
        <f t="shared" si="128"/>
        <v>5.1435935479263284E-2</v>
      </c>
    </row>
    <row r="1611" spans="1:12" x14ac:dyDescent="0.25">
      <c r="A1611" s="3">
        <v>45440</v>
      </c>
      <c r="B1611" s="41">
        <v>0.1692896281773805</v>
      </c>
      <c r="C1611" s="41">
        <v>0.1692896281773805</v>
      </c>
      <c r="D1611" s="41">
        <v>0.16195256891841719</v>
      </c>
      <c r="E1611" s="41">
        <v>0.1655140779522298</v>
      </c>
      <c r="F1611" s="4">
        <v>57494332114.487808</v>
      </c>
      <c r="G1611" s="4">
        <v>23853862420.91637</v>
      </c>
      <c r="H1611" s="11">
        <f t="shared" si="129"/>
        <v>-2.1798404047077443E-2</v>
      </c>
      <c r="I1611" s="10">
        <f t="shared" si="125"/>
        <v>2.6963256092755839E-2</v>
      </c>
      <c r="J1611" s="10">
        <f t="shared" si="126"/>
        <v>-6.643002766317796E-3</v>
      </c>
      <c r="K1611" s="10">
        <f t="shared" si="127"/>
        <v>82.511809370954509</v>
      </c>
      <c r="L1611" s="10">
        <f t="shared" si="128"/>
        <v>4.530375348759863E-2</v>
      </c>
    </row>
    <row r="1612" spans="1:12" x14ac:dyDescent="0.25">
      <c r="A1612" s="3">
        <v>45441</v>
      </c>
      <c r="B1612" s="41">
        <v>0.16551969914576489</v>
      </c>
      <c r="C1612" s="41">
        <v>0.1706799224386773</v>
      </c>
      <c r="D1612" s="41">
        <v>0.162638100374357</v>
      </c>
      <c r="E1612" s="41">
        <v>0.16441456747452859</v>
      </c>
      <c r="F1612" s="4">
        <v>57402884538.3554</v>
      </c>
      <c r="G1612" s="4">
        <v>23980532864.72126</v>
      </c>
      <c r="H1612" s="11">
        <f t="shared" si="129"/>
        <v>8.2125188427968152E-3</v>
      </c>
      <c r="I1612" s="10">
        <f t="shared" si="125"/>
        <v>5.4901484686643437E-3</v>
      </c>
      <c r="J1612" s="10">
        <f t="shared" si="126"/>
        <v>-3.0964347904912981E-2</v>
      </c>
      <c r="K1612" s="10">
        <f t="shared" si="127"/>
        <v>83.197651679009539</v>
      </c>
      <c r="L1612" s="10">
        <f t="shared" si="128"/>
        <v>4.9446114076651115E-2</v>
      </c>
    </row>
    <row r="1613" spans="1:12" x14ac:dyDescent="0.25">
      <c r="A1613" s="3">
        <v>45442</v>
      </c>
      <c r="B1613" s="41">
        <v>0.164536385656848</v>
      </c>
      <c r="C1613" s="41">
        <v>0.1655733014328182</v>
      </c>
      <c r="D1613" s="41">
        <v>0.1565602060143958</v>
      </c>
      <c r="E1613" s="41">
        <v>0.15932357760661151</v>
      </c>
      <c r="F1613" s="4">
        <v>57507751868.564461</v>
      </c>
      <c r="G1613" s="4">
        <v>23320449794.45993</v>
      </c>
      <c r="H1613" s="11">
        <f t="shared" si="129"/>
        <v>-2.991928360931748E-2</v>
      </c>
      <c r="I1613" s="10">
        <f t="shared" si="125"/>
        <v>1.3965353963884257E-2</v>
      </c>
      <c r="J1613" s="10">
        <f t="shared" si="126"/>
        <v>1.0143876944908037E-3</v>
      </c>
      <c r="K1613" s="10">
        <f t="shared" si="127"/>
        <v>80.678518259186717</v>
      </c>
      <c r="L1613" s="10">
        <f t="shared" si="128"/>
        <v>5.7569516851514901E-2</v>
      </c>
    </row>
    <row r="1614" spans="1:12" x14ac:dyDescent="0.25">
      <c r="A1614" s="3">
        <v>45443</v>
      </c>
      <c r="B1614" s="41">
        <v>0.1592461540612054</v>
      </c>
      <c r="C1614" s="41">
        <v>0.16190501812035649</v>
      </c>
      <c r="D1614" s="41">
        <v>0.15510241426526369</v>
      </c>
      <c r="E1614" s="41">
        <v>0.15948519348317791</v>
      </c>
      <c r="F1614" s="4">
        <v>56968444851.177696</v>
      </c>
      <c r="G1614" s="4">
        <v>23026022127.60976</v>
      </c>
      <c r="H1614" s="11">
        <f t="shared" si="129"/>
        <v>-2.2155041185490481E-2</v>
      </c>
      <c r="I1614" s="10">
        <f t="shared" si="125"/>
        <v>1.9447378322505289E-3</v>
      </c>
      <c r="J1614" s="10">
        <f t="shared" si="126"/>
        <v>6.7710773177660499E-3</v>
      </c>
      <c r="K1614" s="10">
        <f t="shared" si="127"/>
        <v>78.868927323184607</v>
      </c>
      <c r="L1614" s="10">
        <f t="shared" si="128"/>
        <v>4.3858787674694977E-2</v>
      </c>
    </row>
    <row r="1615" spans="1:12" x14ac:dyDescent="0.25">
      <c r="A1615" s="3">
        <v>45444</v>
      </c>
      <c r="B1615" s="41">
        <v>0.1596449186571568</v>
      </c>
      <c r="C1615" s="41">
        <v>0.161515628746915</v>
      </c>
      <c r="D1615" s="41">
        <v>0.1585505395686552</v>
      </c>
      <c r="E1615" s="41">
        <v>0.1605650800592914</v>
      </c>
      <c r="F1615" s="4">
        <v>56052920346.613243</v>
      </c>
      <c r="G1615" s="4">
        <v>23103562070.07317</v>
      </c>
      <c r="H1615" s="11">
        <f t="shared" si="129"/>
        <v>-2.4050482064245024E-3</v>
      </c>
      <c r="I1615" s="10">
        <f t="shared" si="125"/>
        <v>9.2364384566819054E-3</v>
      </c>
      <c r="J1615" s="10">
        <f t="shared" si="126"/>
        <v>-2.0625950932590564E-2</v>
      </c>
      <c r="K1615" s="10">
        <f t="shared" si="127"/>
        <v>78.676838702776934</v>
      </c>
      <c r="L1615" s="10">
        <f t="shared" si="128"/>
        <v>1.8701224141693062E-2</v>
      </c>
    </row>
    <row r="1616" spans="1:12" x14ac:dyDescent="0.25">
      <c r="A1616" s="3">
        <v>45445</v>
      </c>
      <c r="B1616" s="41">
        <v>0.1605859797080324</v>
      </c>
      <c r="C1616" s="41">
        <v>0.16157138820778069</v>
      </c>
      <c r="D1616" s="41">
        <v>0.15482834590233219</v>
      </c>
      <c r="E1616" s="41">
        <v>0.15725327259650099</v>
      </c>
      <c r="F1616" s="4">
        <v>55803502757.348427</v>
      </c>
      <c r="G1616" s="4">
        <v>22892050882.56794</v>
      </c>
      <c r="H1616" s="11">
        <f t="shared" si="129"/>
        <v>3.4522641120424889E-4</v>
      </c>
      <c r="I1616" s="10">
        <f t="shared" si="125"/>
        <v>1.6019636123033559E-2</v>
      </c>
      <c r="J1616" s="10">
        <f t="shared" si="126"/>
        <v>2.097745668097728E-3</v>
      </c>
      <c r="K1616" s="10">
        <f t="shared" si="127"/>
        <v>78.704345251858385</v>
      </c>
      <c r="L1616" s="10">
        <f t="shared" si="128"/>
        <v>4.3551729924842686E-2</v>
      </c>
    </row>
    <row r="1617" spans="1:12" x14ac:dyDescent="0.25">
      <c r="A1617" s="3">
        <v>45446</v>
      </c>
      <c r="B1617" s="41">
        <v>0.1570391176823682</v>
      </c>
      <c r="C1617" s="41">
        <v>0.16373766030237841</v>
      </c>
      <c r="D1617" s="41">
        <v>0.15567806426324571</v>
      </c>
      <c r="E1617" s="41">
        <v>0.1575831499678845</v>
      </c>
      <c r="F1617" s="4">
        <v>57139455556.96167</v>
      </c>
      <c r="G1617" s="4">
        <v>23182451614.32753</v>
      </c>
      <c r="H1617" s="11">
        <f t="shared" si="129"/>
        <v>1.3407522944668217E-2</v>
      </c>
      <c r="I1617" s="10">
        <f t="shared" si="125"/>
        <v>1.9261416881987237E-2</v>
      </c>
      <c r="J1617" s="10">
        <f t="shared" si="126"/>
        <v>2.593599348720188E-2</v>
      </c>
      <c r="K1617" s="10">
        <f t="shared" si="127"/>
        <v>79.772983089612438</v>
      </c>
      <c r="L1617" s="10">
        <f t="shared" si="128"/>
        <v>5.1770916328354621E-2</v>
      </c>
    </row>
    <row r="1618" spans="1:12" x14ac:dyDescent="0.25">
      <c r="A1618" s="3">
        <v>45447</v>
      </c>
      <c r="B1618" s="41">
        <v>0.158410917161246</v>
      </c>
      <c r="C1618" s="41">
        <v>0.1622234694808152</v>
      </c>
      <c r="D1618" s="41">
        <v>0.1567165350511284</v>
      </c>
      <c r="E1618" s="41">
        <v>0.16167022551914431</v>
      </c>
      <c r="F1618" s="4">
        <v>57693582988.139374</v>
      </c>
      <c r="G1618" s="4">
        <v>23025919818.735191</v>
      </c>
      <c r="H1618" s="11">
        <f t="shared" si="129"/>
        <v>-9.2476637248077882E-3</v>
      </c>
      <c r="I1618" s="10">
        <f t="shared" si="125"/>
        <v>1.5611187035309254E-2</v>
      </c>
      <c r="J1618" s="10">
        <f t="shared" si="126"/>
        <v>7.6076781568066298E-3</v>
      </c>
      <c r="K1618" s="10">
        <f t="shared" si="127"/>
        <v>79.026021703950121</v>
      </c>
      <c r="L1618" s="10">
        <f t="shared" si="128"/>
        <v>3.5139460095197972E-2</v>
      </c>
    </row>
    <row r="1619" spans="1:12" x14ac:dyDescent="0.25">
      <c r="A1619" s="3">
        <v>45448</v>
      </c>
      <c r="B1619" s="41">
        <v>0.1608928067049078</v>
      </c>
      <c r="C1619" s="41">
        <v>0.16514220927271059</v>
      </c>
      <c r="D1619" s="41">
        <v>0.1608928067049078</v>
      </c>
      <c r="E1619" s="41">
        <v>0.16290016056243231</v>
      </c>
      <c r="F1619" s="4">
        <v>58859572135.358887</v>
      </c>
      <c r="G1619" s="4">
        <v>23540808108.72126</v>
      </c>
      <c r="H1619" s="11">
        <f t="shared" si="129"/>
        <v>1.7992093260220655E-2</v>
      </c>
      <c r="I1619" s="10">
        <f t="shared" si="125"/>
        <v>5.556114080651064E-3</v>
      </c>
      <c r="J1619" s="10">
        <f t="shared" si="126"/>
        <v>-1.796019941385707E-2</v>
      </c>
      <c r="K1619" s="10">
        <f t="shared" si="127"/>
        <v>80.46585734969203</v>
      </c>
      <c r="L1619" s="10">
        <f t="shared" si="128"/>
        <v>2.6411389389188633E-2</v>
      </c>
    </row>
    <row r="1620" spans="1:12" x14ac:dyDescent="0.25">
      <c r="A1620" s="3">
        <v>45449</v>
      </c>
      <c r="B1620" s="41">
        <v>0.1629015870757731</v>
      </c>
      <c r="C1620" s="41">
        <v>0.164467527519507</v>
      </c>
      <c r="D1620" s="41">
        <v>0.15889099288214001</v>
      </c>
      <c r="E1620" s="41">
        <v>0.15997444119418169</v>
      </c>
      <c r="F1620" s="4">
        <v>58711096281.982582</v>
      </c>
      <c r="G1620" s="4">
        <v>23406315008.947731</v>
      </c>
      <c r="H1620" s="11">
        <f t="shared" si="129"/>
        <v>-4.0854591698567212E-3</v>
      </c>
      <c r="I1620" s="10">
        <f t="shared" si="125"/>
        <v>5.0970517933275471E-2</v>
      </c>
      <c r="J1620" s="10">
        <f t="shared" si="126"/>
        <v>-7.1950405290772235E-2</v>
      </c>
      <c r="K1620" s="10">
        <f t="shared" si="127"/>
        <v>80.133031915752483</v>
      </c>
      <c r="L1620" s="10">
        <f t="shared" si="128"/>
        <v>3.5096606397969188E-2</v>
      </c>
    </row>
    <row r="1621" spans="1:12" x14ac:dyDescent="0.25">
      <c r="A1621" s="3">
        <v>45450</v>
      </c>
      <c r="B1621" s="41">
        <v>0.1606482718114747</v>
      </c>
      <c r="C1621" s="41">
        <v>0.1625032933092066</v>
      </c>
      <c r="D1621" s="41">
        <v>0.1429612363592834</v>
      </c>
      <c r="E1621" s="41">
        <v>0.14846421531409551</v>
      </c>
      <c r="F1621" s="4">
        <v>58860463365.724739</v>
      </c>
      <c r="G1621" s="4">
        <v>22745659092.61673</v>
      </c>
      <c r="H1621" s="11">
        <f t="shared" si="129"/>
        <v>-1.1942991056805578E-2</v>
      </c>
      <c r="I1621" s="10">
        <f t="shared" si="125"/>
        <v>6.2369341501411588E-2</v>
      </c>
      <c r="J1621" s="10">
        <f t="shared" si="126"/>
        <v>-1.4862435539391039E-2</v>
      </c>
      <c r="K1621" s="10">
        <f t="shared" si="127"/>
        <v>79.164060841171136</v>
      </c>
      <c r="L1621" s="10">
        <f t="shared" si="128"/>
        <v>0.13669479536964158</v>
      </c>
    </row>
    <row r="1622" spans="1:12" x14ac:dyDescent="0.25">
      <c r="A1622" s="3">
        <v>45451</v>
      </c>
      <c r="B1622" s="41">
        <v>0.14832186365403169</v>
      </c>
      <c r="C1622" s="41">
        <v>0.1488487609051114</v>
      </c>
      <c r="D1622" s="41">
        <v>0.1439983509610529</v>
      </c>
      <c r="E1622" s="41">
        <v>0.1462576754840835</v>
      </c>
      <c r="F1622" s="4">
        <v>58558143371.400703</v>
      </c>
      <c r="G1622" s="4">
        <v>21212872217.672482</v>
      </c>
      <c r="H1622" s="11">
        <f t="shared" si="129"/>
        <v>-8.4026188799224799E-2</v>
      </c>
      <c r="I1622" s="10">
        <f t="shared" si="125"/>
        <v>1.1207362686579812E-2</v>
      </c>
      <c r="J1622" s="10">
        <f t="shared" si="126"/>
        <v>4.9072763383253282E-3</v>
      </c>
      <c r="K1622" s="10">
        <f t="shared" si="127"/>
        <v>72.42818033001835</v>
      </c>
      <c r="L1622" s="10">
        <f t="shared" si="128"/>
        <v>3.3683788124562408E-2</v>
      </c>
    </row>
    <row r="1623" spans="1:12" x14ac:dyDescent="0.25">
      <c r="A1623" s="3">
        <v>45452</v>
      </c>
      <c r="B1623" s="41">
        <v>0.14620194707645859</v>
      </c>
      <c r="C1623" s="41">
        <v>0.14947055871639139</v>
      </c>
      <c r="D1623" s="41">
        <v>0.14485235434892491</v>
      </c>
      <c r="E1623" s="41">
        <v>0.14697540231428499</v>
      </c>
      <c r="F1623" s="4">
        <v>57371526171.080139</v>
      </c>
      <c r="G1623" s="4">
        <v>21169182904.480831</v>
      </c>
      <c r="H1623" s="11">
        <f t="shared" si="129"/>
        <v>4.1773798283506079E-3</v>
      </c>
      <c r="I1623" s="10">
        <f t="shared" si="125"/>
        <v>4.0596122893402243E-3</v>
      </c>
      <c r="J1623" s="10">
        <f t="shared" si="126"/>
        <v>-1.613585321786859E-2</v>
      </c>
      <c r="K1623" s="10">
        <f t="shared" si="127"/>
        <v>72.734917729361456</v>
      </c>
      <c r="L1623" s="10">
        <f t="shared" si="128"/>
        <v>3.1882149159564221E-2</v>
      </c>
    </row>
    <row r="1624" spans="1:12" x14ac:dyDescent="0.25">
      <c r="A1624" s="3">
        <v>45453</v>
      </c>
      <c r="B1624" s="41">
        <v>0.146866813563898</v>
      </c>
      <c r="C1624" s="41">
        <v>0.14772590480168671</v>
      </c>
      <c r="D1624" s="41">
        <v>0.14313628853681959</v>
      </c>
      <c r="E1624" s="41">
        <v>0.1446038287959045</v>
      </c>
      <c r="F1624" s="4">
        <v>57357343844.223</v>
      </c>
      <c r="G1624" s="4">
        <v>20956655516.71777</v>
      </c>
      <c r="H1624" s="11">
        <f t="shared" si="129"/>
        <v>-1.1672224481444731E-2</v>
      </c>
      <c r="I1624" s="10">
        <f t="shared" si="125"/>
        <v>3.773685630050666E-2</v>
      </c>
      <c r="J1624" s="10">
        <f t="shared" si="126"/>
        <v>-4.5252641590137643E-2</v>
      </c>
      <c r="K1624" s="10">
        <f t="shared" si="127"/>
        <v>71.874267217503487</v>
      </c>
      <c r="L1624" s="10">
        <f t="shared" si="128"/>
        <v>3.2064658877098973E-2</v>
      </c>
    </row>
    <row r="1625" spans="1:12" x14ac:dyDescent="0.25">
      <c r="A1625" s="3">
        <v>45454</v>
      </c>
      <c r="B1625" s="41">
        <v>0.1447299731762762</v>
      </c>
      <c r="C1625" s="41">
        <v>0.145153497007046</v>
      </c>
      <c r="D1625" s="41">
        <v>0.13388588011201649</v>
      </c>
      <c r="E1625" s="41">
        <v>0.13806012355884181</v>
      </c>
      <c r="F1625" s="4">
        <v>56312141681.825783</v>
      </c>
      <c r="G1625" s="4">
        <v>20245324217.372822</v>
      </c>
      <c r="H1625" s="11">
        <f t="shared" si="129"/>
        <v>-1.7413383239006174E-2</v>
      </c>
      <c r="I1625" s="10">
        <f t="shared" si="125"/>
        <v>4.4283391619720648E-2</v>
      </c>
      <c r="J1625" s="10">
        <f t="shared" si="126"/>
        <v>5.8005719989377758E-2</v>
      </c>
      <c r="K1625" s="10">
        <f t="shared" si="127"/>
        <v>70.60527967418335</v>
      </c>
      <c r="L1625" s="10">
        <f t="shared" si="128"/>
        <v>8.4158365957652803E-2</v>
      </c>
    </row>
    <row r="1626" spans="1:12" x14ac:dyDescent="0.25">
      <c r="A1626" s="3">
        <v>45455</v>
      </c>
      <c r="B1626" s="41">
        <v>0.1387569304500709</v>
      </c>
      <c r="C1626" s="41">
        <v>0.1503724315867763</v>
      </c>
      <c r="D1626" s="41">
        <v>0.134749912049377</v>
      </c>
      <c r="E1626" s="41">
        <v>0.14606840042769489</v>
      </c>
      <c r="F1626" s="4">
        <v>57272056475.954697</v>
      </c>
      <c r="G1626" s="4">
        <v>20630427283.606281</v>
      </c>
      <c r="H1626" s="11">
        <f t="shared" si="129"/>
        <v>3.5954590742494921E-2</v>
      </c>
      <c r="I1626" s="10">
        <f t="shared" si="125"/>
        <v>6.4833943681893583E-3</v>
      </c>
      <c r="J1626" s="10">
        <f t="shared" si="126"/>
        <v>-3.0936706294380834E-2</v>
      </c>
      <c r="K1626" s="10">
        <f t="shared" si="127"/>
        <v>73.17981819987051</v>
      </c>
      <c r="L1626" s="10">
        <f t="shared" si="128"/>
        <v>0.1159371408841785</v>
      </c>
    </row>
    <row r="1627" spans="1:12" x14ac:dyDescent="0.25">
      <c r="A1627" s="3">
        <v>45456</v>
      </c>
      <c r="B1627" s="41">
        <v>0.1459156405930826</v>
      </c>
      <c r="C1627" s="41">
        <v>0.1463617609059692</v>
      </c>
      <c r="D1627" s="41">
        <v>0.14037447914136819</v>
      </c>
      <c r="E1627" s="41">
        <v>0.14154952522477329</v>
      </c>
      <c r="F1627" s="4">
        <v>56619685943.822304</v>
      </c>
      <c r="G1627" s="4">
        <v>20670467951.63763</v>
      </c>
      <c r="H1627" s="11">
        <f t="shared" si="129"/>
        <v>-2.6671582273993074E-2</v>
      </c>
      <c r="I1627" s="10">
        <f t="shared" si="125"/>
        <v>1.8469645745158293E-2</v>
      </c>
      <c r="J1627" s="10">
        <f t="shared" si="126"/>
        <v>-4.8007007014764014E-2</v>
      </c>
      <c r="K1627" s="10">
        <f t="shared" si="127"/>
        <v>71.201325075682817</v>
      </c>
      <c r="L1627" s="10">
        <f t="shared" si="128"/>
        <v>4.2652210011560054E-2</v>
      </c>
    </row>
    <row r="1628" spans="1:12" x14ac:dyDescent="0.25">
      <c r="A1628" s="3">
        <v>45457</v>
      </c>
      <c r="B1628" s="41">
        <v>0.14116346867164889</v>
      </c>
      <c r="C1628" s="41">
        <v>0.14380003812917899</v>
      </c>
      <c r="D1628" s="41">
        <v>0.13202796084322271</v>
      </c>
      <c r="E1628" s="41">
        <v>0.13475415617437109</v>
      </c>
      <c r="F1628" s="4">
        <v>55213638192.275261</v>
      </c>
      <c r="G1628" s="4">
        <v>20146748349.425091</v>
      </c>
      <c r="H1628" s="11">
        <f t="shared" si="129"/>
        <v>-1.7502678028286329E-2</v>
      </c>
      <c r="I1628" s="10">
        <f t="shared" si="125"/>
        <v>3.0604347103078397E-2</v>
      </c>
      <c r="J1628" s="10">
        <f t="shared" si="126"/>
        <v>1.1999765513137195E-2</v>
      </c>
      <c r="K1628" s="10">
        <f t="shared" si="127"/>
        <v>69.9376085296675</v>
      </c>
      <c r="L1628" s="10">
        <f t="shared" si="128"/>
        <v>8.9163516657922992E-2</v>
      </c>
    </row>
    <row r="1629" spans="1:12" x14ac:dyDescent="0.25">
      <c r="A1629" s="3">
        <v>45458</v>
      </c>
      <c r="B1629" s="41">
        <v>0.13474255912604319</v>
      </c>
      <c r="C1629" s="41">
        <v>0.1375270919853904</v>
      </c>
      <c r="D1629" s="41">
        <v>0.1341418583817269</v>
      </c>
      <c r="E1629" s="41">
        <v>0.13637117445038421</v>
      </c>
      <c r="F1629" s="4">
        <v>54992160639.689903</v>
      </c>
      <c r="G1629" s="4">
        <v>19694159398.4669</v>
      </c>
      <c r="H1629" s="11">
        <f t="shared" si="129"/>
        <v>-4.3622701533315711E-2</v>
      </c>
      <c r="I1629" s="10">
        <f t="shared" si="125"/>
        <v>1.058046856207986E-3</v>
      </c>
      <c r="J1629" s="10">
        <f t="shared" si="126"/>
        <v>7.0171892344348397E-3</v>
      </c>
      <c r="K1629" s="10">
        <f t="shared" si="127"/>
        <v>66.843118405290625</v>
      </c>
      <c r="L1629" s="10">
        <f t="shared" si="128"/>
        <v>2.5236221150523708E-2</v>
      </c>
    </row>
    <row r="1630" spans="1:12" x14ac:dyDescent="0.25">
      <c r="A1630" s="3">
        <v>45459</v>
      </c>
      <c r="B1630" s="41">
        <v>0.13639677269117281</v>
      </c>
      <c r="C1630" s="41">
        <v>0.13748011014628089</v>
      </c>
      <c r="D1630" s="41">
        <v>0.1348989519839191</v>
      </c>
      <c r="E1630" s="41">
        <v>0.13732811678762469</v>
      </c>
      <c r="F1630" s="4">
        <v>54520148514.390244</v>
      </c>
      <c r="G1630" s="4">
        <v>19671468023.411152</v>
      </c>
      <c r="H1630" s="11">
        <f t="shared" si="129"/>
        <v>-3.4161879256849631E-4</v>
      </c>
      <c r="I1630" s="10">
        <f t="shared" si="125"/>
        <v>4.5143051050460084E-2</v>
      </c>
      <c r="J1630" s="10">
        <f t="shared" si="126"/>
        <v>-6.5446254410894911E-2</v>
      </c>
      <c r="K1630" s="10">
        <f t="shared" si="127"/>
        <v>66.819941921096927</v>
      </c>
      <c r="L1630" s="10">
        <f t="shared" si="128"/>
        <v>1.913401197267639E-2</v>
      </c>
    </row>
    <row r="1631" spans="1:12" x14ac:dyDescent="0.25">
      <c r="A1631" s="3">
        <v>45460</v>
      </c>
      <c r="B1631" s="41">
        <v>0.1372860145201126</v>
      </c>
      <c r="C1631" s="41">
        <v>0.137638856425159</v>
      </c>
      <c r="D1631" s="41">
        <v>0.1273384349354881</v>
      </c>
      <c r="E1631" s="41">
        <v>0.12834050591857271</v>
      </c>
      <c r="F1631" s="4">
        <v>54762279486.296173</v>
      </c>
      <c r="G1631" s="4">
        <v>19243889119.010448</v>
      </c>
      <c r="H1631" s="11">
        <f t="shared" si="129"/>
        <v>1.1546854211070534E-3</v>
      </c>
      <c r="I1631" s="10">
        <f t="shared" si="125"/>
        <v>3.1448486713747031E-2</v>
      </c>
      <c r="J1631" s="10">
        <f t="shared" si="126"/>
        <v>-4.6387366081631409E-2</v>
      </c>
      <c r="K1631" s="10">
        <f t="shared" si="127"/>
        <v>66.898252619293544</v>
      </c>
      <c r="L1631" s="10">
        <f t="shared" si="128"/>
        <v>8.0890121626587153E-2</v>
      </c>
    </row>
    <row r="1632" spans="1:12" x14ac:dyDescent="0.25">
      <c r="A1632" s="3">
        <v>45461</v>
      </c>
      <c r="B1632" s="41">
        <v>0.12901065782761439</v>
      </c>
      <c r="C1632" s="41">
        <v>0.12901065782761439</v>
      </c>
      <c r="D1632" s="41">
        <v>0.1154475634222656</v>
      </c>
      <c r="E1632" s="41">
        <v>0.1223871278874261</v>
      </c>
      <c r="F1632" s="4">
        <v>55460506764.508713</v>
      </c>
      <c r="G1632" s="4">
        <v>17513997500.10104</v>
      </c>
      <c r="H1632" s="11">
        <f t="shared" si="129"/>
        <v>-6.2687229621354604E-2</v>
      </c>
      <c r="I1632" s="10">
        <f t="shared" si="125"/>
        <v>2.1224820803676592E-2</v>
      </c>
      <c r="J1632" s="10">
        <f t="shared" si="126"/>
        <v>-2.2443133901594026E-3</v>
      </c>
      <c r="K1632" s="10">
        <f t="shared" si="127"/>
        <v>62.641899266459149</v>
      </c>
      <c r="L1632" s="10">
        <f t="shared" si="128"/>
        <v>0.11748272551876981</v>
      </c>
    </row>
    <row r="1633" spans="1:12" x14ac:dyDescent="0.25">
      <c r="A1633" s="3">
        <v>45462</v>
      </c>
      <c r="B1633" s="41">
        <v>0.1224499005467226</v>
      </c>
      <c r="C1633" s="41">
        <v>0.12666107016138201</v>
      </c>
      <c r="D1633" s="41">
        <v>0.1214652261109274</v>
      </c>
      <c r="E1633" s="41">
        <v>0.1221124528175252</v>
      </c>
      <c r="F1633" s="4">
        <v>54384371805.14286</v>
      </c>
      <c r="G1633" s="4">
        <v>17905887233.477348</v>
      </c>
      <c r="H1633" s="11">
        <f t="shared" si="129"/>
        <v>-1.821235319466347E-2</v>
      </c>
      <c r="I1633" s="10">
        <f t="shared" si="125"/>
        <v>2.2781316939230217E-2</v>
      </c>
      <c r="J1633" s="10">
        <f t="shared" si="126"/>
        <v>1.4919601870192922E-2</v>
      </c>
      <c r="K1633" s="10">
        <f t="shared" si="127"/>
        <v>61.482830519039204</v>
      </c>
      <c r="L1633" s="10">
        <f t="shared" si="128"/>
        <v>4.2776391374017786E-2</v>
      </c>
    </row>
    <row r="1634" spans="1:12" x14ac:dyDescent="0.25">
      <c r="A1634" s="3">
        <v>45463</v>
      </c>
      <c r="B1634" s="41">
        <v>0.1219555987945342</v>
      </c>
      <c r="C1634" s="41">
        <v>0.1281561870908193</v>
      </c>
      <c r="D1634" s="41">
        <v>0.1213300385585996</v>
      </c>
      <c r="E1634" s="41">
        <v>0.12393432199695539</v>
      </c>
      <c r="F1634" s="4">
        <v>54098214045.418121</v>
      </c>
      <c r="G1634" s="4">
        <v>17943477885.442509</v>
      </c>
      <c r="H1634" s="11">
        <f t="shared" si="129"/>
        <v>1.1804076244834582E-2</v>
      </c>
      <c r="I1634" s="10">
        <f t="shared" si="125"/>
        <v>1.4058482715157491E-2</v>
      </c>
      <c r="J1634" s="10">
        <f t="shared" si="126"/>
        <v>-1.7721651197292188E-3</v>
      </c>
      <c r="K1634" s="10">
        <f t="shared" si="127"/>
        <v>62.220382614479014</v>
      </c>
      <c r="L1634" s="10">
        <f t="shared" si="128"/>
        <v>5.6260993677363924E-2</v>
      </c>
    </row>
    <row r="1635" spans="1:12" x14ac:dyDescent="0.25">
      <c r="A1635" s="3">
        <v>45464</v>
      </c>
      <c r="B1635" s="41">
        <v>0.12466218782211071</v>
      </c>
      <c r="C1635" s="41">
        <v>0.12554006164869369</v>
      </c>
      <c r="D1635" s="41">
        <v>0.1213434542955461</v>
      </c>
      <c r="E1635" s="41">
        <v>0.12371468991437511</v>
      </c>
      <c r="F1635" s="4">
        <v>53181301581</v>
      </c>
      <c r="G1635" s="4">
        <v>17886305614.491291</v>
      </c>
      <c r="H1635" s="11">
        <f t="shared" si="129"/>
        <v>-2.0413571139344718E-2</v>
      </c>
      <c r="I1635" s="10">
        <f t="shared" si="125"/>
        <v>5.6646050232301119E-3</v>
      </c>
      <c r="J1635" s="10">
        <f t="shared" si="126"/>
        <v>2.6899255792551813E-3</v>
      </c>
      <c r="K1635" s="10">
        <f t="shared" si="127"/>
        <v>60.929828836521757</v>
      </c>
      <c r="L1635" s="10">
        <f t="shared" si="128"/>
        <v>3.4584538387429253E-2</v>
      </c>
    </row>
    <row r="1636" spans="1:12" x14ac:dyDescent="0.25">
      <c r="A1636" s="3">
        <v>45465</v>
      </c>
      <c r="B1636" s="41">
        <v>0.1245186224407675</v>
      </c>
      <c r="C1636" s="41">
        <v>0.1254732901266794</v>
      </c>
      <c r="D1636" s="41">
        <v>0.1232138783467111</v>
      </c>
      <c r="E1636" s="41">
        <v>0.12404747322330539</v>
      </c>
      <c r="F1636" s="4">
        <v>52940033116.738678</v>
      </c>
      <c r="G1636" s="4">
        <v>17955870886.43206</v>
      </c>
      <c r="H1636" s="11">
        <f t="shared" si="129"/>
        <v>-5.318742171812606E-4</v>
      </c>
      <c r="I1636" s="10">
        <f t="shared" si="125"/>
        <v>2.2172853610717375E-2</v>
      </c>
      <c r="J1636" s="10">
        <f t="shared" si="126"/>
        <v>-1.5270595445673329E-2</v>
      </c>
      <c r="K1636" s="10">
        <f t="shared" si="127"/>
        <v>60.896889957289162</v>
      </c>
      <c r="L1636" s="10">
        <f t="shared" si="128"/>
        <v>1.833731565214225E-2</v>
      </c>
    </row>
    <row r="1637" spans="1:12" x14ac:dyDescent="0.25">
      <c r="A1637" s="3">
        <v>45466</v>
      </c>
      <c r="B1637" s="41">
        <v>0.12405393285525609</v>
      </c>
      <c r="C1637" s="41">
        <v>0.12641171578374799</v>
      </c>
      <c r="D1637" s="41">
        <v>0.1216381041839165</v>
      </c>
      <c r="E1637" s="41">
        <v>0.1221531944436543</v>
      </c>
      <c r="F1637" s="4">
        <v>52664695477.689903</v>
      </c>
      <c r="G1637" s="4">
        <v>17918014467.759579</v>
      </c>
      <c r="H1637" s="11">
        <f t="shared" si="129"/>
        <v>7.4790870321575246E-3</v>
      </c>
      <c r="I1637" s="10">
        <f t="shared" si="125"/>
        <v>4.8273979077836378E-2</v>
      </c>
      <c r="J1637" s="10">
        <f t="shared" si="126"/>
        <v>-2.6145026566660512E-2</v>
      </c>
      <c r="K1637" s="10">
        <f t="shared" si="127"/>
        <v>61.35982218429961</v>
      </c>
      <c r="L1637" s="10">
        <f t="shared" si="128"/>
        <v>3.9244376849328466E-2</v>
      </c>
    </row>
    <row r="1638" spans="1:12" x14ac:dyDescent="0.25">
      <c r="A1638" s="3">
        <v>45467</v>
      </c>
      <c r="B1638" s="41">
        <v>0.1225478897021151</v>
      </c>
      <c r="C1638" s="41">
        <v>0.12339324883737859</v>
      </c>
      <c r="D1638" s="41">
        <v>0.1148269877651056</v>
      </c>
      <c r="E1638" s="41">
        <v>0.11895949592972251</v>
      </c>
      <c r="F1638" s="4">
        <v>51213481926.32753</v>
      </c>
      <c r="G1638" s="4">
        <v>17132082749.940769</v>
      </c>
      <c r="H1638" s="11">
        <f t="shared" si="129"/>
        <v>-2.3878063260632236E-2</v>
      </c>
      <c r="I1638" s="10">
        <f t="shared" si="125"/>
        <v>3.4729614084214801E-2</v>
      </c>
      <c r="J1638" s="10">
        <f t="shared" si="126"/>
        <v>5.9652528014020989E-2</v>
      </c>
      <c r="K1638" s="10">
        <f t="shared" si="127"/>
        <v>59.870790405261125</v>
      </c>
      <c r="L1638" s="10">
        <f t="shared" si="128"/>
        <v>7.4601461198272156E-2</v>
      </c>
    </row>
    <row r="1639" spans="1:12" x14ac:dyDescent="0.25">
      <c r="A1639" s="3">
        <v>45468</v>
      </c>
      <c r="B1639" s="41">
        <v>0.1194212451955954</v>
      </c>
      <c r="C1639" s="41">
        <v>0.12887087908047479</v>
      </c>
      <c r="D1639" s="41">
        <v>0.1187440347889395</v>
      </c>
      <c r="E1639" s="41">
        <v>0.1260557305932041</v>
      </c>
      <c r="F1639" s="4">
        <v>51312760745.024391</v>
      </c>
      <c r="G1639" s="4">
        <v>17912728405.404179</v>
      </c>
      <c r="H1639" s="11">
        <f t="shared" si="129"/>
        <v>4.4391652660959E-2</v>
      </c>
      <c r="I1639" s="10">
        <f t="shared" si="125"/>
        <v>1.4775149928194209E-5</v>
      </c>
      <c r="J1639" s="10">
        <f t="shared" si="126"/>
        <v>-2.631483828021719E-2</v>
      </c>
      <c r="K1639" s="10">
        <f t="shared" si="127"/>
        <v>62.572945390129512</v>
      </c>
      <c r="L1639" s="10">
        <f t="shared" si="128"/>
        <v>8.5282972820783343E-2</v>
      </c>
    </row>
    <row r="1640" spans="1:12" x14ac:dyDescent="0.25">
      <c r="A1640" s="3">
        <v>45469</v>
      </c>
      <c r="B1640" s="41">
        <v>0.1265481406549307</v>
      </c>
      <c r="C1640" s="41">
        <v>0.12826216539672239</v>
      </c>
      <c r="D1640" s="41">
        <v>0.1220356193664532</v>
      </c>
      <c r="E1640" s="41">
        <v>0.12273859442834931</v>
      </c>
      <c r="F1640" s="4">
        <v>50892283398.923347</v>
      </c>
      <c r="G1640" s="4">
        <v>18013706472.74564</v>
      </c>
      <c r="H1640" s="11">
        <f t="shared" si="129"/>
        <v>-4.7234385929212216E-3</v>
      </c>
      <c r="I1640" s="10">
        <f t="shared" si="125"/>
        <v>4.6081408395406845E-3</v>
      </c>
      <c r="J1640" s="10">
        <f t="shared" si="126"/>
        <v>3.9604757585037342E-2</v>
      </c>
      <c r="K1640" s="10">
        <f t="shared" si="127"/>
        <v>62.272662486408102</v>
      </c>
      <c r="L1640" s="10">
        <f t="shared" si="128"/>
        <v>5.1022365950156523E-2</v>
      </c>
    </row>
    <row r="1641" spans="1:12" x14ac:dyDescent="0.25">
      <c r="A1641" s="3">
        <v>45470</v>
      </c>
      <c r="B1641" s="41">
        <v>0.12241319499195499</v>
      </c>
      <c r="C1641" s="41">
        <v>0.12765900700050789</v>
      </c>
      <c r="D1641" s="41">
        <v>0.1205888473572666</v>
      </c>
      <c r="E1641" s="41">
        <v>0.1275996267070123</v>
      </c>
      <c r="F1641" s="4">
        <v>50642272835.655052</v>
      </c>
      <c r="G1641" s="4">
        <v>17822559422.919861</v>
      </c>
      <c r="H1641" s="11">
        <f t="shared" si="129"/>
        <v>-4.7025433755066735E-3</v>
      </c>
      <c r="I1641" s="10">
        <f t="shared" si="125"/>
        <v>1.8701365923476636E-2</v>
      </c>
      <c r="J1641" s="10">
        <f t="shared" si="126"/>
        <v>-3.3935434917028995E-2</v>
      </c>
      <c r="K1641" s="10">
        <f t="shared" si="127"/>
        <v>61.975120046581971</v>
      </c>
      <c r="L1641" s="10">
        <f t="shared" si="128"/>
        <v>5.8630294576866193E-2</v>
      </c>
    </row>
    <row r="1642" spans="1:12" x14ac:dyDescent="0.25">
      <c r="A1642" s="3">
        <v>45471</v>
      </c>
      <c r="B1642" s="41">
        <v>0.12701898775052209</v>
      </c>
      <c r="C1642" s="41">
        <v>0.12789062536204079</v>
      </c>
      <c r="D1642" s="41">
        <v>0.1224818818884766</v>
      </c>
      <c r="E1642" s="41">
        <v>0.1232694778794593</v>
      </c>
      <c r="F1642" s="4">
        <v>50764774364.85714</v>
      </c>
      <c r="G1642" s="4">
        <v>18116178551.020901</v>
      </c>
      <c r="H1642" s="11">
        <f t="shared" si="129"/>
        <v>1.814351897097102E-3</v>
      </c>
      <c r="I1642" s="10">
        <f t="shared" si="125"/>
        <v>2.0038099138078469E-2</v>
      </c>
      <c r="J1642" s="10">
        <f t="shared" si="126"/>
        <v>-1.5793594394590271E-2</v>
      </c>
      <c r="K1642" s="10">
        <f t="shared" si="127"/>
        <v>62.089379075108404</v>
      </c>
      <c r="L1642" s="10">
        <f t="shared" si="128"/>
        <v>4.4159539273645576E-2</v>
      </c>
    </row>
    <row r="1643" spans="1:12" x14ac:dyDescent="0.25">
      <c r="A1643" s="3">
        <v>45472</v>
      </c>
      <c r="B1643" s="41">
        <v>0.1232677294203213</v>
      </c>
      <c r="C1643" s="41">
        <v>0.12474024782971251</v>
      </c>
      <c r="D1643" s="41">
        <v>0.1211077756064879</v>
      </c>
      <c r="E1643" s="41">
        <v>0.1213226097445982</v>
      </c>
      <c r="F1643" s="4">
        <v>50204985816.655052</v>
      </c>
      <c r="G1643" s="4">
        <v>17824773272.56097</v>
      </c>
      <c r="H1643" s="11">
        <f t="shared" si="129"/>
        <v>-2.4633373426785603E-2</v>
      </c>
      <c r="I1643" s="10">
        <f t="shared" si="125"/>
        <v>1.0205427884255297E-2</v>
      </c>
      <c r="J1643" s="10">
        <f t="shared" si="126"/>
        <v>2.5727893498812326E-2</v>
      </c>
      <c r="K1643" s="10">
        <f t="shared" si="127"/>
        <v>60.535274841087229</v>
      </c>
      <c r="L1643" s="10">
        <f t="shared" si="128"/>
        <v>2.9993715969381718E-2</v>
      </c>
    </row>
    <row r="1644" spans="1:12" x14ac:dyDescent="0.25">
      <c r="A1644" s="3">
        <v>45473</v>
      </c>
      <c r="B1644" s="41">
        <v>0.1213342342420779</v>
      </c>
      <c r="C1644" s="41">
        <v>0.12520238277285831</v>
      </c>
      <c r="D1644" s="41">
        <v>0.1203218657908615</v>
      </c>
      <c r="E1644" s="41">
        <v>0.12444398492710521</v>
      </c>
      <c r="F1644" s="4">
        <v>50426621451.874573</v>
      </c>
      <c r="G1644" s="4">
        <v>17696498638.397209</v>
      </c>
      <c r="H1644" s="11">
        <f t="shared" si="129"/>
        <v>3.7047781384615965E-3</v>
      </c>
      <c r="I1644" s="10">
        <f t="shared" si="125"/>
        <v>2.3454912773059548E-2</v>
      </c>
      <c r="J1644" s="10">
        <f t="shared" si="126"/>
        <v>-9.4517381066886452E-3</v>
      </c>
      <c r="K1644" s="10">
        <f t="shared" si="127"/>
        <v>60.76324938206271</v>
      </c>
      <c r="L1644" s="10">
        <f t="shared" si="128"/>
        <v>4.0562178369806245E-2</v>
      </c>
    </row>
    <row r="1645" spans="1:12" x14ac:dyDescent="0.25">
      <c r="A1645" s="3">
        <v>45474</v>
      </c>
      <c r="B1645" s="41">
        <v>0.12481902641523521</v>
      </c>
      <c r="C1645" s="41">
        <v>0.12747323255954751</v>
      </c>
      <c r="D1645" s="41">
        <v>0.1231228415850904</v>
      </c>
      <c r="E1645" s="41">
        <v>0.12326777297262149</v>
      </c>
      <c r="F1645" s="4">
        <v>51959411805.867599</v>
      </c>
      <c r="G1645" s="4">
        <v>18098518239.174221</v>
      </c>
      <c r="H1645" s="11">
        <f t="shared" si="129"/>
        <v>1.8137432662195994E-2</v>
      </c>
      <c r="I1645" s="10">
        <f t="shared" si="125"/>
        <v>1.2076906460132026E-2</v>
      </c>
      <c r="J1645" s="10">
        <f t="shared" si="126"/>
        <v>1.8069782906743548E-2</v>
      </c>
      <c r="K1645" s="10">
        <f t="shared" si="127"/>
        <v>61.883476158728293</v>
      </c>
      <c r="L1645" s="10">
        <f t="shared" si="128"/>
        <v>3.5333744075834561E-2</v>
      </c>
    </row>
    <row r="1646" spans="1:12" x14ac:dyDescent="0.25">
      <c r="A1646" s="3">
        <v>45475</v>
      </c>
      <c r="B1646" s="41">
        <v>0.1239552299772584</v>
      </c>
      <c r="C1646" s="41">
        <v>0.12555695000631209</v>
      </c>
      <c r="D1646" s="41">
        <v>0.12240087818793099</v>
      </c>
      <c r="E1646" s="41">
        <v>0.12549519486963451</v>
      </c>
      <c r="F1646" s="4">
        <v>51432244971.456444</v>
      </c>
      <c r="G1646" s="4">
        <v>17870117475.9338</v>
      </c>
      <c r="H1646" s="11">
        <f t="shared" si="129"/>
        <v>-1.5032823085742757E-2</v>
      </c>
      <c r="I1646" s="10">
        <f t="shared" si="125"/>
        <v>3.6443144206262913E-2</v>
      </c>
      <c r="J1646" s="10">
        <f t="shared" si="126"/>
        <v>-5.8184123667441745E-2</v>
      </c>
      <c r="K1646" s="10">
        <f t="shared" si="127"/>
        <v>60.938159986617606</v>
      </c>
      <c r="L1646" s="10">
        <f t="shared" si="128"/>
        <v>2.5784715478391895E-2</v>
      </c>
    </row>
    <row r="1647" spans="1:12" x14ac:dyDescent="0.25">
      <c r="A1647" s="3">
        <v>45476</v>
      </c>
      <c r="B1647" s="41">
        <v>0.12494714133723479</v>
      </c>
      <c r="C1647" s="41">
        <v>0.1258139025332255</v>
      </c>
      <c r="D1647" s="41">
        <v>0.1169930371899551</v>
      </c>
      <c r="E1647" s="41">
        <v>0.11819336693167</v>
      </c>
      <c r="F1647" s="4">
        <v>50086533401.74913</v>
      </c>
      <c r="G1647" s="4">
        <v>17379799224.735191</v>
      </c>
      <c r="H1647" s="11">
        <f t="shared" si="129"/>
        <v>2.046501821687201E-3</v>
      </c>
      <c r="I1647" s="10">
        <f t="shared" si="125"/>
        <v>4.2176936210942144E-2</v>
      </c>
      <c r="J1647" s="10">
        <f t="shared" si="126"/>
        <v>-0.11518376407512787</v>
      </c>
      <c r="K1647" s="10">
        <f t="shared" si="127"/>
        <v>61.064916543862175</v>
      </c>
      <c r="L1647" s="10">
        <f t="shared" si="128"/>
        <v>7.5396498416811397E-2</v>
      </c>
    </row>
    <row r="1648" spans="1:12" x14ac:dyDescent="0.25">
      <c r="A1648" s="3">
        <v>45477</v>
      </c>
      <c r="B1648" s="41">
        <v>0.1180901572970459</v>
      </c>
      <c r="C1648" s="41">
        <v>0.1195871350897552</v>
      </c>
      <c r="D1648" s="41">
        <v>0.10412241414811781</v>
      </c>
      <c r="E1648" s="41">
        <v>0.10457941003976751</v>
      </c>
      <c r="F1648" s="4">
        <v>48929292231.313591</v>
      </c>
      <c r="G1648" s="4">
        <v>16060692022.641121</v>
      </c>
      <c r="H1648" s="11">
        <f t="shared" si="129"/>
        <v>-4.9491886970328289E-2</v>
      </c>
      <c r="I1648" s="10">
        <f t="shared" si="125"/>
        <v>0.12594765026768723</v>
      </c>
      <c r="J1648" s="10">
        <f t="shared" si="126"/>
        <v>8.7726820509430592E-3</v>
      </c>
      <c r="K1648" s="10">
        <f t="shared" si="127"/>
        <v>57.99320670945049</v>
      </c>
      <c r="L1648" s="10">
        <f t="shared" si="128"/>
        <v>0.1485244178034355</v>
      </c>
    </row>
    <row r="1649" spans="1:12" x14ac:dyDescent="0.25">
      <c r="A1649" s="3">
        <v>45478</v>
      </c>
      <c r="B1649" s="41">
        <v>0.1047089635348355</v>
      </c>
      <c r="C1649" s="41">
        <v>0.10653550492562081</v>
      </c>
      <c r="D1649" s="41">
        <v>9.2541923949560401E-2</v>
      </c>
      <c r="E1649" s="41">
        <v>0.1054968519531216</v>
      </c>
      <c r="F1649" s="4">
        <v>48305160666.592331</v>
      </c>
      <c r="G1649" s="4">
        <v>14527189113.557489</v>
      </c>
      <c r="H1649" s="11">
        <f t="shared" si="129"/>
        <v>-0.10913908217918754</v>
      </c>
      <c r="I1649" s="10">
        <f t="shared" si="125"/>
        <v>5.1535715482195273E-2</v>
      </c>
      <c r="J1649" s="10">
        <f t="shared" si="126"/>
        <v>7.6144191592917077E-2</v>
      </c>
      <c r="K1649" s="10">
        <f t="shared" si="127"/>
        <v>51.554742274373972</v>
      </c>
      <c r="L1649" s="10">
        <f t="shared" si="128"/>
        <v>0.15121342175344821</v>
      </c>
    </row>
    <row r="1650" spans="1:12" x14ac:dyDescent="0.25">
      <c r="A1650" s="3">
        <v>45479</v>
      </c>
      <c r="B1650" s="41">
        <v>0.10516213722350259</v>
      </c>
      <c r="C1650" s="41">
        <v>0.11388408892922949</v>
      </c>
      <c r="D1650" s="41">
        <v>0.1047084365073062</v>
      </c>
      <c r="E1650" s="41">
        <v>0.1135298244606897</v>
      </c>
      <c r="F1650" s="4">
        <v>48312318515.613243</v>
      </c>
      <c r="G1650" s="4">
        <v>15781445215.30662</v>
      </c>
      <c r="H1650" s="11">
        <f t="shared" si="129"/>
        <v>6.897779297839908E-2</v>
      </c>
      <c r="I1650" s="10">
        <f t="shared" si="125"/>
        <v>1.3296207904677863E-2</v>
      </c>
      <c r="J1650" s="10">
        <f t="shared" si="126"/>
        <v>-7.911254749070662E-2</v>
      </c>
      <c r="K1650" s="10">
        <f t="shared" si="127"/>
        <v>55.179852407008859</v>
      </c>
      <c r="L1650" s="10">
        <f t="shared" si="128"/>
        <v>8.7630497866168167E-2</v>
      </c>
    </row>
    <row r="1651" spans="1:12" x14ac:dyDescent="0.25">
      <c r="A1651" s="3">
        <v>45480</v>
      </c>
      <c r="B1651" s="41">
        <v>0.11343940404134741</v>
      </c>
      <c r="C1651" s="41">
        <v>0.11343940404134741</v>
      </c>
      <c r="D1651" s="41">
        <v>0.1038267872521858</v>
      </c>
      <c r="E1651" s="41">
        <v>0.1045481908314318</v>
      </c>
      <c r="F1651" s="4">
        <v>47887767875.153313</v>
      </c>
      <c r="G1651" s="4">
        <v>15746428655.21254</v>
      </c>
      <c r="H1651" s="11">
        <f t="shared" si="129"/>
        <v>-3.9047148031225564E-3</v>
      </c>
      <c r="I1651" s="10">
        <f t="shared" si="125"/>
        <v>5.8787855933185194E-3</v>
      </c>
      <c r="J1651" s="10">
        <f t="shared" si="126"/>
        <v>3.0137150144152747E-2</v>
      </c>
      <c r="K1651" s="10">
        <f t="shared" si="127"/>
        <v>54.960486105677973</v>
      </c>
      <c r="L1651" s="10">
        <f t="shared" si="128"/>
        <v>9.2583205582711825E-2</v>
      </c>
    </row>
    <row r="1652" spans="1:12" x14ac:dyDescent="0.25">
      <c r="A1652" s="3">
        <v>45481</v>
      </c>
      <c r="B1652" s="41">
        <v>0.1042341709561964</v>
      </c>
      <c r="C1652" s="41">
        <v>0.1108633775464206</v>
      </c>
      <c r="D1652" s="41">
        <v>9.9324270840060694E-2</v>
      </c>
      <c r="E1652" s="41">
        <v>0.1076989753558182</v>
      </c>
      <c r="F1652" s="4">
        <v>47418834771.909409</v>
      </c>
      <c r="G1652" s="4">
        <v>15335897408.097561</v>
      </c>
      <c r="H1652" s="11">
        <f t="shared" si="129"/>
        <v>-2.270839235005034E-2</v>
      </c>
      <c r="I1652" s="10">
        <f t="shared" si="125"/>
        <v>1.7013296277171411E-2</v>
      </c>
      <c r="J1652" s="10">
        <f t="shared" si="126"/>
        <v>1.5975489940045495E-3</v>
      </c>
      <c r="K1652" s="10">
        <f t="shared" si="127"/>
        <v>53.689713431090695</v>
      </c>
      <c r="L1652" s="10">
        <f t="shared" si="128"/>
        <v>0.11617610286755631</v>
      </c>
    </row>
    <row r="1653" spans="1:12" x14ac:dyDescent="0.25">
      <c r="A1653" s="3">
        <v>45482</v>
      </c>
      <c r="B1653" s="41">
        <v>0.1076252484893406</v>
      </c>
      <c r="C1653" s="41">
        <v>0.10926755088523819</v>
      </c>
      <c r="D1653" s="41">
        <v>0.1061110521026291</v>
      </c>
      <c r="E1653" s="41">
        <v>0.1078710297455532</v>
      </c>
      <c r="F1653" s="4">
        <v>48056017890.184669</v>
      </c>
      <c r="G1653" s="4">
        <v>15568085123.257839</v>
      </c>
      <c r="H1653" s="11">
        <f t="shared" si="129"/>
        <v>-1.4394534033695717E-2</v>
      </c>
      <c r="I1653" s="10">
        <f t="shared" si="125"/>
        <v>3.5200693262166178E-3</v>
      </c>
      <c r="J1653" s="10">
        <f t="shared" si="126"/>
        <v>6.4381053331485916E-4</v>
      </c>
      <c r="K1653" s="10">
        <f t="shared" si="127"/>
        <v>52.902480489813797</v>
      </c>
      <c r="L1653" s="10">
        <f t="shared" si="128"/>
        <v>2.9747125488456927E-2</v>
      </c>
    </row>
    <row r="1654" spans="1:12" x14ac:dyDescent="0.25">
      <c r="A1654" s="3">
        <v>45483</v>
      </c>
      <c r="B1654" s="41">
        <v>0.1077364526233943</v>
      </c>
      <c r="C1654" s="41">
        <v>0.1103237201383552</v>
      </c>
      <c r="D1654" s="41">
        <v>0.1061243667522085</v>
      </c>
      <c r="E1654" s="41">
        <v>0.10794047825074291</v>
      </c>
      <c r="F1654" s="4">
        <v>48157872302.515678</v>
      </c>
      <c r="G1654" s="4">
        <v>15667375444.32753</v>
      </c>
      <c r="H1654" s="11">
        <f t="shared" si="129"/>
        <v>9.6659003021517826E-3</v>
      </c>
      <c r="I1654" s="10">
        <f t="shared" si="125"/>
        <v>3.4103910805759363E-2</v>
      </c>
      <c r="J1654" s="10">
        <f t="shared" si="126"/>
        <v>-1.1192373904636566E-2</v>
      </c>
      <c r="K1654" s="10">
        <f t="shared" si="127"/>
        <v>53.42349649226702</v>
      </c>
      <c r="L1654" s="10">
        <f t="shared" si="128"/>
        <v>3.9570114900679076E-2</v>
      </c>
    </row>
    <row r="1655" spans="1:12" x14ac:dyDescent="0.25">
      <c r="A1655" s="3">
        <v>45484</v>
      </c>
      <c r="B1655" s="41">
        <v>0.1077556574933054</v>
      </c>
      <c r="C1655" s="41">
        <v>0.11193930401501589</v>
      </c>
      <c r="D1655" s="41">
        <v>0.10605138066134789</v>
      </c>
      <c r="E1655" s="41">
        <v>0.1067323680587153</v>
      </c>
      <c r="F1655" s="4">
        <v>47918452314.356644</v>
      </c>
      <c r="G1655" s="4">
        <v>15632077775.377621</v>
      </c>
      <c r="H1655" s="11">
        <f t="shared" si="129"/>
        <v>1.4644030083780846E-2</v>
      </c>
      <c r="I1655" s="10">
        <f t="shared" si="125"/>
        <v>5.7781704413402434E-2</v>
      </c>
      <c r="J1655" s="10">
        <f t="shared" si="126"/>
        <v>8.7641590008047388E-3</v>
      </c>
      <c r="K1655" s="10">
        <f t="shared" si="127"/>
        <v>54.220475812164317</v>
      </c>
      <c r="L1655" s="10">
        <f t="shared" si="128"/>
        <v>5.551953512486385E-2</v>
      </c>
    </row>
    <row r="1656" spans="1:12" x14ac:dyDescent="0.25">
      <c r="A1656" s="3">
        <v>45485</v>
      </c>
      <c r="B1656" s="41">
        <v>0.10658001100666541</v>
      </c>
      <c r="C1656" s="41">
        <v>0.1081796900534206</v>
      </c>
      <c r="D1656" s="41">
        <v>0.1051874360758049</v>
      </c>
      <c r="E1656" s="41">
        <v>0.10766778750291429</v>
      </c>
      <c r="F1656" s="4">
        <v>47603572822.160278</v>
      </c>
      <c r="G1656" s="4">
        <v>15404329217.351919</v>
      </c>
      <c r="H1656" s="11">
        <f t="shared" si="129"/>
        <v>-3.3586183107686393E-2</v>
      </c>
      <c r="I1656" s="10">
        <f t="shared" si="125"/>
        <v>1.631957861036917E-2</v>
      </c>
      <c r="J1656" s="10">
        <f t="shared" si="126"/>
        <v>4.4004650361465503E-2</v>
      </c>
      <c r="K1656" s="10">
        <f t="shared" si="127"/>
        <v>52.365830800243401</v>
      </c>
      <c r="L1656" s="10">
        <f t="shared" si="128"/>
        <v>2.8446876254872189E-2</v>
      </c>
    </row>
    <row r="1657" spans="1:12" x14ac:dyDescent="0.25">
      <c r="A1657" s="3">
        <v>45486</v>
      </c>
      <c r="B1657" s="41">
        <v>0.1076205610671065</v>
      </c>
      <c r="C1657" s="41">
        <v>0.1133863230320226</v>
      </c>
      <c r="D1657" s="41">
        <v>0.1069325583543025</v>
      </c>
      <c r="E1657" s="41">
        <v>0.1124056708471726</v>
      </c>
      <c r="F1657" s="4">
        <v>48129300177.609756</v>
      </c>
      <c r="G1657" s="4">
        <v>15836255230.836241</v>
      </c>
      <c r="H1657" s="11">
        <f t="shared" si="129"/>
        <v>4.8129486930780646E-2</v>
      </c>
      <c r="I1657" s="10">
        <f t="shared" si="125"/>
        <v>3.630449448431286E-2</v>
      </c>
      <c r="J1657" s="10">
        <f t="shared" si="126"/>
        <v>3.0184831399992174E-2</v>
      </c>
      <c r="K1657" s="10">
        <f t="shared" si="127"/>
        <v>54.934300856293966</v>
      </c>
      <c r="L1657" s="10">
        <f t="shared" si="128"/>
        <v>6.0353598352492988E-2</v>
      </c>
    </row>
    <row r="1658" spans="1:12" x14ac:dyDescent="0.25">
      <c r="A1658" s="3">
        <v>45487</v>
      </c>
      <c r="B1658" s="41">
        <v>0.1127027733561709</v>
      </c>
      <c r="C1658" s="41">
        <v>0.1162266637500179</v>
      </c>
      <c r="D1658" s="41">
        <v>0.111176529282051</v>
      </c>
      <c r="E1658" s="41">
        <v>0.1157986170700975</v>
      </c>
      <c r="F1658" s="4">
        <v>49794661844.216026</v>
      </c>
      <c r="G1658" s="4">
        <v>16342772149.487801</v>
      </c>
      <c r="H1658" s="11">
        <f t="shared" si="129"/>
        <v>2.5050117527782682E-2</v>
      </c>
      <c r="I1658" s="10">
        <f t="shared" si="125"/>
        <v>4.0759652394051486E-2</v>
      </c>
      <c r="J1658" s="10">
        <f t="shared" si="126"/>
        <v>8.0371283573607455E-2</v>
      </c>
      <c r="K1658" s="10">
        <f t="shared" si="127"/>
        <v>56.335461666578482</v>
      </c>
      <c r="L1658" s="10">
        <f t="shared" si="128"/>
        <v>4.5424465942401238E-2</v>
      </c>
    </row>
    <row r="1659" spans="1:12" x14ac:dyDescent="0.25">
      <c r="A1659" s="3">
        <v>45488</v>
      </c>
      <c r="B1659" s="41">
        <v>0.1156603980707961</v>
      </c>
      <c r="C1659" s="41">
        <v>0.12510550056006989</v>
      </c>
      <c r="D1659" s="41">
        <v>0.1146928088609064</v>
      </c>
      <c r="E1659" s="41">
        <v>0.12510550056006989</v>
      </c>
      <c r="F1659" s="4">
        <v>52366419090.675957</v>
      </c>
      <c r="G1659" s="4">
        <v>17199614821.386761</v>
      </c>
      <c r="H1659" s="11">
        <f t="shared" si="129"/>
        <v>7.6392426002597158E-2</v>
      </c>
      <c r="I1659" s="10">
        <f t="shared" si="125"/>
        <v>1.4860228430891083E-2</v>
      </c>
      <c r="J1659" s="10">
        <f t="shared" si="126"/>
        <v>-5.6754236210665443E-4</v>
      </c>
      <c r="K1659" s="10">
        <f t="shared" si="127"/>
        <v>60.715456679267326</v>
      </c>
      <c r="L1659" s="10">
        <f t="shared" si="128"/>
        <v>9.0787659684849809E-2</v>
      </c>
    </row>
    <row r="1660" spans="1:12" x14ac:dyDescent="0.25">
      <c r="A1660" s="3">
        <v>45489</v>
      </c>
      <c r="B1660" s="41">
        <v>0.12585472734812581</v>
      </c>
      <c r="C1660" s="41">
        <v>0.1274511752491648</v>
      </c>
      <c r="D1660" s="41">
        <v>0.1187503597448157</v>
      </c>
      <c r="E1660" s="41">
        <v>0.1250344978887695</v>
      </c>
      <c r="F1660" s="4">
        <v>54096826921.184669</v>
      </c>
      <c r="G1660" s="4">
        <v>17897104613.60627</v>
      </c>
      <c r="H1660" s="11">
        <f t="shared" si="129"/>
        <v>1.8749572789316545E-2</v>
      </c>
      <c r="I1660" s="10">
        <f t="shared" si="125"/>
        <v>1.430796219226803E-2</v>
      </c>
      <c r="J1660" s="10">
        <f t="shared" si="126"/>
        <v>-2.5629336452177909E-2</v>
      </c>
      <c r="K1660" s="10">
        <f t="shared" si="127"/>
        <v>61.87259512650116</v>
      </c>
      <c r="L1660" s="10">
        <f t="shared" si="128"/>
        <v>7.326980333403954E-2</v>
      </c>
    </row>
    <row r="1661" spans="1:12" x14ac:dyDescent="0.25">
      <c r="A1661" s="3">
        <v>45490</v>
      </c>
      <c r="B1661" s="41">
        <v>0.1249684418929561</v>
      </c>
      <c r="C1661" s="41">
        <v>0.1271623755000871</v>
      </c>
      <c r="D1661" s="41">
        <v>0.12026814678956629</v>
      </c>
      <c r="E1661" s="41">
        <v>0.1218299466742491</v>
      </c>
      <c r="F1661" s="4">
        <v>54326640918.878052</v>
      </c>
      <c r="G1661" s="4">
        <v>17968731131.689899</v>
      </c>
      <c r="H1661" s="11">
        <f t="shared" si="129"/>
        <v>-2.2659637976118825E-3</v>
      </c>
      <c r="I1661" s="10">
        <f t="shared" si="125"/>
        <v>2.7245912892710288E-2</v>
      </c>
      <c r="J1661" s="10">
        <f t="shared" si="126"/>
        <v>-1.8175258153857787E-2</v>
      </c>
      <c r="K1661" s="10">
        <f t="shared" si="127"/>
        <v>61.730128102082602</v>
      </c>
      <c r="L1661" s="10">
        <f t="shared" si="128"/>
        <v>5.732381261834596E-2</v>
      </c>
    </row>
    <row r="1662" spans="1:12" x14ac:dyDescent="0.25">
      <c r="A1662" s="3">
        <v>45491</v>
      </c>
      <c r="B1662" s="41">
        <v>0.1219146161633882</v>
      </c>
      <c r="C1662" s="41">
        <v>0.1243011612702834</v>
      </c>
      <c r="D1662" s="41">
        <v>0.1173941095368576</v>
      </c>
      <c r="E1662" s="41">
        <v>0.1196156559425739</v>
      </c>
      <c r="F1662" s="4">
        <v>53522592290.027878</v>
      </c>
      <c r="G1662" s="4">
        <v>17469362000.912891</v>
      </c>
      <c r="H1662" s="11">
        <f t="shared" si="129"/>
        <v>-2.2500477979838816E-2</v>
      </c>
      <c r="I1662" s="10">
        <f t="shared" si="125"/>
        <v>4.4319201004928602E-2</v>
      </c>
      <c r="J1662" s="10">
        <f t="shared" si="126"/>
        <v>4.7665144428244544E-2</v>
      </c>
      <c r="K1662" s="10">
        <f t="shared" si="127"/>
        <v>60.318670236049222</v>
      </c>
      <c r="L1662" s="10">
        <f t="shared" si="128"/>
        <v>5.8836442140712597E-2</v>
      </c>
    </row>
    <row r="1663" spans="1:12" x14ac:dyDescent="0.25">
      <c r="A1663" s="3">
        <v>45492</v>
      </c>
      <c r="B1663" s="41">
        <v>0.1188875077413719</v>
      </c>
      <c r="C1663" s="41">
        <v>0.12629384083762571</v>
      </c>
      <c r="D1663" s="41">
        <v>0.1178116348641222</v>
      </c>
      <c r="E1663" s="41">
        <v>0.12531715345895589</v>
      </c>
      <c r="F1663" s="4">
        <v>54045364656.055748</v>
      </c>
      <c r="G1663" s="4">
        <v>17548575709.515678</v>
      </c>
      <c r="H1663" s="11">
        <f t="shared" si="129"/>
        <v>1.603106155226804E-2</v>
      </c>
      <c r="I1663" s="10">
        <f t="shared" si="125"/>
        <v>2.2573916013941819E-2</v>
      </c>
      <c r="J1663" s="10">
        <f t="shared" si="126"/>
        <v>7.2255718861176321E-2</v>
      </c>
      <c r="K1663" s="10">
        <f t="shared" si="127"/>
        <v>61.301673612906555</v>
      </c>
      <c r="L1663" s="10">
        <f t="shared" si="128"/>
        <v>7.1998032989580629E-2</v>
      </c>
    </row>
    <row r="1664" spans="1:12" x14ac:dyDescent="0.25">
      <c r="A1664" s="3">
        <v>45493</v>
      </c>
      <c r="B1664" s="41">
        <v>0.12536878697193629</v>
      </c>
      <c r="C1664" s="41">
        <v>0.1362341608885983</v>
      </c>
      <c r="D1664" s="41">
        <v>0.12442471313386499</v>
      </c>
      <c r="E1664" s="41">
        <v>0.1343720344677691</v>
      </c>
      <c r="F1664" s="4">
        <v>55918723086.836243</v>
      </c>
      <c r="G1664" s="4">
        <v>18678078174.878052</v>
      </c>
      <c r="H1664" s="11">
        <f t="shared" si="129"/>
        <v>7.870787668697736E-2</v>
      </c>
      <c r="I1664" s="10">
        <f t="shared" si="125"/>
        <v>3.281581061571328E-2</v>
      </c>
      <c r="J1664" s="10">
        <f t="shared" si="126"/>
        <v>4.3573810628289689E-2</v>
      </c>
      <c r="K1664" s="10">
        <f t="shared" si="127"/>
        <v>66.20530605702352</v>
      </c>
      <c r="L1664" s="10">
        <f t="shared" si="128"/>
        <v>9.4912396880737493E-2</v>
      </c>
    </row>
    <row r="1665" spans="1:12" x14ac:dyDescent="0.25">
      <c r="A1665" s="3">
        <v>45494</v>
      </c>
      <c r="B1665" s="41">
        <v>0.1341974805176617</v>
      </c>
      <c r="C1665" s="41">
        <v>0.14260767700011601</v>
      </c>
      <c r="D1665" s="41">
        <v>0.12745310117232739</v>
      </c>
      <c r="E1665" s="41">
        <v>0.14022713605140569</v>
      </c>
      <c r="F1665" s="4">
        <v>56738300179.069687</v>
      </c>
      <c r="G1665" s="4">
        <v>19199696509.763069</v>
      </c>
      <c r="H1665" s="11">
        <f t="shared" si="129"/>
        <v>4.6783538504189662E-2</v>
      </c>
      <c r="I1665" s="10">
        <f t="shared" si="125"/>
        <v>1.9540351640941495E-2</v>
      </c>
      <c r="J1665" s="10">
        <f t="shared" si="126"/>
        <v>-1.6691346324379519E-2</v>
      </c>
      <c r="K1665" s="10">
        <f t="shared" si="127"/>
        <v>69.349408080628123</v>
      </c>
      <c r="L1665" s="10">
        <f t="shared" si="128"/>
        <v>0.11890315487340208</v>
      </c>
    </row>
    <row r="1666" spans="1:12" x14ac:dyDescent="0.25">
      <c r="A1666" s="3">
        <v>45495</v>
      </c>
      <c r="B1666" s="41">
        <v>0.140448951156917</v>
      </c>
      <c r="C1666" s="41">
        <v>0.1426611511813424</v>
      </c>
      <c r="D1666" s="41">
        <v>0.1360759897643522</v>
      </c>
      <c r="E1666" s="41">
        <v>0.13788655635949579</v>
      </c>
      <c r="F1666" s="4">
        <v>58252908379.498253</v>
      </c>
      <c r="G1666" s="4">
        <v>20109397001.50526</v>
      </c>
      <c r="H1666" s="11">
        <f t="shared" si="129"/>
        <v>3.7497407118095965E-4</v>
      </c>
      <c r="I1666" s="10">
        <f t="shared" si="125"/>
        <v>1.0635858974507144E-3</v>
      </c>
      <c r="J1666" s="10">
        <f t="shared" si="126"/>
        <v>-5.3258945164620819E-2</v>
      </c>
      <c r="K1666" s="10">
        <f t="shared" si="127"/>
        <v>69.375787284581293</v>
      </c>
      <c r="L1666" s="10">
        <f t="shared" si="128"/>
        <v>4.8393264883790144E-2</v>
      </c>
    </row>
    <row r="1667" spans="1:12" x14ac:dyDescent="0.25">
      <c r="A1667" s="3">
        <v>45496</v>
      </c>
      <c r="B1667" s="41">
        <v>0.1377932782788491</v>
      </c>
      <c r="C1667" s="41">
        <v>0.13877231430679859</v>
      </c>
      <c r="D1667" s="41">
        <v>0.12858255229993881</v>
      </c>
      <c r="E1667" s="41">
        <v>0.130542863815407</v>
      </c>
      <c r="F1667" s="4">
        <v>56563276537.372833</v>
      </c>
      <c r="G1667" s="4">
        <v>19303824546.843201</v>
      </c>
      <c r="H1667" s="11">
        <f t="shared" si="129"/>
        <v>-2.7259256232977865E-2</v>
      </c>
      <c r="I1667" s="10">
        <f t="shared" ref="I1667:I1730" si="130">_xlfn.STDEV.S(H1668:H1669)</f>
        <v>1.2081847049327403E-2</v>
      </c>
      <c r="J1667" s="10">
        <f t="shared" ref="J1667:J1730" si="131">E1668/E1667-1</f>
        <v>-1.7894491912585186E-2</v>
      </c>
      <c r="K1667" s="10">
        <f t="shared" ref="K1667:K1730" si="132">C1667/$C$2-1</f>
        <v>67.457395666393339</v>
      </c>
      <c r="L1667" s="10">
        <f t="shared" ref="L1667:L1730" si="133">C1667/D1667-1</f>
        <v>7.924684822782635E-2</v>
      </c>
    </row>
    <row r="1668" spans="1:12" x14ac:dyDescent="0.25">
      <c r="A1668" s="3">
        <v>45497</v>
      </c>
      <c r="B1668" s="41">
        <v>0.13129093410084089</v>
      </c>
      <c r="C1668" s="41">
        <v>0.13478075157715019</v>
      </c>
      <c r="D1668" s="41">
        <v>0.12735136032752209</v>
      </c>
      <c r="E1668" s="41">
        <v>0.1282068655946165</v>
      </c>
      <c r="F1668" s="4">
        <v>55300034358.651573</v>
      </c>
      <c r="G1668" s="4">
        <v>18979228165.655048</v>
      </c>
      <c r="H1668" s="11">
        <f t="shared" ref="H1668:H1731" si="134">(C1668-C1667)/C1667</f>
        <v>-2.8763393833901425E-2</v>
      </c>
      <c r="I1668" s="10">
        <f t="shared" si="130"/>
        <v>6.9154411686909514E-2</v>
      </c>
      <c r="J1668" s="10">
        <f t="shared" si="131"/>
        <v>-2.5519203459949291E-2</v>
      </c>
      <c r="K1668" s="10">
        <f t="shared" si="132"/>
        <v>65.488328633997654</v>
      </c>
      <c r="L1668" s="10">
        <f t="shared" si="133"/>
        <v>5.8337745513838302E-2</v>
      </c>
    </row>
    <row r="1669" spans="1:12" x14ac:dyDescent="0.25">
      <c r="A1669" s="3">
        <v>45498</v>
      </c>
      <c r="B1669" s="41">
        <v>0.1282933745428726</v>
      </c>
      <c r="C1669" s="41">
        <v>0.12860109377123971</v>
      </c>
      <c r="D1669" s="41">
        <v>0.12074131076037679</v>
      </c>
      <c r="E1669" s="41">
        <v>0.1249351285065451</v>
      </c>
      <c r="F1669" s="4">
        <v>54251498364.372833</v>
      </c>
      <c r="G1669" s="4">
        <v>17915609493.4669</v>
      </c>
      <c r="H1669" s="11">
        <f t="shared" si="134"/>
        <v>-4.5849705789577588E-2</v>
      </c>
      <c r="I1669" s="10">
        <f t="shared" si="130"/>
        <v>2.0635486033847298E-2</v>
      </c>
      <c r="J1669" s="10">
        <f t="shared" si="131"/>
        <v>7.6295081854819813E-2</v>
      </c>
      <c r="K1669" s="10">
        <f t="shared" si="132"/>
        <v>62.439858327688114</v>
      </c>
      <c r="L1669" s="10">
        <f t="shared" si="133"/>
        <v>6.5096055040030576E-2</v>
      </c>
    </row>
    <row r="1670" spans="1:12" x14ac:dyDescent="0.25">
      <c r="A1670" s="3">
        <v>45499</v>
      </c>
      <c r="B1670" s="41">
        <v>0.12509005808117399</v>
      </c>
      <c r="C1670" s="41">
        <v>0.1352818435755159</v>
      </c>
      <c r="D1670" s="41">
        <v>0.12509005808117399</v>
      </c>
      <c r="E1670" s="41">
        <v>0.13446706436249439</v>
      </c>
      <c r="F1670" s="4">
        <v>56219645319.341461</v>
      </c>
      <c r="G1670" s="4">
        <v>18826222286</v>
      </c>
      <c r="H1670" s="11">
        <f t="shared" si="134"/>
        <v>5.194940111598232E-2</v>
      </c>
      <c r="I1670" s="10">
        <f t="shared" si="130"/>
        <v>4.8808558718374563E-2</v>
      </c>
      <c r="J1670" s="10">
        <f t="shared" si="131"/>
        <v>-1.8344104107353432E-2</v>
      </c>
      <c r="K1670" s="10">
        <f t="shared" si="132"/>
        <v>65.735520974694282</v>
      </c>
      <c r="L1670" s="10">
        <f t="shared" si="133"/>
        <v>8.1475583676907437E-2</v>
      </c>
    </row>
    <row r="1671" spans="1:12" x14ac:dyDescent="0.25">
      <c r="A1671" s="3">
        <v>45500</v>
      </c>
      <c r="B1671" s="41">
        <v>0.13436395057529679</v>
      </c>
      <c r="C1671" s="41">
        <v>0.1383617264254588</v>
      </c>
      <c r="D1671" s="41">
        <v>0.1310057658774679</v>
      </c>
      <c r="E1671" s="41">
        <v>0.1320003865348186</v>
      </c>
      <c r="F1671" s="4">
        <v>57008131912.968643</v>
      </c>
      <c r="G1671" s="4">
        <v>19409492685.8885</v>
      </c>
      <c r="H1671" s="11">
        <f t="shared" si="134"/>
        <v>2.2766416900754857E-2</v>
      </c>
      <c r="I1671" s="10">
        <f t="shared" si="130"/>
        <v>4.9752610150953294E-2</v>
      </c>
      <c r="J1671" s="10">
        <f t="shared" si="131"/>
        <v>-1.7762956806564478E-2</v>
      </c>
      <c r="K1671" s="10">
        <f t="shared" si="132"/>
        <v>67.254849667293229</v>
      </c>
      <c r="L1671" s="10">
        <f t="shared" si="133"/>
        <v>5.6149899195055752E-2</v>
      </c>
    </row>
    <row r="1672" spans="1:12" x14ac:dyDescent="0.25">
      <c r="A1672" s="3">
        <v>45501</v>
      </c>
      <c r="B1672" s="41">
        <v>0.13066605283266169</v>
      </c>
      <c r="C1672" s="41">
        <v>0.13196120859682861</v>
      </c>
      <c r="D1672" s="41">
        <v>0.1278314758102328</v>
      </c>
      <c r="E1672" s="41">
        <v>0.12965566937035081</v>
      </c>
      <c r="F1672" s="4">
        <v>57671583236.735191</v>
      </c>
      <c r="G1672" s="4">
        <v>18788778703.860619</v>
      </c>
      <c r="H1672" s="11">
        <f t="shared" si="134"/>
        <v>-4.6259308798654024E-2</v>
      </c>
      <c r="I1672" s="10">
        <f t="shared" si="130"/>
        <v>4.1046721472671743E-2</v>
      </c>
      <c r="J1672" s="10">
        <f t="shared" si="131"/>
        <v>-1.0578258719131317E-2</v>
      </c>
      <c r="K1672" s="10">
        <f t="shared" si="132"/>
        <v>64.097427499528209</v>
      </c>
      <c r="L1672" s="10">
        <f t="shared" si="133"/>
        <v>3.2306071414887283E-2</v>
      </c>
    </row>
    <row r="1673" spans="1:12" x14ac:dyDescent="0.25">
      <c r="A1673" s="3">
        <v>45502</v>
      </c>
      <c r="B1673" s="41">
        <v>0.12956806872467511</v>
      </c>
      <c r="C1673" s="41">
        <v>0.13514167262126189</v>
      </c>
      <c r="D1673" s="41">
        <v>0.12742739072807099</v>
      </c>
      <c r="E1673" s="41">
        <v>0.12828413815534909</v>
      </c>
      <c r="F1673" s="4">
        <v>57160217780.146339</v>
      </c>
      <c r="G1673" s="4">
        <v>19025185659.78397</v>
      </c>
      <c r="H1673" s="11">
        <f t="shared" si="134"/>
        <v>2.4101507240285445E-2</v>
      </c>
      <c r="I1673" s="10">
        <f t="shared" si="130"/>
        <v>7.0263030934990473E-3</v>
      </c>
      <c r="J1673" s="10">
        <f t="shared" si="131"/>
        <v>-1.8882110615090042E-2</v>
      </c>
      <c r="K1673" s="10">
        <f t="shared" si="132"/>
        <v>65.666373619732042</v>
      </c>
      <c r="L1673" s="10">
        <f t="shared" si="133"/>
        <v>6.0538647531857004E-2</v>
      </c>
    </row>
    <row r="1674" spans="1:12" x14ac:dyDescent="0.25">
      <c r="A1674" s="3">
        <v>45503</v>
      </c>
      <c r="B1674" s="41">
        <v>0.12881364115192939</v>
      </c>
      <c r="C1674" s="41">
        <v>0.13055397461579579</v>
      </c>
      <c r="D1674" s="41">
        <v>0.12417563941215121</v>
      </c>
      <c r="E1674" s="41">
        <v>0.12586186286853829</v>
      </c>
      <c r="F1674" s="4">
        <v>55261943929.6446</v>
      </c>
      <c r="G1674" s="4">
        <v>18485497200.25436</v>
      </c>
      <c r="H1674" s="11">
        <f t="shared" si="134"/>
        <v>-3.394732295731788E-2</v>
      </c>
      <c r="I1674" s="10">
        <f t="shared" si="130"/>
        <v>7.1859083252764607E-3</v>
      </c>
      <c r="J1674" s="10">
        <f t="shared" si="131"/>
        <v>-2.8941101276611758E-2</v>
      </c>
      <c r="K1674" s="10">
        <f t="shared" si="132"/>
        <v>63.40322870406979</v>
      </c>
      <c r="L1674" s="10">
        <f t="shared" si="133"/>
        <v>5.1365430722480676E-2</v>
      </c>
    </row>
    <row r="1675" spans="1:12" x14ac:dyDescent="0.25">
      <c r="A1675" s="3">
        <v>45504</v>
      </c>
      <c r="B1675" s="41">
        <v>0.1255823583402054</v>
      </c>
      <c r="C1675" s="41">
        <v>0.127419291458572</v>
      </c>
      <c r="D1675" s="41">
        <v>0.1210311453895878</v>
      </c>
      <c r="E1675" s="41">
        <v>0.1222192819483969</v>
      </c>
      <c r="F1675" s="4">
        <v>54707302424.212547</v>
      </c>
      <c r="G1675" s="4">
        <v>18076910259.135891</v>
      </c>
      <c r="H1675" s="11">
        <f t="shared" si="134"/>
        <v>-2.4010629829147475E-2</v>
      </c>
      <c r="I1675" s="10">
        <f t="shared" si="130"/>
        <v>5.4146820776971383E-3</v>
      </c>
      <c r="J1675" s="10">
        <f t="shared" si="131"/>
        <v>-2.067415644207149E-2</v>
      </c>
      <c r="K1675" s="10">
        <f t="shared" si="132"/>
        <v>61.856866619854443</v>
      </c>
      <c r="L1675" s="10">
        <f t="shared" si="133"/>
        <v>5.2781009784063082E-2</v>
      </c>
    </row>
    <row r="1676" spans="1:12" x14ac:dyDescent="0.25">
      <c r="A1676" s="3">
        <v>45505</v>
      </c>
      <c r="B1676" s="41">
        <v>0.1216320381596153</v>
      </c>
      <c r="C1676" s="41">
        <v>0.1230649870625008</v>
      </c>
      <c r="D1676" s="41">
        <v>0.113021019627078</v>
      </c>
      <c r="E1676" s="41">
        <v>0.1196925013931581</v>
      </c>
      <c r="F1676" s="4">
        <v>53481361126.968643</v>
      </c>
      <c r="G1676" s="4">
        <v>17205231320.554008</v>
      </c>
      <c r="H1676" s="11">
        <f t="shared" si="134"/>
        <v>-3.4173038840723167E-2</v>
      </c>
      <c r="I1676" s="10">
        <f t="shared" si="130"/>
        <v>1.288536391467701E-2</v>
      </c>
      <c r="J1676" s="10">
        <f t="shared" si="131"/>
        <v>-7.5178491632488909E-2</v>
      </c>
      <c r="K1676" s="10">
        <f t="shared" si="132"/>
        <v>59.708856475448002</v>
      </c>
      <c r="L1676" s="10">
        <f t="shared" si="133"/>
        <v>8.8868136817060073E-2</v>
      </c>
    </row>
    <row r="1677" spans="1:12" x14ac:dyDescent="0.25">
      <c r="A1677" s="3">
        <v>45506</v>
      </c>
      <c r="B1677" s="41">
        <v>0.1198018546893225</v>
      </c>
      <c r="C1677" s="41">
        <v>0.1198018546893225</v>
      </c>
      <c r="D1677" s="41">
        <v>0.1104887684713238</v>
      </c>
      <c r="E1677" s="41">
        <v>0.11069419967870089</v>
      </c>
      <c r="F1677" s="4">
        <v>53479505406.331009</v>
      </c>
      <c r="G1677" s="4">
        <v>16666784793.968639</v>
      </c>
      <c r="H1677" s="11">
        <f t="shared" si="134"/>
        <v>-2.6515522010505346E-2</v>
      </c>
      <c r="I1677" s="10">
        <f t="shared" si="130"/>
        <v>2.9639211534723852E-4</v>
      </c>
      <c r="J1677" s="10">
        <f t="shared" si="131"/>
        <v>-2.2789884045790743E-2</v>
      </c>
      <c r="K1677" s="10">
        <f t="shared" si="132"/>
        <v>58.099129455340645</v>
      </c>
      <c r="L1677" s="10">
        <f t="shared" si="133"/>
        <v>8.4289890699757564E-2</v>
      </c>
    </row>
    <row r="1678" spans="1:12" x14ac:dyDescent="0.25">
      <c r="A1678" s="3">
        <v>45507</v>
      </c>
      <c r="B1678" s="41">
        <v>0.1119565931676455</v>
      </c>
      <c r="C1678" s="41">
        <v>0.1144421379398131</v>
      </c>
      <c r="D1678" s="41">
        <v>0.1053310016366425</v>
      </c>
      <c r="E1678" s="41">
        <v>0.1081714917034817</v>
      </c>
      <c r="F1678" s="4">
        <v>65719920666.85714</v>
      </c>
      <c r="G1678" s="4">
        <v>16030867364.83275</v>
      </c>
      <c r="H1678" s="11">
        <f t="shared" si="134"/>
        <v>-4.473817841475447E-2</v>
      </c>
      <c r="I1678" s="10">
        <f t="shared" si="130"/>
        <v>5.366083245194584E-3</v>
      </c>
      <c r="J1678" s="10">
        <f t="shared" si="131"/>
        <v>-3.8990055935629209E-2</v>
      </c>
      <c r="K1678" s="10">
        <f t="shared" si="132"/>
        <v>55.455142057610949</v>
      </c>
      <c r="L1678" s="10">
        <f t="shared" si="133"/>
        <v>8.6500044256685671E-2</v>
      </c>
    </row>
    <row r="1679" spans="1:12" x14ac:dyDescent="0.25">
      <c r="A1679" s="3">
        <v>45508</v>
      </c>
      <c r="B1679" s="41">
        <v>0.1080876196080337</v>
      </c>
      <c r="C1679" s="41">
        <v>0.1093701749212288</v>
      </c>
      <c r="D1679" s="41">
        <v>9.9279321617035801E-2</v>
      </c>
      <c r="E1679" s="41">
        <v>0.1039538791913225</v>
      </c>
      <c r="F1679" s="4">
        <v>49963627134.60627</v>
      </c>
      <c r="G1679" s="4">
        <v>15318973344.864111</v>
      </c>
      <c r="H1679" s="11">
        <f t="shared" si="134"/>
        <v>-4.4319016665449955E-2</v>
      </c>
      <c r="I1679" s="10">
        <f t="shared" si="130"/>
        <v>1.8552820186629428E-2</v>
      </c>
      <c r="J1679" s="10">
        <f t="shared" si="131"/>
        <v>-9.0691210818735657E-2</v>
      </c>
      <c r="K1679" s="10">
        <f t="shared" si="132"/>
        <v>52.953105675909342</v>
      </c>
      <c r="L1679" s="10">
        <f t="shared" si="133"/>
        <v>0.10164103803124158</v>
      </c>
    </row>
    <row r="1680" spans="1:12" x14ac:dyDescent="0.25">
      <c r="A1680" s="3">
        <v>45509</v>
      </c>
      <c r="B1680" s="41">
        <v>0.10369300927776449</v>
      </c>
      <c r="C1680" s="41">
        <v>0.10369300927776449</v>
      </c>
      <c r="D1680" s="41">
        <v>8.0733631698094596E-2</v>
      </c>
      <c r="E1680" s="41">
        <v>9.4526176018156896E-2</v>
      </c>
      <c r="F1680" s="4">
        <v>47769653903.557487</v>
      </c>
      <c r="G1680" s="4">
        <v>13212302998</v>
      </c>
      <c r="H1680" s="11">
        <f t="shared" si="134"/>
        <v>-5.1907804367627167E-2</v>
      </c>
      <c r="I1680" s="10">
        <f t="shared" si="130"/>
        <v>2.5288328526731584E-2</v>
      </c>
      <c r="J1680" s="10">
        <f t="shared" si="131"/>
        <v>1.87456347672601E-2</v>
      </c>
      <c r="K1680" s="10">
        <f t="shared" si="132"/>
        <v>50.152518421458325</v>
      </c>
      <c r="L1680" s="10">
        <f t="shared" si="133"/>
        <v>0.28438430300679474</v>
      </c>
    </row>
    <row r="1681" spans="1:12" x14ac:dyDescent="0.25">
      <c r="A1681" s="3">
        <v>45510</v>
      </c>
      <c r="B1681" s="41">
        <v>9.4792228378032806E-2</v>
      </c>
      <c r="C1681" s="41">
        <v>0.1010311937153154</v>
      </c>
      <c r="D1681" s="41">
        <v>9.4304807787968306E-2</v>
      </c>
      <c r="E1681" s="41">
        <v>9.6298129189738998E-2</v>
      </c>
      <c r="F1681" s="4">
        <v>48876938117.787453</v>
      </c>
      <c r="G1681" s="4">
        <v>14098816948.10453</v>
      </c>
      <c r="H1681" s="11">
        <f t="shared" si="134"/>
        <v>-2.5670154439426496E-2</v>
      </c>
      <c r="I1681" s="10">
        <f t="shared" si="130"/>
        <v>3.1715352961042019E-2</v>
      </c>
      <c r="J1681" s="10">
        <f t="shared" si="131"/>
        <v>-1.112171905703252E-2</v>
      </c>
      <c r="K1681" s="10">
        <f t="shared" si="132"/>
        <v>48.839425373613878</v>
      </c>
      <c r="L1681" s="10">
        <f t="shared" si="133"/>
        <v>7.1326012799585614E-2</v>
      </c>
    </row>
    <row r="1682" spans="1:12" x14ac:dyDescent="0.25">
      <c r="A1682" s="3">
        <v>45511</v>
      </c>
      <c r="B1682" s="41">
        <v>9.6820231665214695E-2</v>
      </c>
      <c r="C1682" s="41">
        <v>0.1020508957677129</v>
      </c>
      <c r="D1682" s="41">
        <v>9.4878680689301498E-2</v>
      </c>
      <c r="E1682" s="41">
        <v>9.5227128451172899E-2</v>
      </c>
      <c r="F1682" s="4">
        <v>47572785918.264809</v>
      </c>
      <c r="G1682" s="4">
        <v>14165269931.790939</v>
      </c>
      <c r="H1682" s="11">
        <f t="shared" si="134"/>
        <v>1.0092942732823743E-2</v>
      </c>
      <c r="I1682" s="10">
        <f t="shared" si="130"/>
        <v>3.7008048173961819E-2</v>
      </c>
      <c r="J1682" s="10">
        <f t="shared" si="131"/>
        <v>0.13020174240225213</v>
      </c>
      <c r="K1682" s="10">
        <f t="shared" si="132"/>
        <v>49.342451839746609</v>
      </c>
      <c r="L1682" s="10">
        <f t="shared" si="133"/>
        <v>7.5593537202506056E-2</v>
      </c>
    </row>
    <row r="1683" spans="1:12" x14ac:dyDescent="0.25">
      <c r="A1683" s="3">
        <v>45512</v>
      </c>
      <c r="B1683" s="41">
        <v>9.5521369085491095E-2</v>
      </c>
      <c r="C1683" s="41">
        <v>0.1076581051997522</v>
      </c>
      <c r="D1683" s="41">
        <v>9.4170723275201096E-2</v>
      </c>
      <c r="E1683" s="41">
        <v>0.1076258664994787</v>
      </c>
      <c r="F1683" s="4">
        <v>49044722693.571426</v>
      </c>
      <c r="G1683" s="4">
        <v>14604808214.013941</v>
      </c>
      <c r="H1683" s="11">
        <f t="shared" si="134"/>
        <v>5.494522502577906E-2</v>
      </c>
      <c r="I1683" s="10">
        <f t="shared" si="130"/>
        <v>1.472254087541692E-2</v>
      </c>
      <c r="J1683" s="10">
        <f t="shared" si="131"/>
        <v>-3.8783828326919068E-2</v>
      </c>
      <c r="K1683" s="10">
        <f t="shared" si="132"/>
        <v>52.108529184430928</v>
      </c>
      <c r="L1683" s="10">
        <f t="shared" si="133"/>
        <v>0.14322266470372202</v>
      </c>
    </row>
    <row r="1684" spans="1:12" x14ac:dyDescent="0.25">
      <c r="A1684" s="3">
        <v>45513</v>
      </c>
      <c r="B1684" s="41">
        <v>0.10666059003126099</v>
      </c>
      <c r="C1684" s="41">
        <v>0.1079388712273248</v>
      </c>
      <c r="D1684" s="41">
        <v>0.10100469502129999</v>
      </c>
      <c r="E1684" s="41">
        <v>0.103451723369627</v>
      </c>
      <c r="F1684" s="4">
        <v>50687208380.031357</v>
      </c>
      <c r="G1684" s="4">
        <v>15067811426.01045</v>
      </c>
      <c r="H1684" s="11">
        <f t="shared" si="134"/>
        <v>2.6079413812054066E-3</v>
      </c>
      <c r="I1684" s="10">
        <f t="shared" si="130"/>
        <v>4.2272043790745131E-2</v>
      </c>
      <c r="J1684" s="10">
        <f t="shared" si="131"/>
        <v>1.801342938626993E-2</v>
      </c>
      <c r="K1684" s="10">
        <f t="shared" si="132"/>
        <v>52.24703311538596</v>
      </c>
      <c r="L1684" s="10">
        <f t="shared" si="133"/>
        <v>6.8652018646880864E-2</v>
      </c>
    </row>
    <row r="1685" spans="1:12" x14ac:dyDescent="0.25">
      <c r="A1685" s="3">
        <v>45514</v>
      </c>
      <c r="B1685" s="41">
        <v>0.1032122912670022</v>
      </c>
      <c r="C1685" s="41">
        <v>0.1059729939935376</v>
      </c>
      <c r="D1685" s="41">
        <v>0.1030576903547268</v>
      </c>
      <c r="E1685" s="41">
        <v>0.1053152436834337</v>
      </c>
      <c r="F1685" s="4">
        <v>50137319477.634148</v>
      </c>
      <c r="G1685" s="4">
        <v>15089345985.65505</v>
      </c>
      <c r="H1685" s="11">
        <f t="shared" si="134"/>
        <v>-1.8212875597401462E-2</v>
      </c>
      <c r="I1685" s="10">
        <f t="shared" si="130"/>
        <v>4.0873049347850937E-2</v>
      </c>
      <c r="J1685" s="10">
        <f t="shared" si="131"/>
        <v>-3.9416898080835927E-2</v>
      </c>
      <c r="K1685" s="10">
        <f t="shared" si="132"/>
        <v>51.277251525324722</v>
      </c>
      <c r="L1685" s="10">
        <f t="shared" si="133"/>
        <v>2.8288074657759843E-2</v>
      </c>
    </row>
    <row r="1686" spans="1:12" x14ac:dyDescent="0.25">
      <c r="A1686" s="3">
        <v>45515</v>
      </c>
      <c r="B1686" s="41">
        <v>0.1054476626564381</v>
      </c>
      <c r="C1686" s="41">
        <v>0.1103781665219751</v>
      </c>
      <c r="D1686" s="41">
        <v>0.10010744325448349</v>
      </c>
      <c r="E1686" s="41">
        <v>0.10116404345680539</v>
      </c>
      <c r="F1686" s="4">
        <v>49992578473.526131</v>
      </c>
      <c r="G1686" s="4">
        <v>15363516791.2439</v>
      </c>
      <c r="H1686" s="11">
        <f t="shared" si="134"/>
        <v>4.1568822040699685E-2</v>
      </c>
      <c r="I1686" s="10">
        <f t="shared" si="130"/>
        <v>1.3926072128815725E-2</v>
      </c>
      <c r="J1686" s="10">
        <f t="shared" si="131"/>
        <v>7.3270642474146497E-2</v>
      </c>
      <c r="K1686" s="10">
        <f t="shared" si="132"/>
        <v>53.450355290757841</v>
      </c>
      <c r="L1686" s="10">
        <f t="shared" si="133"/>
        <v>0.10259699912005904</v>
      </c>
    </row>
    <row r="1687" spans="1:12" x14ac:dyDescent="0.25">
      <c r="A1687" s="3">
        <v>45516</v>
      </c>
      <c r="B1687" s="41">
        <v>0.1005655414532909</v>
      </c>
      <c r="C1687" s="41">
        <v>0.10858624336080561</v>
      </c>
      <c r="D1687" s="41">
        <v>0.1002095512520582</v>
      </c>
      <c r="E1687" s="41">
        <v>0.10857639791616799</v>
      </c>
      <c r="F1687" s="4">
        <v>49335150329.386757</v>
      </c>
      <c r="G1687" s="4">
        <v>15056087584.72822</v>
      </c>
      <c r="H1687" s="11">
        <f t="shared" si="134"/>
        <v>-1.6234398682575896E-2</v>
      </c>
      <c r="I1687" s="10">
        <f t="shared" si="130"/>
        <v>1.7111068542363293E-2</v>
      </c>
      <c r="J1687" s="10">
        <f t="shared" si="131"/>
        <v>-2.3745485397426935E-2</v>
      </c>
      <c r="K1687" s="10">
        <f t="shared" si="132"/>
        <v>52.566386514559774</v>
      </c>
      <c r="L1687" s="10">
        <f t="shared" si="133"/>
        <v>8.3591753521352619E-2</v>
      </c>
    </row>
    <row r="1688" spans="1:12" x14ac:dyDescent="0.25">
      <c r="A1688" s="3">
        <v>45517</v>
      </c>
      <c r="B1688" s="41">
        <v>0.1076117596385803</v>
      </c>
      <c r="C1688" s="41">
        <v>0.1089619562574989</v>
      </c>
      <c r="D1688" s="41">
        <v>0.1030251199678891</v>
      </c>
      <c r="E1688" s="41">
        <v>0.10599819864494441</v>
      </c>
      <c r="F1688" s="4">
        <v>50018661784.989548</v>
      </c>
      <c r="G1688" s="4">
        <v>15237280048.529619</v>
      </c>
      <c r="H1688" s="11">
        <f t="shared" si="134"/>
        <v>3.4600413925812592E-3</v>
      </c>
      <c r="I1688" s="10">
        <f t="shared" si="130"/>
        <v>2.4530585642616029E-3</v>
      </c>
      <c r="J1688" s="10">
        <f t="shared" si="131"/>
        <v>-3.5835076452604198E-2</v>
      </c>
      <c r="K1688" s="10">
        <f t="shared" si="132"/>
        <v>52.751728429151157</v>
      </c>
      <c r="L1688" s="10">
        <f t="shared" si="133"/>
        <v>5.7625133476769452E-2</v>
      </c>
    </row>
    <row r="1689" spans="1:12" x14ac:dyDescent="0.25">
      <c r="A1689" s="3">
        <v>45518</v>
      </c>
      <c r="B1689" s="41">
        <v>0.1058164742109077</v>
      </c>
      <c r="C1689" s="41">
        <v>0.1067022308789516</v>
      </c>
      <c r="D1689" s="41">
        <v>0.1014169476542577</v>
      </c>
      <c r="E1689" s="41">
        <v>0.1021997450926645</v>
      </c>
      <c r="F1689" s="4">
        <v>49783709021.574913</v>
      </c>
      <c r="G1689" s="4">
        <v>15084029834.135889</v>
      </c>
      <c r="H1689" s="11">
        <f t="shared" si="134"/>
        <v>-2.0738663806724539E-2</v>
      </c>
      <c r="I1689" s="10">
        <f t="shared" si="130"/>
        <v>4.5116585849872782E-3</v>
      </c>
      <c r="J1689" s="10">
        <f t="shared" si="131"/>
        <v>-1.9303475568688055E-2</v>
      </c>
      <c r="K1689" s="10">
        <f t="shared" si="132"/>
        <v>51.636989404228636</v>
      </c>
      <c r="L1689" s="10">
        <f t="shared" si="133"/>
        <v>5.2114398499864656E-2</v>
      </c>
    </row>
    <row r="1690" spans="1:12" x14ac:dyDescent="0.25">
      <c r="A1690" s="3">
        <v>45519</v>
      </c>
      <c r="B1690" s="41">
        <v>0.1021987622141451</v>
      </c>
      <c r="C1690" s="41">
        <v>0.1048595350898926</v>
      </c>
      <c r="D1690" s="41">
        <v>9.7612369168121202E-2</v>
      </c>
      <c r="E1690" s="41">
        <v>0.1002269348101421</v>
      </c>
      <c r="F1690" s="4">
        <v>48407029924.128922</v>
      </c>
      <c r="G1690" s="4">
        <v>14732071456.78397</v>
      </c>
      <c r="H1690" s="11">
        <f t="shared" si="134"/>
        <v>-1.7269515115850308E-2</v>
      </c>
      <c r="I1690" s="10">
        <f t="shared" si="130"/>
        <v>2.4180436241624328E-2</v>
      </c>
      <c r="J1690" s="10">
        <f t="shared" si="131"/>
        <v>-1.4613102392718735E-3</v>
      </c>
      <c r="K1690" s="10">
        <f t="shared" si="132"/>
        <v>50.727974120059457</v>
      </c>
      <c r="L1690" s="10">
        <f t="shared" si="133"/>
        <v>7.4244339969756767E-2</v>
      </c>
    </row>
    <row r="1691" spans="1:12" x14ac:dyDescent="0.25">
      <c r="A1691" s="3">
        <v>45520</v>
      </c>
      <c r="B1691" s="41">
        <v>0.1000938775488677</v>
      </c>
      <c r="C1691" s="41">
        <v>0.1023796108730111</v>
      </c>
      <c r="D1691" s="41">
        <v>9.7898603844748203E-2</v>
      </c>
      <c r="E1691" s="41">
        <v>0.10008047216405321</v>
      </c>
      <c r="F1691" s="4">
        <v>48636247114.766548</v>
      </c>
      <c r="G1691" s="4">
        <v>14524622469.37631</v>
      </c>
      <c r="H1691" s="11">
        <f t="shared" si="134"/>
        <v>-2.3649963875536324E-2</v>
      </c>
      <c r="I1691" s="10">
        <f t="shared" si="130"/>
        <v>2.9488878104035575E-4</v>
      </c>
      <c r="J1691" s="10">
        <f t="shared" si="131"/>
        <v>2.7141551034400857E-2</v>
      </c>
      <c r="K1691" s="10">
        <f t="shared" si="132"/>
        <v>49.504609400765368</v>
      </c>
      <c r="L1691" s="10">
        <f t="shared" si="133"/>
        <v>4.5771919642174641E-2</v>
      </c>
    </row>
    <row r="1692" spans="1:12" x14ac:dyDescent="0.25">
      <c r="A1692" s="3">
        <v>45521</v>
      </c>
      <c r="B1692" s="41">
        <v>0.1001494736890275</v>
      </c>
      <c r="C1692" s="41">
        <v>0.1034593407513569</v>
      </c>
      <c r="D1692" s="41">
        <v>0.1000452995844066</v>
      </c>
      <c r="E1692" s="41">
        <v>0.1027968114068408</v>
      </c>
      <c r="F1692" s="4">
        <v>48895378066.67247</v>
      </c>
      <c r="G1692" s="4">
        <v>14682826693.5331</v>
      </c>
      <c r="H1692" s="11">
        <f t="shared" si="134"/>
        <v>1.0546337001466708E-2</v>
      </c>
      <c r="I1692" s="10">
        <f t="shared" si="130"/>
        <v>2.7949338949725226E-2</v>
      </c>
      <c r="J1692" s="10">
        <f t="shared" si="131"/>
        <v>-2.6706062875639036E-2</v>
      </c>
      <c r="K1692" s="10">
        <f t="shared" si="132"/>
        <v>50.03724803163329</v>
      </c>
      <c r="L1692" s="10">
        <f t="shared" si="133"/>
        <v>3.412495320752118E-2</v>
      </c>
    </row>
    <row r="1693" spans="1:12" x14ac:dyDescent="0.25">
      <c r="A1693" s="3">
        <v>45522</v>
      </c>
      <c r="B1693" s="41">
        <v>0.1023080607135837</v>
      </c>
      <c r="C1693" s="41">
        <v>0.1045936040648628</v>
      </c>
      <c r="D1693" s="41">
        <v>9.9990840080112595E-2</v>
      </c>
      <c r="E1693" s="41">
        <v>0.1000515132979945</v>
      </c>
      <c r="F1693" s="4">
        <v>49014240229.74913</v>
      </c>
      <c r="G1693" s="4">
        <v>14803714697.22648</v>
      </c>
      <c r="H1693" s="11">
        <f t="shared" si="134"/>
        <v>1.0963372715005649E-2</v>
      </c>
      <c r="I1693" s="10">
        <f t="shared" si="130"/>
        <v>5.1243009102732176E-2</v>
      </c>
      <c r="J1693" s="10">
        <f t="shared" si="131"/>
        <v>1.2235639791581709E-2</v>
      </c>
      <c r="K1693" s="10">
        <f t="shared" si="132"/>
        <v>50.596788404152271</v>
      </c>
      <c r="L1693" s="10">
        <f t="shared" si="133"/>
        <v>4.6031856328664578E-2</v>
      </c>
    </row>
    <row r="1694" spans="1:12" x14ac:dyDescent="0.25">
      <c r="A1694" s="3">
        <v>45523</v>
      </c>
      <c r="B1694" s="41">
        <v>9.9728737082966104E-2</v>
      </c>
      <c r="C1694" s="41">
        <v>0.1016061009801655</v>
      </c>
      <c r="D1694" s="41">
        <v>9.8437973402304896E-2</v>
      </c>
      <c r="E1694" s="41">
        <v>0.1012757075753114</v>
      </c>
      <c r="F1694" s="4">
        <v>48386374885.313591</v>
      </c>
      <c r="G1694" s="4">
        <v>14466695282.80139</v>
      </c>
      <c r="H1694" s="11">
        <f t="shared" si="134"/>
        <v>-2.8562961487058364E-2</v>
      </c>
      <c r="I1694" s="10">
        <f t="shared" si="130"/>
        <v>2.0136200841951658E-2</v>
      </c>
      <c r="J1694" s="10">
        <f t="shared" si="131"/>
        <v>1.4740328427707894E-2</v>
      </c>
      <c r="K1694" s="10">
        <f t="shared" si="132"/>
        <v>49.123031324108567</v>
      </c>
      <c r="L1694" s="10">
        <f t="shared" si="133"/>
        <v>3.218399839371755E-2</v>
      </c>
    </row>
    <row r="1695" spans="1:12" x14ac:dyDescent="0.25">
      <c r="A1695" s="3">
        <v>45524</v>
      </c>
      <c r="B1695" s="41">
        <v>0.10164313792967521</v>
      </c>
      <c r="C1695" s="41">
        <v>0.1060671774987656</v>
      </c>
      <c r="D1695" s="41">
        <v>0.1009685240395245</v>
      </c>
      <c r="E1695" s="41">
        <v>0.10276854476672</v>
      </c>
      <c r="F1695" s="4">
        <v>50060345472.808357</v>
      </c>
      <c r="G1695" s="4">
        <v>15027240160.41464</v>
      </c>
      <c r="H1695" s="11">
        <f t="shared" si="134"/>
        <v>4.3905596962833436E-2</v>
      </c>
      <c r="I1695" s="10">
        <f t="shared" si="130"/>
        <v>1.6854401291608888E-2</v>
      </c>
      <c r="J1695" s="10">
        <f t="shared" si="131"/>
        <v>3.4643804681783852E-2</v>
      </c>
      <c r="K1695" s="10">
        <f t="shared" si="132"/>
        <v>51.323712935980353</v>
      </c>
      <c r="L1695" s="10">
        <f t="shared" si="133"/>
        <v>5.0497454605211489E-2</v>
      </c>
    </row>
    <row r="1696" spans="1:12" x14ac:dyDescent="0.25">
      <c r="A1696" s="3">
        <v>45525</v>
      </c>
      <c r="B1696" s="41">
        <v>0.1028683479139996</v>
      </c>
      <c r="C1696" s="41">
        <v>0.10770365707639359</v>
      </c>
      <c r="D1696" s="41">
        <v>0.102348334717887</v>
      </c>
      <c r="E1696" s="41">
        <v>0.10632883815904939</v>
      </c>
      <c r="F1696" s="4">
        <v>49538097887.445992</v>
      </c>
      <c r="G1696" s="4">
        <v>15096671768.714279</v>
      </c>
      <c r="H1696" s="11">
        <f t="shared" si="134"/>
        <v>1.5428708637476871E-2</v>
      </c>
      <c r="I1696" s="10">
        <f t="shared" si="130"/>
        <v>6.3069029473408131E-2</v>
      </c>
      <c r="J1696" s="10">
        <f t="shared" si="131"/>
        <v>-6.1665078851677047E-3</v>
      </c>
      <c r="K1696" s="10">
        <f t="shared" si="132"/>
        <v>52.131000257700578</v>
      </c>
      <c r="L1696" s="10">
        <f t="shared" si="133"/>
        <v>5.2324469892627068E-2</v>
      </c>
    </row>
    <row r="1697" spans="1:12" x14ac:dyDescent="0.25">
      <c r="A1697" s="3">
        <v>45526</v>
      </c>
      <c r="B1697" s="41">
        <v>0.1064302025064976</v>
      </c>
      <c r="C1697" s="41">
        <v>0.1067981908960588</v>
      </c>
      <c r="D1697" s="41">
        <v>0.1040369452099586</v>
      </c>
      <c r="E1697" s="41">
        <v>0.10567316054012089</v>
      </c>
      <c r="F1697" s="4">
        <v>50089465064.031357</v>
      </c>
      <c r="G1697" s="4">
        <v>15244836850.83972</v>
      </c>
      <c r="H1697" s="11">
        <f t="shared" si="134"/>
        <v>-8.4070142547950279E-3</v>
      </c>
      <c r="I1697" s="10">
        <f t="shared" si="130"/>
        <v>5.9040458802348095E-2</v>
      </c>
      <c r="J1697" s="10">
        <f t="shared" si="131"/>
        <v>7.1574040831305474E-2</v>
      </c>
      <c r="K1697" s="10">
        <f t="shared" si="132"/>
        <v>51.684327181162573</v>
      </c>
      <c r="L1697" s="10">
        <f t="shared" si="133"/>
        <v>2.6541010796959474E-2</v>
      </c>
    </row>
    <row r="1698" spans="1:12" x14ac:dyDescent="0.25">
      <c r="A1698" s="3">
        <v>45527</v>
      </c>
      <c r="B1698" s="41">
        <v>0.1056829975727905</v>
      </c>
      <c r="C1698" s="41">
        <v>0.1154259962305223</v>
      </c>
      <c r="D1698" s="41">
        <v>0.1052707021077498</v>
      </c>
      <c r="E1698" s="41">
        <v>0.1132366156473926</v>
      </c>
      <c r="F1698" s="4">
        <v>51089057401.58741</v>
      </c>
      <c r="G1698" s="4">
        <v>15723802899.50699</v>
      </c>
      <c r="H1698" s="11">
        <f t="shared" si="134"/>
        <v>8.078606259220722E-2</v>
      </c>
      <c r="I1698" s="10">
        <f t="shared" si="130"/>
        <v>1.0200615936212305E-2</v>
      </c>
      <c r="J1698" s="10">
        <f t="shared" si="131"/>
        <v>-9.2459779681882681E-3</v>
      </c>
      <c r="K1698" s="10">
        <f t="shared" si="132"/>
        <v>55.94048653444829</v>
      </c>
      <c r="L1698" s="10">
        <f t="shared" si="133"/>
        <v>9.6468380275245513E-2</v>
      </c>
    </row>
    <row r="1699" spans="1:12" x14ac:dyDescent="0.25">
      <c r="A1699" s="3">
        <v>45528</v>
      </c>
      <c r="B1699" s="41">
        <v>0.11281205154816359</v>
      </c>
      <c r="C1699" s="41">
        <v>0.115113220063015</v>
      </c>
      <c r="D1699" s="41">
        <v>0.110790571857371</v>
      </c>
      <c r="E1699" s="41">
        <v>0.1121896323939246</v>
      </c>
      <c r="F1699" s="4">
        <v>53652103270.003487</v>
      </c>
      <c r="G1699" s="4">
        <v>16295958066.651569</v>
      </c>
      <c r="H1699" s="11">
        <f t="shared" si="134"/>
        <v>-2.7097549748034359E-3</v>
      </c>
      <c r="I1699" s="10">
        <f t="shared" si="130"/>
        <v>6.9873766001906949E-3</v>
      </c>
      <c r="J1699" s="10">
        <f t="shared" si="131"/>
        <v>-2.0073647324697519E-2</v>
      </c>
      <c r="K1699" s="10">
        <f t="shared" si="132"/>
        <v>55.786191767793845</v>
      </c>
      <c r="L1699" s="10">
        <f t="shared" si="133"/>
        <v>3.9016390412794921E-2</v>
      </c>
    </row>
    <row r="1700" spans="1:12" x14ac:dyDescent="0.25">
      <c r="A1700" s="3">
        <v>45529</v>
      </c>
      <c r="B1700" s="41">
        <v>0.11233006517133221</v>
      </c>
      <c r="C1700" s="41">
        <v>0.113140685465527</v>
      </c>
      <c r="D1700" s="41">
        <v>0.10843731441410789</v>
      </c>
      <c r="E1700" s="41">
        <v>0.1099375772797615</v>
      </c>
      <c r="F1700" s="4">
        <v>53287876985.055748</v>
      </c>
      <c r="G1700" s="4">
        <v>15917752001.63763</v>
      </c>
      <c r="H1700" s="11">
        <f t="shared" si="134"/>
        <v>-1.7135604376354006E-2</v>
      </c>
      <c r="I1700" s="10">
        <f t="shared" si="130"/>
        <v>2.5016412568219983E-3</v>
      </c>
      <c r="J1700" s="10">
        <f t="shared" si="131"/>
        <v>-4.4990327329169189E-2</v>
      </c>
      <c r="K1700" s="10">
        <f t="shared" si="132"/>
        <v>54.813126051621154</v>
      </c>
      <c r="L1700" s="10">
        <f t="shared" si="133"/>
        <v>4.3374101219968875E-2</v>
      </c>
    </row>
    <row r="1701" spans="1:12" x14ac:dyDescent="0.25">
      <c r="A1701" s="3">
        <v>45530</v>
      </c>
      <c r="B1701" s="41">
        <v>0.1094009962419636</v>
      </c>
      <c r="C1701" s="41">
        <v>0.1100839356058753</v>
      </c>
      <c r="D1701" s="41">
        <v>0.103935334494899</v>
      </c>
      <c r="E1701" s="41">
        <v>0.1049914496921692</v>
      </c>
      <c r="F1701" s="4">
        <v>52629546300.2892</v>
      </c>
      <c r="G1701" s="4">
        <v>15558620220.808359</v>
      </c>
      <c r="H1701" s="11">
        <f t="shared" si="134"/>
        <v>-2.7017247129752103E-2</v>
      </c>
      <c r="I1701" s="10">
        <f t="shared" si="130"/>
        <v>1.1749136930523823E-2</v>
      </c>
      <c r="J1701" s="10">
        <f t="shared" si="131"/>
        <v>-5.362730071382793E-2</v>
      </c>
      <c r="K1701" s="10">
        <f t="shared" si="132"/>
        <v>53.305209032000505</v>
      </c>
      <c r="L1701" s="10">
        <f t="shared" si="133"/>
        <v>5.9157947976566705E-2</v>
      </c>
    </row>
    <row r="1702" spans="1:12" x14ac:dyDescent="0.25">
      <c r="A1702" s="3">
        <v>45531</v>
      </c>
      <c r="B1702" s="41">
        <v>0.1049978691193959</v>
      </c>
      <c r="C1702" s="41">
        <v>0.10672030971129839</v>
      </c>
      <c r="D1702" s="41">
        <v>9.73042072101101E-2</v>
      </c>
      <c r="E1702" s="41">
        <v>9.93610416471465E-2</v>
      </c>
      <c r="F1702" s="4">
        <v>51389019528.783974</v>
      </c>
      <c r="G1702" s="4">
        <v>15063768024.21603</v>
      </c>
      <c r="H1702" s="11">
        <f t="shared" si="134"/>
        <v>-3.0555102123341848E-2</v>
      </c>
      <c r="I1702" s="10">
        <f t="shared" si="130"/>
        <v>3.8547477037448659E-2</v>
      </c>
      <c r="J1702" s="10">
        <f t="shared" si="131"/>
        <v>5.0149307143088073E-3</v>
      </c>
      <c r="K1702" s="10">
        <f t="shared" si="132"/>
        <v>51.645907824198304</v>
      </c>
      <c r="L1702" s="10">
        <f t="shared" si="133"/>
        <v>9.6769736593773414E-2</v>
      </c>
    </row>
    <row r="1703" spans="1:12" x14ac:dyDescent="0.25">
      <c r="A1703" s="3">
        <v>45532</v>
      </c>
      <c r="B1703" s="41">
        <v>9.8471401096114394E-2</v>
      </c>
      <c r="C1703" s="41">
        <v>0.1016862176233138</v>
      </c>
      <c r="D1703" s="41">
        <v>9.7332324102363504E-2</v>
      </c>
      <c r="E1703" s="41">
        <v>9.9859330386708495E-2</v>
      </c>
      <c r="F1703" s="4">
        <v>49425128619.282227</v>
      </c>
      <c r="G1703" s="4">
        <v>14378096505.16028</v>
      </c>
      <c r="H1703" s="11">
        <f t="shared" si="134"/>
        <v>-4.7170890916667201E-2</v>
      </c>
      <c r="I1703" s="10">
        <f t="shared" si="130"/>
        <v>4.4158894114472089E-3</v>
      </c>
      <c r="J1703" s="10">
        <f t="shared" si="131"/>
        <v>4.4391298137516078E-3</v>
      </c>
      <c r="K1703" s="10">
        <f t="shared" si="132"/>
        <v>49.162553449014126</v>
      </c>
      <c r="L1703" s="10">
        <f t="shared" si="133"/>
        <v>4.473224656971464E-2</v>
      </c>
    </row>
    <row r="1704" spans="1:12" x14ac:dyDescent="0.25">
      <c r="A1704" s="3">
        <v>45533</v>
      </c>
      <c r="B1704" s="41">
        <v>9.9250123437162399E-2</v>
      </c>
      <c r="C1704" s="41">
        <v>0.1024329477089245</v>
      </c>
      <c r="D1704" s="41">
        <v>9.8238563248999405E-2</v>
      </c>
      <c r="E1704" s="41">
        <v>0.10030261891740939</v>
      </c>
      <c r="F1704" s="4">
        <v>49393687615.212547</v>
      </c>
      <c r="G1704" s="4">
        <v>14538138077.98955</v>
      </c>
      <c r="H1704" s="11">
        <f t="shared" si="134"/>
        <v>7.3434739049581463E-3</v>
      </c>
      <c r="I1704" s="10">
        <f t="shared" si="130"/>
        <v>4.2715495569586284E-4</v>
      </c>
      <c r="J1704" s="10">
        <f t="shared" si="131"/>
        <v>2.033668944093292E-2</v>
      </c>
      <c r="K1704" s="10">
        <f t="shared" si="132"/>
        <v>49.530920851273031</v>
      </c>
      <c r="L1704" s="10">
        <f t="shared" si="133"/>
        <v>4.2695905978325843E-2</v>
      </c>
    </row>
    <row r="1705" spans="1:12" x14ac:dyDescent="0.25">
      <c r="A1705" s="3">
        <v>45534</v>
      </c>
      <c r="B1705" s="41">
        <v>0.1002542959850227</v>
      </c>
      <c r="C1705" s="41">
        <v>0.102545466533408</v>
      </c>
      <c r="D1705" s="41">
        <v>9.7354617325897105E-2</v>
      </c>
      <c r="E1705" s="41">
        <v>0.102342442128445</v>
      </c>
      <c r="F1705" s="4">
        <v>48898029931.74913</v>
      </c>
      <c r="G1705" s="4">
        <v>14506484243.435539</v>
      </c>
      <c r="H1705" s="11">
        <f t="shared" si="134"/>
        <v>1.0984632093497591E-3</v>
      </c>
      <c r="I1705" s="10">
        <f t="shared" si="130"/>
        <v>8.1922749514676003E-3</v>
      </c>
      <c r="J1705" s="10">
        <f t="shared" si="131"/>
        <v>-1.47063944770639E-2</v>
      </c>
      <c r="K1705" s="10">
        <f t="shared" si="132"/>
        <v>49.586427208762721</v>
      </c>
      <c r="L1705" s="10">
        <f t="shared" si="133"/>
        <v>5.3318983219197369E-2</v>
      </c>
    </row>
    <row r="1706" spans="1:12" x14ac:dyDescent="0.25">
      <c r="A1706" s="3">
        <v>45535</v>
      </c>
      <c r="B1706" s="41">
        <v>0.102258856848247</v>
      </c>
      <c r="C1706" s="41">
        <v>0.1025961624358913</v>
      </c>
      <c r="D1706" s="41">
        <v>0.100115223341669</v>
      </c>
      <c r="E1706" s="41">
        <v>0.100837353802758</v>
      </c>
      <c r="F1706" s="4">
        <v>48925469278.362373</v>
      </c>
      <c r="G1706" s="4">
        <v>14774416075.55052</v>
      </c>
      <c r="H1706" s="11">
        <f t="shared" si="134"/>
        <v>4.9437487776979132E-4</v>
      </c>
      <c r="I1706" s="10">
        <f t="shared" si="130"/>
        <v>1.9029004781673424E-3</v>
      </c>
      <c r="J1706" s="10">
        <f t="shared" si="131"/>
        <v>-5.0378107734504685E-2</v>
      </c>
      <c r="K1706" s="10">
        <f t="shared" si="132"/>
        <v>49.611435867530865</v>
      </c>
      <c r="L1706" s="10">
        <f t="shared" si="133"/>
        <v>2.4780837633008757E-2</v>
      </c>
    </row>
    <row r="1707" spans="1:12" x14ac:dyDescent="0.25">
      <c r="A1707" s="3">
        <v>45536</v>
      </c>
      <c r="B1707" s="41">
        <v>0.1008333784253384</v>
      </c>
      <c r="C1707" s="41">
        <v>0.10145824259894159</v>
      </c>
      <c r="D1707" s="41">
        <v>9.47443414739957E-2</v>
      </c>
      <c r="E1707" s="41">
        <v>9.5757358729220296E-2</v>
      </c>
      <c r="F1707" s="4">
        <v>47786329092.487808</v>
      </c>
      <c r="G1707" s="4">
        <v>14411159678.790939</v>
      </c>
      <c r="H1707" s="11">
        <f t="shared" si="134"/>
        <v>-1.1091251465285076E-2</v>
      </c>
      <c r="I1707" s="10">
        <f t="shared" si="130"/>
        <v>1.6303244129744692E-2</v>
      </c>
      <c r="J1707" s="10">
        <f t="shared" si="131"/>
        <v>3.1244048877681063E-2</v>
      </c>
      <c r="K1707" s="10">
        <f t="shared" si="132"/>
        <v>49.050091705304929</v>
      </c>
      <c r="L1707" s="10">
        <f t="shared" si="133"/>
        <v>7.0863346776109504E-2</v>
      </c>
    </row>
    <row r="1708" spans="1:12" x14ac:dyDescent="0.25">
      <c r="A1708" s="3">
        <v>45537</v>
      </c>
      <c r="B1708" s="41">
        <v>9.5175073807239802E-2</v>
      </c>
      <c r="C1708" s="41">
        <v>0.1000599086628097</v>
      </c>
      <c r="D1708" s="41">
        <v>9.3696548907665905E-2</v>
      </c>
      <c r="E1708" s="41">
        <v>9.8749206325753694E-2</v>
      </c>
      <c r="F1708" s="4">
        <v>48165921282.979103</v>
      </c>
      <c r="G1708" s="4">
        <v>14114818234.229959</v>
      </c>
      <c r="H1708" s="11">
        <f t="shared" si="134"/>
        <v>-1.3782359129355579E-2</v>
      </c>
      <c r="I1708" s="10">
        <f t="shared" si="130"/>
        <v>1.7780878575887771E-2</v>
      </c>
      <c r="J1708" s="10">
        <f t="shared" si="131"/>
        <v>-1.5220598441640476E-2</v>
      </c>
      <c r="K1708" s="10">
        <f t="shared" si="132"/>
        <v>48.360283366965234</v>
      </c>
      <c r="L1708" s="10">
        <f t="shared" si="133"/>
        <v>6.7914558533149538E-2</v>
      </c>
    </row>
    <row r="1709" spans="1:12" x14ac:dyDescent="0.25">
      <c r="A1709" s="3">
        <v>45538</v>
      </c>
      <c r="B1709" s="41">
        <v>9.8705414166926894E-2</v>
      </c>
      <c r="C1709" s="41">
        <v>0.1009878552333075</v>
      </c>
      <c r="D1709" s="41">
        <v>9.6568579589416795E-2</v>
      </c>
      <c r="E1709" s="41">
        <v>9.7246184309838696E-2</v>
      </c>
      <c r="F1709" s="4">
        <v>48339753832.31707</v>
      </c>
      <c r="G1709" s="4">
        <v>14394099093.49477</v>
      </c>
      <c r="H1709" s="11">
        <f t="shared" si="134"/>
        <v>9.2739098296089114E-3</v>
      </c>
      <c r="I1709" s="10">
        <f t="shared" si="130"/>
        <v>1.2473258961171511E-2</v>
      </c>
      <c r="J1709" s="10">
        <f t="shared" si="131"/>
        <v>7.7028520179018845E-3</v>
      </c>
      <c r="K1709" s="10">
        <f t="shared" si="132"/>
        <v>48.818046184074419</v>
      </c>
      <c r="L1709" s="10">
        <f t="shared" si="133"/>
        <v>4.576308011032415E-2</v>
      </c>
    </row>
    <row r="1710" spans="1:12" x14ac:dyDescent="0.25">
      <c r="A1710" s="3">
        <v>45539</v>
      </c>
      <c r="B1710" s="41">
        <v>9.7414758827260001E-2</v>
      </c>
      <c r="C1710" s="41">
        <v>9.9384970965513894E-2</v>
      </c>
      <c r="D1710" s="41">
        <v>9.31986366315362E-2</v>
      </c>
      <c r="E1710" s="41">
        <v>9.7995257276883005E-2</v>
      </c>
      <c r="F1710" s="4">
        <v>47399579604.763069</v>
      </c>
      <c r="G1710" s="4">
        <v>14089534135.34495</v>
      </c>
      <c r="H1710" s="11">
        <f t="shared" si="134"/>
        <v>-1.5872049803320781E-2</v>
      </c>
      <c r="I1710" s="10">
        <f t="shared" si="130"/>
        <v>2.2252177316058812E-3</v>
      </c>
      <c r="J1710" s="10">
        <f t="shared" si="131"/>
        <v>8.7661341275557803E-3</v>
      </c>
      <c r="K1710" s="10">
        <f t="shared" si="132"/>
        <v>48.027331673936651</v>
      </c>
      <c r="L1710" s="10">
        <f t="shared" si="133"/>
        <v>6.6377948836693346E-2</v>
      </c>
    </row>
    <row r="1711" spans="1:12" x14ac:dyDescent="0.25">
      <c r="A1711" s="3">
        <v>45540</v>
      </c>
      <c r="B1711" s="41">
        <v>9.8032940329141199E-2</v>
      </c>
      <c r="C1711" s="41">
        <v>9.9560663934497903E-2</v>
      </c>
      <c r="D1711" s="41">
        <v>9.5905986255645503E-2</v>
      </c>
      <c r="E1711" s="41">
        <v>9.8854296846036499E-2</v>
      </c>
      <c r="F1711" s="4">
        <v>46956304834.198608</v>
      </c>
      <c r="G1711" s="4">
        <v>14226416527.254351</v>
      </c>
      <c r="H1711" s="11">
        <f t="shared" si="134"/>
        <v>1.7678021865597147E-3</v>
      </c>
      <c r="I1711" s="10">
        <f t="shared" si="130"/>
        <v>2.4030580459247917E-2</v>
      </c>
      <c r="J1711" s="10">
        <f t="shared" si="131"/>
        <v>-6.7141616109902214E-2</v>
      </c>
      <c r="K1711" s="10">
        <f t="shared" si="132"/>
        <v>48.114002298071028</v>
      </c>
      <c r="L1711" s="10">
        <f t="shared" si="133"/>
        <v>3.8106877594799471E-2</v>
      </c>
    </row>
    <row r="1712" spans="1:12" x14ac:dyDescent="0.25">
      <c r="A1712" s="3">
        <v>45541</v>
      </c>
      <c r="B1712" s="41">
        <v>9.8377978698694996E-2</v>
      </c>
      <c r="C1712" s="41">
        <v>9.9423356745574107E-2</v>
      </c>
      <c r="D1712" s="41">
        <v>8.9593520016418404E-2</v>
      </c>
      <c r="E1712" s="41">
        <v>9.2217059596385598E-2</v>
      </c>
      <c r="F1712" s="4">
        <v>45958946978.442513</v>
      </c>
      <c r="G1712" s="4">
        <v>13934813077.61672</v>
      </c>
      <c r="H1712" s="11">
        <f t="shared" si="134"/>
        <v>-1.3791309087104163E-3</v>
      </c>
      <c r="I1712" s="10">
        <f t="shared" si="130"/>
        <v>3.5049172308812708E-2</v>
      </c>
      <c r="J1712" s="10">
        <f t="shared" si="131"/>
        <v>2.756935321908216E-2</v>
      </c>
      <c r="K1712" s="10">
        <f t="shared" si="132"/>
        <v>48.046267659451281</v>
      </c>
      <c r="L1712" s="10">
        <f t="shared" si="133"/>
        <v>0.10971593400230661</v>
      </c>
    </row>
    <row r="1713" spans="1:12" x14ac:dyDescent="0.25">
      <c r="A1713" s="3">
        <v>45542</v>
      </c>
      <c r="B1713" s="41">
        <v>9.2307774895309697E-2</v>
      </c>
      <c r="C1713" s="41">
        <v>9.5907398500851296E-2</v>
      </c>
      <c r="D1713" s="41">
        <v>9.1407962417883404E-2</v>
      </c>
      <c r="E1713" s="41">
        <v>9.4759424285223506E-2</v>
      </c>
      <c r="F1713" s="4">
        <v>45357557842.017418</v>
      </c>
      <c r="G1713" s="4">
        <v>13709734398.874559</v>
      </c>
      <c r="H1713" s="11">
        <f t="shared" si="134"/>
        <v>-3.5363503705876702E-2</v>
      </c>
      <c r="I1713" s="10">
        <f t="shared" si="130"/>
        <v>4.836376252005406E-2</v>
      </c>
      <c r="J1713" s="10">
        <f t="shared" si="131"/>
        <v>1.2510382167306489E-2</v>
      </c>
      <c r="K1713" s="10">
        <f t="shared" si="132"/>
        <v>46.311819791316857</v>
      </c>
      <c r="L1713" s="10">
        <f t="shared" si="133"/>
        <v>4.922367771855729E-2</v>
      </c>
    </row>
    <row r="1714" spans="1:12" x14ac:dyDescent="0.25">
      <c r="A1714" s="3">
        <v>45543</v>
      </c>
      <c r="B1714" s="41">
        <v>9.5263843898139397E-2</v>
      </c>
      <c r="C1714" s="41">
        <v>9.7269620302255097E-2</v>
      </c>
      <c r="D1714" s="41">
        <v>9.3965741715882706E-2</v>
      </c>
      <c r="E1714" s="41">
        <v>9.5944900896985597E-2</v>
      </c>
      <c r="F1714" s="4">
        <v>44806914731.114983</v>
      </c>
      <c r="G1714" s="4">
        <v>13937068871.7561</v>
      </c>
      <c r="H1714" s="11">
        <f t="shared" si="134"/>
        <v>1.4203511123197756E-2</v>
      </c>
      <c r="I1714" s="10">
        <f t="shared" si="130"/>
        <v>6.2426990562451427E-2</v>
      </c>
      <c r="J1714" s="10">
        <f t="shared" si="131"/>
        <v>8.7676699339262143E-2</v>
      </c>
      <c r="K1714" s="10">
        <f t="shared" si="132"/>
        <v>46.98381374998155</v>
      </c>
      <c r="L1714" s="10">
        <f t="shared" si="133"/>
        <v>3.516045875913032E-2</v>
      </c>
    </row>
    <row r="1715" spans="1:12" x14ac:dyDescent="0.25">
      <c r="A1715" s="3">
        <v>45544</v>
      </c>
      <c r="B1715" s="41">
        <v>9.5863310391695697E-2</v>
      </c>
      <c r="C1715" s="41">
        <v>0.1053041103937728</v>
      </c>
      <c r="D1715" s="41">
        <v>9.5602187956206106E-2</v>
      </c>
      <c r="E1715" s="41">
        <v>0.1043570331260659</v>
      </c>
      <c r="F1715" s="4">
        <v>46198841556.85614</v>
      </c>
      <c r="G1715" s="4">
        <v>14509973925.308769</v>
      </c>
      <c r="H1715" s="11">
        <f t="shared" si="134"/>
        <v>8.2600200006449798E-2</v>
      </c>
      <c r="I1715" s="10">
        <f t="shared" si="130"/>
        <v>6.1400504209818546E-3</v>
      </c>
      <c r="J1715" s="10">
        <f t="shared" si="131"/>
        <v>-1.7022085632838913E-2</v>
      </c>
      <c r="K1715" s="10">
        <f t="shared" si="132"/>
        <v>50.947286362802267</v>
      </c>
      <c r="L1715" s="10">
        <f t="shared" si="133"/>
        <v>0.10148222174591859</v>
      </c>
    </row>
    <row r="1716" spans="1:12" x14ac:dyDescent="0.25">
      <c r="A1716" s="3">
        <v>45545</v>
      </c>
      <c r="B1716" s="41">
        <v>0.1031113292532615</v>
      </c>
      <c r="C1716" s="41">
        <v>0.1047054674035611</v>
      </c>
      <c r="D1716" s="41">
        <v>0.1013119669162504</v>
      </c>
      <c r="E1716" s="41">
        <v>0.102580658771805</v>
      </c>
      <c r="F1716" s="4">
        <v>47540019449.466904</v>
      </c>
      <c r="G1716" s="4">
        <v>15038990956.223</v>
      </c>
      <c r="H1716" s="11">
        <f t="shared" si="134"/>
        <v>-5.6848967051062209E-3</v>
      </c>
      <c r="I1716" s="10">
        <f t="shared" si="130"/>
        <v>1.2203083778149664E-2</v>
      </c>
      <c r="J1716" s="10">
        <f t="shared" si="131"/>
        <v>-1.0219870837631428E-2</v>
      </c>
      <c r="K1716" s="10">
        <f t="shared" si="132"/>
        <v>50.651971405719159</v>
      </c>
      <c r="L1716" s="10">
        <f t="shared" si="133"/>
        <v>3.3495554282505724E-2</v>
      </c>
    </row>
    <row r="1717" spans="1:12" x14ac:dyDescent="0.25">
      <c r="A1717" s="3">
        <v>45546</v>
      </c>
      <c r="B1717" s="41">
        <v>0.1031007219830917</v>
      </c>
      <c r="C1717" s="41">
        <v>0.1032010341935518</v>
      </c>
      <c r="D1717" s="41">
        <v>9.7881910858215002E-2</v>
      </c>
      <c r="E1717" s="41">
        <v>0.10153229768871801</v>
      </c>
      <c r="F1717" s="4">
        <v>47104066619.494766</v>
      </c>
      <c r="G1717" s="4">
        <v>14716738284.101049</v>
      </c>
      <c r="H1717" s="11">
        <f t="shared" si="134"/>
        <v>-1.4368239284113394E-2</v>
      </c>
      <c r="I1717" s="10">
        <f t="shared" si="130"/>
        <v>3.4600187208774377E-2</v>
      </c>
      <c r="J1717" s="10">
        <f t="shared" si="131"/>
        <v>7.465207499606441E-3</v>
      </c>
      <c r="K1717" s="10">
        <f t="shared" si="132"/>
        <v>49.909823521065604</v>
      </c>
      <c r="L1717" s="10">
        <f t="shared" si="133"/>
        <v>5.4342250664085601E-2</v>
      </c>
    </row>
    <row r="1718" spans="1:12" x14ac:dyDescent="0.25">
      <c r="A1718" s="3">
        <v>45547</v>
      </c>
      <c r="B1718" s="41">
        <v>0.1015474454184197</v>
      </c>
      <c r="C1718" s="41">
        <v>0.1034992363990071</v>
      </c>
      <c r="D1718" s="41">
        <v>0.1005169172331597</v>
      </c>
      <c r="E1718" s="41">
        <v>0.1022902573588761</v>
      </c>
      <c r="F1718" s="4">
        <v>47985060737.034843</v>
      </c>
      <c r="G1718" s="4">
        <v>14901297959.658541</v>
      </c>
      <c r="H1718" s="11">
        <f t="shared" si="134"/>
        <v>2.8895272977209683E-3</v>
      </c>
      <c r="I1718" s="10">
        <f t="shared" si="130"/>
        <v>4.3541941203619983E-2</v>
      </c>
      <c r="J1718" s="10">
        <f t="shared" si="131"/>
        <v>4.8136025476882116E-2</v>
      </c>
      <c r="K1718" s="10">
        <f t="shared" si="132"/>
        <v>50.056928845851878</v>
      </c>
      <c r="L1718" s="10">
        <f t="shared" si="133"/>
        <v>2.9669823229154568E-2</v>
      </c>
    </row>
    <row r="1719" spans="1:12" x14ac:dyDescent="0.25">
      <c r="A1719" s="3">
        <v>45548</v>
      </c>
      <c r="B1719" s="41">
        <v>0.1029284226832142</v>
      </c>
      <c r="C1719" s="41">
        <v>0.1088627304934795</v>
      </c>
      <c r="D1719" s="41">
        <v>0.1013495726044791</v>
      </c>
      <c r="E1719" s="41">
        <v>0.10721410379313979</v>
      </c>
      <c r="F1719" s="4">
        <v>48670572708.271767</v>
      </c>
      <c r="G1719" s="4">
        <v>15323284213.696859</v>
      </c>
      <c r="H1719" s="11">
        <f t="shared" si="134"/>
        <v>5.1821581309017775E-2</v>
      </c>
      <c r="I1719" s="10">
        <f t="shared" si="130"/>
        <v>7.2518373076519284E-4</v>
      </c>
      <c r="J1719" s="10">
        <f t="shared" si="131"/>
        <v>-1.5245590998281378E-2</v>
      </c>
      <c r="K1719" s="10">
        <f t="shared" si="132"/>
        <v>52.702779635425927</v>
      </c>
      <c r="L1719" s="10">
        <f t="shared" si="133"/>
        <v>7.4131125528479558E-2</v>
      </c>
    </row>
    <row r="1720" spans="1:12" x14ac:dyDescent="0.25">
      <c r="A1720" s="3">
        <v>45549</v>
      </c>
      <c r="B1720" s="41">
        <v>0.1066208918184583</v>
      </c>
      <c r="C1720" s="41">
        <v>0.10780066324829191</v>
      </c>
      <c r="D1720" s="41">
        <v>0.1043620013815926</v>
      </c>
      <c r="E1720" s="41">
        <v>0.1055795614174623</v>
      </c>
      <c r="F1720" s="4">
        <v>49803170410.515678</v>
      </c>
      <c r="G1720" s="4">
        <v>15478195713.32056</v>
      </c>
      <c r="H1720" s="11">
        <f t="shared" si="134"/>
        <v>-9.7560224731934909E-3</v>
      </c>
      <c r="I1720" s="10">
        <f t="shared" si="130"/>
        <v>1.9272005757120986E-2</v>
      </c>
      <c r="J1720" s="10">
        <f t="shared" si="131"/>
        <v>-2.4374123773509782E-2</v>
      </c>
      <c r="K1720" s="10">
        <f t="shared" si="132"/>
        <v>52.178854110429754</v>
      </c>
      <c r="L1720" s="10">
        <f t="shared" si="133"/>
        <v>3.2949366830615556E-2</v>
      </c>
    </row>
    <row r="1721" spans="1:12" x14ac:dyDescent="0.25">
      <c r="A1721" s="3">
        <v>45550</v>
      </c>
      <c r="B1721" s="41">
        <v>0.10560093486685269</v>
      </c>
      <c r="C1721" s="41">
        <v>0.1068595141063511</v>
      </c>
      <c r="D1721" s="41">
        <v>0.1024154896398658</v>
      </c>
      <c r="E1721" s="41">
        <v>0.1030061521195202</v>
      </c>
      <c r="F1721" s="4">
        <v>49361505483.68293</v>
      </c>
      <c r="G1721" s="4">
        <v>15354463206.97213</v>
      </c>
      <c r="H1721" s="11">
        <f t="shared" si="134"/>
        <v>-8.7304578059330361E-3</v>
      </c>
      <c r="I1721" s="10">
        <f t="shared" si="130"/>
        <v>2.4592632467936255E-2</v>
      </c>
      <c r="J1721" s="10">
        <f t="shared" si="131"/>
        <v>-2.7702108074296738E-2</v>
      </c>
      <c r="K1721" s="10">
        <f t="shared" si="132"/>
        <v>51.71457836845078</v>
      </c>
      <c r="L1721" s="10">
        <f t="shared" si="133"/>
        <v>4.3392112678583006E-2</v>
      </c>
    </row>
    <row r="1722" spans="1:12" x14ac:dyDescent="0.25">
      <c r="A1722" s="3">
        <v>45551</v>
      </c>
      <c r="B1722" s="41">
        <v>0.10299630455823811</v>
      </c>
      <c r="C1722" s="41">
        <v>0.1030141542176562</v>
      </c>
      <c r="D1722" s="41">
        <v>9.82016945383236E-2</v>
      </c>
      <c r="E1722" s="41">
        <v>0.10015266456118781</v>
      </c>
      <c r="F1722" s="4">
        <v>48275833020.087112</v>
      </c>
      <c r="G1722" s="4">
        <v>14712376852.67247</v>
      </c>
      <c r="H1722" s="11">
        <f t="shared" si="134"/>
        <v>-3.598518972178591E-2</v>
      </c>
      <c r="I1722" s="10">
        <f t="shared" si="130"/>
        <v>5.1801946619967733E-3</v>
      </c>
      <c r="J1722" s="10">
        <f t="shared" si="131"/>
        <v>5.5876572478437136E-3</v>
      </c>
      <c r="K1722" s="10">
        <f t="shared" si="132"/>
        <v>49.817634264758127</v>
      </c>
      <c r="L1722" s="10">
        <f t="shared" si="133"/>
        <v>4.9005872067253486E-2</v>
      </c>
    </row>
    <row r="1723" spans="1:12" x14ac:dyDescent="0.25">
      <c r="A1723" s="3">
        <v>45552</v>
      </c>
      <c r="B1723" s="41">
        <v>9.9642304227009204E-2</v>
      </c>
      <c r="C1723" s="41">
        <v>0.1028899237471308</v>
      </c>
      <c r="D1723" s="41">
        <v>9.8539458339755095E-2</v>
      </c>
      <c r="E1723" s="41">
        <v>0.100712283323214</v>
      </c>
      <c r="F1723" s="4">
        <v>49001374255.118469</v>
      </c>
      <c r="G1723" s="4">
        <v>14699862894.43902</v>
      </c>
      <c r="H1723" s="11">
        <f t="shared" si="134"/>
        <v>-1.2059553511735456E-3</v>
      </c>
      <c r="I1723" s="10">
        <f t="shared" si="130"/>
        <v>2.2122336238905652E-2</v>
      </c>
      <c r="J1723" s="10">
        <f t="shared" si="131"/>
        <v>2.5043667407242065E-2</v>
      </c>
      <c r="K1723" s="10">
        <f t="shared" si="132"/>
        <v>49.756350466782564</v>
      </c>
      <c r="L1723" s="10">
        <f t="shared" si="133"/>
        <v>4.4149475557047291E-2</v>
      </c>
    </row>
    <row r="1724" spans="1:12" x14ac:dyDescent="0.25">
      <c r="A1724" s="3">
        <v>45553</v>
      </c>
      <c r="B1724" s="41">
        <v>0.1013230999687689</v>
      </c>
      <c r="C1724" s="41">
        <v>0.10351960454452799</v>
      </c>
      <c r="D1724" s="41">
        <v>9.9474777397643696E-2</v>
      </c>
      <c r="E1724" s="41">
        <v>0.1032344882505845</v>
      </c>
      <c r="F1724" s="4">
        <v>49687138280.526131</v>
      </c>
      <c r="G1724" s="4">
        <v>14732196050.247391</v>
      </c>
      <c r="H1724" s="11">
        <f t="shared" si="134"/>
        <v>6.1199461955550021E-3</v>
      </c>
      <c r="I1724" s="10">
        <f t="shared" si="130"/>
        <v>2.4855640563889676E-2</v>
      </c>
      <c r="J1724" s="10">
        <f t="shared" si="131"/>
        <v>1.8386458797480909E-2</v>
      </c>
      <c r="K1724" s="10">
        <f t="shared" si="132"/>
        <v>50.066976600722008</v>
      </c>
      <c r="L1724" s="10">
        <f t="shared" si="133"/>
        <v>4.0661836625332404E-2</v>
      </c>
    </row>
    <row r="1725" spans="1:12" x14ac:dyDescent="0.25">
      <c r="A1725" s="3">
        <v>45554</v>
      </c>
      <c r="B1725" s="41">
        <v>0.1038802958215551</v>
      </c>
      <c r="C1725" s="41">
        <v>0.1073918230684154</v>
      </c>
      <c r="D1725" s="41">
        <v>0.10341853529893021</v>
      </c>
      <c r="E1725" s="41">
        <v>0.1051326049152829</v>
      </c>
      <c r="F1725" s="4">
        <v>52032815332.829269</v>
      </c>
      <c r="G1725" s="4">
        <v>15322130173.707319</v>
      </c>
      <c r="H1725" s="11">
        <f t="shared" si="134"/>
        <v>3.7405654135993185E-2</v>
      </c>
      <c r="I1725" s="10">
        <f t="shared" si="130"/>
        <v>1.7313842192077961E-2</v>
      </c>
      <c r="J1725" s="10">
        <f t="shared" si="131"/>
        <v>-3.555941498993076E-3</v>
      </c>
      <c r="K1725" s="10">
        <f t="shared" si="132"/>
        <v>51.97717026521947</v>
      </c>
      <c r="L1725" s="10">
        <f t="shared" si="133"/>
        <v>3.8419493739690225E-2</v>
      </c>
    </row>
    <row r="1726" spans="1:12" x14ac:dyDescent="0.25">
      <c r="A1726" s="3">
        <v>45555</v>
      </c>
      <c r="B1726" s="41">
        <v>0.10509528663816051</v>
      </c>
      <c r="C1726" s="41">
        <v>0.1076339347277773</v>
      </c>
      <c r="D1726" s="41">
        <v>0.10350667058878001</v>
      </c>
      <c r="E1726" s="41">
        <v>0.1047587595225674</v>
      </c>
      <c r="F1726" s="4">
        <v>52423171547.554008</v>
      </c>
      <c r="G1726" s="4">
        <v>15404164512.98955</v>
      </c>
      <c r="H1726" s="11">
        <f t="shared" si="134"/>
        <v>2.2544701490695537E-3</v>
      </c>
      <c r="I1726" s="10">
        <f t="shared" si="130"/>
        <v>2.165358964484258E-2</v>
      </c>
      <c r="J1726" s="10">
        <f t="shared" si="131"/>
        <v>4.6817779447564378E-2</v>
      </c>
      <c r="K1726" s="10">
        <f t="shared" si="132"/>
        <v>52.096605714164582</v>
      </c>
      <c r="L1726" s="10">
        <f t="shared" si="133"/>
        <v>3.9874378293882407E-2</v>
      </c>
    </row>
    <row r="1727" spans="1:12" x14ac:dyDescent="0.25">
      <c r="A1727" s="3">
        <v>45556</v>
      </c>
      <c r="B1727" s="41">
        <v>0.1054102413678962</v>
      </c>
      <c r="C1727" s="41">
        <v>0.1105120597482851</v>
      </c>
      <c r="D1727" s="41">
        <v>0.1036734182042687</v>
      </c>
      <c r="E1727" s="41">
        <v>0.10966333202109541</v>
      </c>
      <c r="F1727" s="4">
        <v>52080819517.902443</v>
      </c>
      <c r="G1727" s="4">
        <v>15603247444.60627</v>
      </c>
      <c r="H1727" s="11">
        <f t="shared" si="134"/>
        <v>2.6739940593893719E-2</v>
      </c>
      <c r="I1727" s="10">
        <f t="shared" si="130"/>
        <v>2.6363548950879907E-3</v>
      </c>
      <c r="J1727" s="10">
        <f t="shared" si="131"/>
        <v>-3.1804462786472421E-2</v>
      </c>
      <c r="K1727" s="10">
        <f t="shared" si="132"/>
        <v>53.516405796698741</v>
      </c>
      <c r="L1727" s="10">
        <f t="shared" si="133"/>
        <v>6.596330730160882E-2</v>
      </c>
    </row>
    <row r="1728" spans="1:12" x14ac:dyDescent="0.25">
      <c r="A1728" s="3">
        <v>45557</v>
      </c>
      <c r="B1728" s="41">
        <v>0.10964497263361871</v>
      </c>
      <c r="C1728" s="41">
        <v>0.1100829569410488</v>
      </c>
      <c r="D1728" s="41">
        <v>0.1043101485824684</v>
      </c>
      <c r="E1728" s="41">
        <v>0.10617554865878991</v>
      </c>
      <c r="F1728" s="4">
        <v>51952043126.49826</v>
      </c>
      <c r="G1728" s="4">
        <v>15644762384.891991</v>
      </c>
      <c r="H1728" s="11">
        <f t="shared" si="134"/>
        <v>-3.8828595559042695E-3</v>
      </c>
      <c r="I1728" s="10">
        <f t="shared" si="130"/>
        <v>1.6726540292181923E-2</v>
      </c>
      <c r="J1728" s="10">
        <f t="shared" si="131"/>
        <v>1.9943101699473997E-2</v>
      </c>
      <c r="K1728" s="10">
        <f t="shared" si="132"/>
        <v>53.30472624949747</v>
      </c>
      <c r="L1728" s="10">
        <f t="shared" si="133"/>
        <v>5.5342729705886384E-2</v>
      </c>
    </row>
    <row r="1729" spans="1:12" x14ac:dyDescent="0.25">
      <c r="A1729" s="3">
        <v>45558</v>
      </c>
      <c r="B1729" s="41">
        <v>0.1059685556036901</v>
      </c>
      <c r="C1729" s="41">
        <v>0.1092450904124085</v>
      </c>
      <c r="D1729" s="41">
        <v>0.1043247699773456</v>
      </c>
      <c r="E1729" s="41">
        <v>0.1082930184236896</v>
      </c>
      <c r="F1729" s="4">
        <v>52608020473.400703</v>
      </c>
      <c r="G1729" s="4">
        <v>15629175662</v>
      </c>
      <c r="H1729" s="11">
        <f t="shared" si="134"/>
        <v>-7.6112284037664051E-3</v>
      </c>
      <c r="I1729" s="10">
        <f t="shared" si="130"/>
        <v>9.8944339400388222E-3</v>
      </c>
      <c r="J1729" s="10">
        <f t="shared" si="131"/>
        <v>1.5850958818314664E-2</v>
      </c>
      <c r="K1729" s="10">
        <f t="shared" si="132"/>
        <v>52.891400574608539</v>
      </c>
      <c r="L1729" s="10">
        <f t="shared" si="133"/>
        <v>4.7163491816290204E-2</v>
      </c>
    </row>
    <row r="1730" spans="1:12" x14ac:dyDescent="0.25">
      <c r="A1730" s="3">
        <v>45559</v>
      </c>
      <c r="B1730" s="41">
        <v>0.1083176769366687</v>
      </c>
      <c r="C1730" s="41">
        <v>0.110997782780992</v>
      </c>
      <c r="D1730" s="41">
        <v>0.10676973001326751</v>
      </c>
      <c r="E1730" s="41">
        <v>0.11000956659903451</v>
      </c>
      <c r="F1730" s="4">
        <v>52665295377.832764</v>
      </c>
      <c r="G1730" s="4">
        <v>15842612936.15679</v>
      </c>
      <c r="H1730" s="11">
        <f t="shared" si="134"/>
        <v>1.60436717290173E-2</v>
      </c>
      <c r="I1730" s="10">
        <f t="shared" si="130"/>
        <v>5.4244320465923049E-2</v>
      </c>
      <c r="J1730" s="10">
        <f t="shared" si="131"/>
        <v>-1.2535313208203336E-2</v>
      </c>
      <c r="K1730" s="10">
        <f t="shared" si="132"/>
        <v>53.756016514444532</v>
      </c>
      <c r="L1730" s="10">
        <f t="shared" si="133"/>
        <v>3.9599732688273104E-2</v>
      </c>
    </row>
    <row r="1731" spans="1:12" x14ac:dyDescent="0.25">
      <c r="A1731" s="3">
        <v>45560</v>
      </c>
      <c r="B1731" s="41">
        <v>0.1097938073867095</v>
      </c>
      <c r="C1731" s="41">
        <v>0.11122542025940491</v>
      </c>
      <c r="D1731" s="41">
        <v>0.1078191610975406</v>
      </c>
      <c r="E1731" s="41">
        <v>0.10863056222581691</v>
      </c>
      <c r="F1731" s="4">
        <v>52962606625.867599</v>
      </c>
      <c r="G1731" s="4">
        <v>16006017772.5993</v>
      </c>
      <c r="H1731" s="11">
        <f t="shared" si="134"/>
        <v>2.0508290590097395E-3</v>
      </c>
      <c r="I1731" s="10">
        <f t="shared" ref="I1731:I1794" si="135">_xlfn.STDEV.S(H1732:H1733)</f>
        <v>4.9000583676346993E-3</v>
      </c>
      <c r="J1731" s="10">
        <f t="shared" ref="J1731:J1794" si="136">E1732/E1731-1</f>
        <v>9.0711590683692611E-2</v>
      </c>
      <c r="K1731" s="10">
        <f t="shared" ref="K1731:K1794" si="137">C1731/$C$2-1</f>
        <v>53.86831174426797</v>
      </c>
      <c r="L1731" s="10">
        <f t="shared" ref="L1731:L1794" si="138">C1731/D1731-1</f>
        <v>3.1592335974333752E-2</v>
      </c>
    </row>
    <row r="1732" spans="1:12" x14ac:dyDescent="0.25">
      <c r="A1732" s="3">
        <v>45561</v>
      </c>
      <c r="B1732" s="41">
        <v>0.1086066420786902</v>
      </c>
      <c r="C1732" s="41">
        <v>0.11998596621882771</v>
      </c>
      <c r="D1732" s="41">
        <v>0.1067692540346316</v>
      </c>
      <c r="E1732" s="41">
        <v>0.1184846133221846</v>
      </c>
      <c r="F1732" s="4">
        <v>53982401595.6446</v>
      </c>
      <c r="G1732" s="4">
        <v>16647176397.170731</v>
      </c>
      <c r="H1732" s="11">
        <f t="shared" ref="H1732:H1795" si="139">(C1732-C1731)/C1731</f>
        <v>7.8763882743630567E-2</v>
      </c>
      <c r="I1732" s="10">
        <f t="shared" si="135"/>
        <v>3.2940215893053106E-2</v>
      </c>
      <c r="J1732" s="10">
        <f t="shared" si="136"/>
        <v>4.8827521506761506E-2</v>
      </c>
      <c r="K1732" s="10">
        <f t="shared" si="137"/>
        <v>58.189953016834465</v>
      </c>
      <c r="L1732" s="10">
        <f t="shared" si="138"/>
        <v>0.12378762316639524</v>
      </c>
    </row>
    <row r="1733" spans="1:12" x14ac:dyDescent="0.25">
      <c r="A1733" s="3">
        <v>45562</v>
      </c>
      <c r="B1733" s="41">
        <v>0.1184890133287419</v>
      </c>
      <c r="C1733" s="41">
        <v>0.12860505656327759</v>
      </c>
      <c r="D1733" s="41">
        <v>0.1167571092556046</v>
      </c>
      <c r="E1733" s="41">
        <v>0.12426992332739389</v>
      </c>
      <c r="F1733" s="4">
        <v>56078927703.968643</v>
      </c>
      <c r="G1733" s="4">
        <v>17946399380.547039</v>
      </c>
      <c r="H1733" s="11">
        <f t="shared" si="139"/>
        <v>7.1834153743701806E-2</v>
      </c>
      <c r="I1733" s="10">
        <f t="shared" si="135"/>
        <v>2.5589518223939629E-2</v>
      </c>
      <c r="J1733" s="10">
        <f t="shared" si="136"/>
        <v>3.4495645272624387E-2</v>
      </c>
      <c r="K1733" s="10">
        <f t="shared" si="137"/>
        <v>62.441813201928234</v>
      </c>
      <c r="L1733" s="10">
        <f t="shared" si="138"/>
        <v>0.10147516826350556</v>
      </c>
    </row>
    <row r="1734" spans="1:12" x14ac:dyDescent="0.25">
      <c r="A1734" s="3">
        <v>45563</v>
      </c>
      <c r="B1734" s="41">
        <v>0.1230952481830644</v>
      </c>
      <c r="C1734" s="41">
        <v>0.13185228970302909</v>
      </c>
      <c r="D1734" s="41">
        <v>0.1205625287943356</v>
      </c>
      <c r="E1734" s="41">
        <v>0.12855669452055191</v>
      </c>
      <c r="F1734" s="4">
        <v>55919925338.135887</v>
      </c>
      <c r="G1734" s="4">
        <v>18463280238.21254</v>
      </c>
      <c r="H1734" s="11">
        <f t="shared" si="139"/>
        <v>2.5249653680248313E-2</v>
      </c>
      <c r="I1734" s="10">
        <f t="shared" si="135"/>
        <v>2.3961851166188989E-2</v>
      </c>
      <c r="J1734" s="10">
        <f t="shared" si="136"/>
        <v>-2.9391826297947898E-2</v>
      </c>
      <c r="K1734" s="10">
        <f t="shared" si="137"/>
        <v>64.043697014123936</v>
      </c>
      <c r="L1734" s="10">
        <f t="shared" si="138"/>
        <v>9.3642369827464433E-2</v>
      </c>
    </row>
    <row r="1735" spans="1:12" x14ac:dyDescent="0.25">
      <c r="A1735" s="3">
        <v>45564</v>
      </c>
      <c r="B1735" s="41">
        <v>0.12905747461381489</v>
      </c>
      <c r="C1735" s="41">
        <v>0.130409906077425</v>
      </c>
      <c r="D1735" s="41">
        <v>0.1246147872114573</v>
      </c>
      <c r="E1735" s="41">
        <v>0.1247781784857655</v>
      </c>
      <c r="F1735" s="4">
        <v>55768102976.519173</v>
      </c>
      <c r="G1735" s="4">
        <v>18585253846.055752</v>
      </c>
      <c r="H1735" s="11">
        <f t="shared" si="139"/>
        <v>-1.0939390046640589E-2</v>
      </c>
      <c r="I1735" s="10">
        <f t="shared" si="135"/>
        <v>1.2147064303823472E-3</v>
      </c>
      <c r="J1735" s="10">
        <f t="shared" si="136"/>
        <v>-8.6872918723807091E-2</v>
      </c>
      <c r="K1735" s="10">
        <f t="shared" si="137"/>
        <v>63.332158642410917</v>
      </c>
      <c r="L1735" s="10">
        <f t="shared" si="138"/>
        <v>4.6504263223063891E-2</v>
      </c>
    </row>
    <row r="1736" spans="1:12" x14ac:dyDescent="0.25">
      <c r="A1736" s="3">
        <v>45565</v>
      </c>
      <c r="B1736" s="41">
        <v>0.1245005228109894</v>
      </c>
      <c r="C1736" s="41">
        <v>0.1245640779531178</v>
      </c>
      <c r="D1736" s="41">
        <v>0.1134570911857829</v>
      </c>
      <c r="E1736" s="41">
        <v>0.1139383339276669</v>
      </c>
      <c r="F1736" s="4">
        <v>53696490041.783974</v>
      </c>
      <c r="G1736" s="4">
        <v>17580922440.191639</v>
      </c>
      <c r="H1736" s="11">
        <f t="shared" si="139"/>
        <v>-4.4826564945430629E-2</v>
      </c>
      <c r="I1736" s="10">
        <f t="shared" si="135"/>
        <v>2.6794440704553005E-2</v>
      </c>
      <c r="J1736" s="10">
        <f t="shared" si="136"/>
        <v>-5.9358618108597994E-2</v>
      </c>
      <c r="K1736" s="10">
        <f t="shared" si="137"/>
        <v>60.448368954947135</v>
      </c>
      <c r="L1736" s="10">
        <f t="shared" si="138"/>
        <v>9.7895923923763561E-2</v>
      </c>
    </row>
    <row r="1737" spans="1:12" x14ac:dyDescent="0.25">
      <c r="A1737" s="3">
        <v>45566</v>
      </c>
      <c r="B1737" s="41">
        <v>0.1146525839694868</v>
      </c>
      <c r="C1737" s="41">
        <v>0.119194281160837</v>
      </c>
      <c r="D1737" s="41">
        <v>0.1048353587083278</v>
      </c>
      <c r="E1737" s="41">
        <v>0.10717511187612461</v>
      </c>
      <c r="F1737" s="4">
        <v>53016989955.74913</v>
      </c>
      <c r="G1737" s="4">
        <v>16606895364.03484</v>
      </c>
      <c r="H1737" s="11">
        <f t="shared" si="139"/>
        <v>-4.3108710637282104E-2</v>
      </c>
      <c r="I1737" s="10">
        <f t="shared" si="135"/>
        <v>3.890124814182807E-2</v>
      </c>
      <c r="J1737" s="10">
        <f t="shared" si="136"/>
        <v>-2.6466684937289098E-2</v>
      </c>
      <c r="K1737" s="10">
        <f t="shared" si="137"/>
        <v>57.79940899853537</v>
      </c>
      <c r="L1737" s="10">
        <f t="shared" si="138"/>
        <v>0.13696640741659016</v>
      </c>
    </row>
    <row r="1738" spans="1:12" x14ac:dyDescent="0.25">
      <c r="A1738" s="3">
        <v>45567</v>
      </c>
      <c r="B1738" s="41">
        <v>0.10704928229265701</v>
      </c>
      <c r="C1738" s="41">
        <v>0.1095393331652622</v>
      </c>
      <c r="D1738" s="41">
        <v>0.10250025354394431</v>
      </c>
      <c r="E1738" s="41">
        <v>0.1043385419569805</v>
      </c>
      <c r="F1738" s="4">
        <v>52129066504.801392</v>
      </c>
      <c r="G1738" s="4">
        <v>15575595894.76306</v>
      </c>
      <c r="H1738" s="11">
        <f t="shared" si="139"/>
        <v>-8.1001772077862688E-2</v>
      </c>
      <c r="I1738" s="10">
        <f t="shared" si="135"/>
        <v>4.6502113204522535E-2</v>
      </c>
      <c r="J1738" s="10">
        <f t="shared" si="136"/>
        <v>7.708256425350557E-3</v>
      </c>
      <c r="K1738" s="10">
        <f t="shared" si="137"/>
        <v>53.03655267252298</v>
      </c>
      <c r="L1738" s="10">
        <f t="shared" si="138"/>
        <v>6.8673777653633472E-2</v>
      </c>
    </row>
    <row r="1739" spans="1:12" x14ac:dyDescent="0.25">
      <c r="A1739" s="3">
        <v>45568</v>
      </c>
      <c r="B1739" s="41">
        <v>0.10415434280896239</v>
      </c>
      <c r="C1739" s="41">
        <v>0.1066927236302002</v>
      </c>
      <c r="D1739" s="41">
        <v>0.10154836087265</v>
      </c>
      <c r="E1739" s="41">
        <v>0.10514281019343211</v>
      </c>
      <c r="F1739" s="4">
        <v>51038921717.390244</v>
      </c>
      <c r="G1739" s="4">
        <v>15282598805.91638</v>
      </c>
      <c r="H1739" s="11">
        <f t="shared" si="139"/>
        <v>-2.5987099362448276E-2</v>
      </c>
      <c r="I1739" s="10">
        <f t="shared" si="135"/>
        <v>3.2397321485038655E-2</v>
      </c>
      <c r="J1739" s="10">
        <f t="shared" si="136"/>
        <v>3.386137472092976E-2</v>
      </c>
      <c r="K1739" s="10">
        <f t="shared" si="137"/>
        <v>51.632299409017953</v>
      </c>
      <c r="L1739" s="10">
        <f t="shared" si="138"/>
        <v>5.0659239729153871E-2</v>
      </c>
    </row>
    <row r="1740" spans="1:12" x14ac:dyDescent="0.25">
      <c r="A1740" s="3">
        <v>45569</v>
      </c>
      <c r="B1740" s="41">
        <v>0.10516991249471309</v>
      </c>
      <c r="C1740" s="41">
        <v>0.1109366208731191</v>
      </c>
      <c r="D1740" s="41">
        <v>0.1046784735555778</v>
      </c>
      <c r="E1740" s="41">
        <v>0.1087030902886035</v>
      </c>
      <c r="F1740" s="4">
        <v>51407363775.073174</v>
      </c>
      <c r="G1740" s="4">
        <v>15796618538.15679</v>
      </c>
      <c r="H1740" s="11">
        <f t="shared" si="139"/>
        <v>3.9776819810396477E-2</v>
      </c>
      <c r="I1740" s="10">
        <f t="shared" si="135"/>
        <v>2.0863335436853214E-2</v>
      </c>
      <c r="J1740" s="10">
        <f t="shared" si="136"/>
        <v>1.0874520833173751E-2</v>
      </c>
      <c r="K1740" s="10">
        <f t="shared" si="137"/>
        <v>53.7258448988173</v>
      </c>
      <c r="L1740" s="10">
        <f t="shared" si="138"/>
        <v>5.9784472441878123E-2</v>
      </c>
    </row>
    <row r="1741" spans="1:12" x14ac:dyDescent="0.25">
      <c r="A1741" s="3">
        <v>45570</v>
      </c>
      <c r="B1741" s="41">
        <v>0.1094692984538175</v>
      </c>
      <c r="C1741" s="41">
        <v>0.11026657348781189</v>
      </c>
      <c r="D1741" s="41">
        <v>0.1074057512010954</v>
      </c>
      <c r="E1741" s="41">
        <v>0.1098851843085773</v>
      </c>
      <c r="F1741" s="4">
        <v>51337714306.254356</v>
      </c>
      <c r="G1741" s="4">
        <v>15931318236.41115</v>
      </c>
      <c r="H1741" s="11">
        <f t="shared" si="139"/>
        <v>-6.0399116183064488E-3</v>
      </c>
      <c r="I1741" s="10">
        <f t="shared" si="135"/>
        <v>2.1512936697793607E-3</v>
      </c>
      <c r="J1741" s="10">
        <f t="shared" si="136"/>
        <v>1.1958181756777764E-2</v>
      </c>
      <c r="K1741" s="10">
        <f t="shared" si="137"/>
        <v>53.395305632391299</v>
      </c>
      <c r="L1741" s="10">
        <f t="shared" si="138"/>
        <v>2.6635652697593271E-2</v>
      </c>
    </row>
    <row r="1742" spans="1:12" x14ac:dyDescent="0.25">
      <c r="A1742" s="3">
        <v>45571</v>
      </c>
      <c r="B1742" s="41">
        <v>0.1097352913682114</v>
      </c>
      <c r="C1742" s="41">
        <v>0.1128540117491702</v>
      </c>
      <c r="D1742" s="41">
        <v>0.10823303495329251</v>
      </c>
      <c r="E1742" s="41">
        <v>0.11119921131491629</v>
      </c>
      <c r="F1742" s="4">
        <v>51232453514.2892</v>
      </c>
      <c r="G1742" s="4">
        <v>16078550484.26132</v>
      </c>
      <c r="H1742" s="11">
        <f t="shared" si="139"/>
        <v>2.3465300312830568E-2</v>
      </c>
      <c r="I1742" s="10">
        <f t="shared" si="135"/>
        <v>4.6089331093426028E-2</v>
      </c>
      <c r="J1742" s="10">
        <f t="shared" si="136"/>
        <v>-1.9563488938969531E-2</v>
      </c>
      <c r="K1742" s="10">
        <f t="shared" si="137"/>
        <v>54.671707814663563</v>
      </c>
      <c r="L1742" s="10">
        <f t="shared" si="138"/>
        <v>4.269469850745522E-2</v>
      </c>
    </row>
    <row r="1743" spans="1:12" x14ac:dyDescent="0.25">
      <c r="A1743" s="3">
        <v>45572</v>
      </c>
      <c r="B1743" s="41">
        <v>0.11122882509650291</v>
      </c>
      <c r="C1743" s="41">
        <v>0.1151588192580318</v>
      </c>
      <c r="D1743" s="41">
        <v>0.1090237667743348</v>
      </c>
      <c r="E1743" s="41">
        <v>0.1090237667743348</v>
      </c>
      <c r="F1743" s="4">
        <v>52620668717.31707</v>
      </c>
      <c r="G1743" s="4">
        <v>16436994358.76655</v>
      </c>
      <c r="H1743" s="11">
        <f t="shared" si="139"/>
        <v>2.042291162838121E-2</v>
      </c>
      <c r="I1743" s="10">
        <f t="shared" si="135"/>
        <v>4.1594978563349011E-2</v>
      </c>
      <c r="J1743" s="10">
        <f t="shared" si="136"/>
        <v>-1.2804065228655515E-2</v>
      </c>
      <c r="K1743" s="10">
        <f t="shared" si="137"/>
        <v>55.808686183563495</v>
      </c>
      <c r="L1743" s="10">
        <f t="shared" si="138"/>
        <v>5.6272615276591775E-2</v>
      </c>
    </row>
    <row r="1744" spans="1:12" x14ac:dyDescent="0.25">
      <c r="A1744" s="3">
        <v>45573</v>
      </c>
      <c r="B1744" s="41">
        <v>0.109053432018479</v>
      </c>
      <c r="C1744" s="41">
        <v>0.11000462771477811</v>
      </c>
      <c r="D1744" s="41">
        <v>0.1057268650964291</v>
      </c>
      <c r="E1744" s="41">
        <v>0.10762781935308249</v>
      </c>
      <c r="F1744" s="4">
        <v>52004982693.853661</v>
      </c>
      <c r="G1744" s="4">
        <v>15751755750.101049</v>
      </c>
      <c r="H1744" s="11">
        <f t="shared" si="139"/>
        <v>-4.475724548464588E-2</v>
      </c>
      <c r="I1744" s="10">
        <f t="shared" si="135"/>
        <v>2.8661564706928801E-2</v>
      </c>
      <c r="J1744" s="10">
        <f t="shared" si="136"/>
        <v>3.0370460434014923E-3</v>
      </c>
      <c r="K1744" s="10">
        <f t="shared" si="137"/>
        <v>53.266085870385538</v>
      </c>
      <c r="L1744" s="10">
        <f t="shared" si="138"/>
        <v>4.0460507501545839E-2</v>
      </c>
    </row>
    <row r="1745" spans="1:12" x14ac:dyDescent="0.25">
      <c r="A1745" s="3">
        <v>45574</v>
      </c>
      <c r="B1745" s="41">
        <v>0.1068824381152348</v>
      </c>
      <c r="C1745" s="41">
        <v>0.1115520559184405</v>
      </c>
      <c r="D1745" s="41">
        <v>0.1063817386225437</v>
      </c>
      <c r="E1745" s="41">
        <v>0.1079546899960087</v>
      </c>
      <c r="F1745" s="4">
        <v>51250204221.006973</v>
      </c>
      <c r="G1745" s="4">
        <v>15917887869.4216</v>
      </c>
      <c r="H1745" s="11">
        <f t="shared" si="139"/>
        <v>1.4066937326260442E-2</v>
      </c>
      <c r="I1745" s="10">
        <f t="shared" si="135"/>
        <v>3.8731765830567373E-2</v>
      </c>
      <c r="J1745" s="10">
        <f t="shared" si="136"/>
        <v>-1.7564875956820436E-2</v>
      </c>
      <c r="K1745" s="10">
        <f t="shared" si="137"/>
        <v>54.029443499265717</v>
      </c>
      <c r="L1745" s="10">
        <f t="shared" si="138"/>
        <v>4.8601549127165189E-2</v>
      </c>
    </row>
    <row r="1746" spans="1:12" x14ac:dyDescent="0.25">
      <c r="A1746" s="3">
        <v>45575</v>
      </c>
      <c r="B1746" s="41">
        <v>0.1078896894094621</v>
      </c>
      <c r="C1746" s="41">
        <v>0.108599648236961</v>
      </c>
      <c r="D1746" s="41">
        <v>0.1027742423757132</v>
      </c>
      <c r="E1746" s="41">
        <v>0.1060584792572718</v>
      </c>
      <c r="F1746" s="4">
        <v>50395585685.254356</v>
      </c>
      <c r="G1746" s="4">
        <v>15560445714.33798</v>
      </c>
      <c r="H1746" s="11">
        <f t="shared" si="139"/>
        <v>-2.6466636201112309E-2</v>
      </c>
      <c r="I1746" s="10">
        <f t="shared" si="135"/>
        <v>1.5878800123349142E-2</v>
      </c>
      <c r="J1746" s="10">
        <f t="shared" si="136"/>
        <v>4.7361542657610833E-2</v>
      </c>
      <c r="K1746" s="10">
        <f t="shared" si="137"/>
        <v>52.572999237820987</v>
      </c>
      <c r="L1746" s="10">
        <f t="shared" si="138"/>
        <v>5.6681574357432707E-2</v>
      </c>
    </row>
    <row r="1747" spans="1:12" x14ac:dyDescent="0.25">
      <c r="A1747" s="3">
        <v>45576</v>
      </c>
      <c r="B1747" s="41">
        <v>0.1061077753278221</v>
      </c>
      <c r="C1747" s="41">
        <v>0.1116739253422902</v>
      </c>
      <c r="D1747" s="41">
        <v>0.1057756945573658</v>
      </c>
      <c r="E1747" s="41">
        <v>0.11108157244681641</v>
      </c>
      <c r="F1747" s="4">
        <v>51122101818.867599</v>
      </c>
      <c r="G1747" s="4">
        <v>15925640937.777</v>
      </c>
      <c r="H1747" s="11">
        <f t="shared" si="139"/>
        <v>2.8308352331134889E-2</v>
      </c>
      <c r="I1747" s="10">
        <f t="shared" si="135"/>
        <v>2.3476423564020455E-3</v>
      </c>
      <c r="J1747" s="10">
        <f t="shared" si="136"/>
        <v>1.1246386675629605E-3</v>
      </c>
      <c r="K1747" s="10">
        <f t="shared" si="137"/>
        <v>54.089562575680844</v>
      </c>
      <c r="L1747" s="10">
        <f t="shared" si="138"/>
        <v>5.5761683339508483E-2</v>
      </c>
    </row>
    <row r="1748" spans="1:12" x14ac:dyDescent="0.25">
      <c r="A1748" s="3">
        <v>45577</v>
      </c>
      <c r="B1748" s="41">
        <v>0.1107495037240314</v>
      </c>
      <c r="C1748" s="41">
        <v>0.1123274788815895</v>
      </c>
      <c r="D1748" s="41">
        <v>0.1094037923162673</v>
      </c>
      <c r="E1748" s="41">
        <v>0.11120649907844379</v>
      </c>
      <c r="F1748" s="4">
        <v>52079792606.7108</v>
      </c>
      <c r="G1748" s="4">
        <v>16254942041.80488</v>
      </c>
      <c r="H1748" s="11">
        <f t="shared" si="139"/>
        <v>5.8523378424829514E-3</v>
      </c>
      <c r="I1748" s="10">
        <f t="shared" si="135"/>
        <v>2.9140932728772301E-2</v>
      </c>
      <c r="J1748" s="10">
        <f t="shared" si="136"/>
        <v>5.7820109394279839E-4</v>
      </c>
      <c r="K1748" s="10">
        <f t="shared" si="137"/>
        <v>54.411965307468336</v>
      </c>
      <c r="L1748" s="10">
        <f t="shared" si="138"/>
        <v>2.6723813712694167E-2</v>
      </c>
    </row>
    <row r="1749" spans="1:12" x14ac:dyDescent="0.25">
      <c r="A1749" s="3">
        <v>45578</v>
      </c>
      <c r="B1749" s="41">
        <v>0.111373740307304</v>
      </c>
      <c r="C1749" s="41">
        <v>0.11261192240703199</v>
      </c>
      <c r="D1749" s="41">
        <v>0.10914889723328269</v>
      </c>
      <c r="E1749" s="41">
        <v>0.1112707987978645</v>
      </c>
      <c r="F1749" s="4">
        <v>51766855553.797913</v>
      </c>
      <c r="G1749" s="4">
        <v>16223625551.7108</v>
      </c>
      <c r="H1749" s="11">
        <f t="shared" si="139"/>
        <v>2.5322701824576493E-3</v>
      </c>
      <c r="I1749" s="10">
        <f t="shared" si="135"/>
        <v>2.5054548728885923E-2</v>
      </c>
      <c r="J1749" s="10">
        <f t="shared" si="136"/>
        <v>4.5339362094045876E-2</v>
      </c>
      <c r="K1749" s="10">
        <f t="shared" si="137"/>
        <v>54.552283374967814</v>
      </c>
      <c r="L1749" s="10">
        <f t="shared" si="138"/>
        <v>3.1727532403262204E-2</v>
      </c>
    </row>
    <row r="1750" spans="1:12" x14ac:dyDescent="0.25">
      <c r="A1750" s="3">
        <v>45579</v>
      </c>
      <c r="B1750" s="41">
        <v>0.1112054534712411</v>
      </c>
      <c r="C1750" s="41">
        <v>0.1175379927179543</v>
      </c>
      <c r="D1750" s="41">
        <v>0.1093691928203868</v>
      </c>
      <c r="E1750" s="41">
        <v>0.11631574583505459</v>
      </c>
      <c r="F1750" s="4">
        <v>53988676912.829269</v>
      </c>
      <c r="G1750" s="4">
        <v>16586227588.686411</v>
      </c>
      <c r="H1750" s="11">
        <f t="shared" si="139"/>
        <v>4.3743772467689443E-2</v>
      </c>
      <c r="I1750" s="10">
        <f t="shared" si="135"/>
        <v>5.7199286918654564E-2</v>
      </c>
      <c r="J1750" s="10">
        <f t="shared" si="136"/>
        <v>2.120880048039453E-3</v>
      </c>
      <c r="K1750" s="10">
        <f t="shared" si="137"/>
        <v>56.98234981898301</v>
      </c>
      <c r="L1750" s="10">
        <f t="shared" si="138"/>
        <v>7.4690136106086324E-2</v>
      </c>
    </row>
    <row r="1751" spans="1:12" x14ac:dyDescent="0.25">
      <c r="A1751" s="3">
        <v>45580</v>
      </c>
      <c r="B1751" s="41">
        <v>0.1169740614291884</v>
      </c>
      <c r="C1751" s="41">
        <v>0.1185148850445446</v>
      </c>
      <c r="D1751" s="41">
        <v>0.11116612204047099</v>
      </c>
      <c r="E1751" s="41">
        <v>0.116562437579669</v>
      </c>
      <c r="F1751" s="4">
        <v>55707158245.891983</v>
      </c>
      <c r="G1751" s="4">
        <v>16901662063.334499</v>
      </c>
      <c r="H1751" s="11">
        <f t="shared" si="139"/>
        <v>8.3112898561613774E-3</v>
      </c>
      <c r="I1751" s="10">
        <f t="shared" si="135"/>
        <v>5.7925679709015937E-2</v>
      </c>
      <c r="J1751" s="10">
        <f t="shared" si="136"/>
        <v>7.7620681409348968E-2</v>
      </c>
      <c r="K1751" s="10">
        <f t="shared" si="137"/>
        <v>57.464257934869927</v>
      </c>
      <c r="L1751" s="10">
        <f t="shared" si="138"/>
        <v>6.6106137995874503E-2</v>
      </c>
    </row>
    <row r="1752" spans="1:12" x14ac:dyDescent="0.25">
      <c r="A1752" s="3">
        <v>45581</v>
      </c>
      <c r="B1752" s="41">
        <v>0.11733113845157341</v>
      </c>
      <c r="C1752" s="41">
        <v>0.1290868035547858</v>
      </c>
      <c r="D1752" s="41">
        <v>0.11554182265437921</v>
      </c>
      <c r="E1752" s="41">
        <v>0.12561009341133761</v>
      </c>
      <c r="F1752" s="4">
        <v>19019862204.324039</v>
      </c>
      <c r="G1752" s="4">
        <v>18003046139.662022</v>
      </c>
      <c r="H1752" s="11">
        <f t="shared" si="139"/>
        <v>8.9203297174592633E-2</v>
      </c>
      <c r="I1752" s="10">
        <f t="shared" si="135"/>
        <v>5.1095866616890535E-2</v>
      </c>
      <c r="J1752" s="10">
        <f t="shared" si="136"/>
        <v>2.6488975417101157E-2</v>
      </c>
      <c r="K1752" s="10">
        <f t="shared" si="137"/>
        <v>62.679462509526161</v>
      </c>
      <c r="L1752" s="10">
        <f t="shared" si="138"/>
        <v>0.11723011277850248</v>
      </c>
    </row>
    <row r="1753" spans="1:12" x14ac:dyDescent="0.25">
      <c r="A1753" s="3">
        <v>45582</v>
      </c>
      <c r="B1753" s="41">
        <v>0.12595316917326749</v>
      </c>
      <c r="C1753" s="41">
        <v>0.1300270738095432</v>
      </c>
      <c r="D1753" s="41">
        <v>0.12087608645464309</v>
      </c>
      <c r="E1753" s="41">
        <v>0.1289373760878503</v>
      </c>
      <c r="F1753" s="4">
        <v>3718860172.2229972</v>
      </c>
      <c r="G1753" s="4">
        <v>18072907877.78397</v>
      </c>
      <c r="H1753" s="11">
        <f t="shared" si="139"/>
        <v>7.2840153204222925E-3</v>
      </c>
      <c r="I1753" s="10">
        <f t="shared" si="135"/>
        <v>2.6811811872598072E-2</v>
      </c>
      <c r="J1753" s="10">
        <f t="shared" si="136"/>
        <v>6.3063792707701793E-2</v>
      </c>
      <c r="K1753" s="10">
        <f t="shared" si="137"/>
        <v>63.143304690041802</v>
      </c>
      <c r="L1753" s="10">
        <f t="shared" si="138"/>
        <v>7.5705523096446958E-2</v>
      </c>
    </row>
    <row r="1754" spans="1:12" x14ac:dyDescent="0.25">
      <c r="A1754" s="3">
        <v>45583</v>
      </c>
      <c r="B1754" s="41">
        <v>0.12944213253009629</v>
      </c>
      <c r="C1754" s="41">
        <v>0.14037001015498329</v>
      </c>
      <c r="D1754" s="41">
        <v>0.12935909093202691</v>
      </c>
      <c r="E1754" s="41">
        <v>0.13706865604572949</v>
      </c>
      <c r="F1754" s="4">
        <v>4551377852.9895468</v>
      </c>
      <c r="G1754" s="4">
        <v>19778818585.024391</v>
      </c>
      <c r="H1754" s="11">
        <f t="shared" si="139"/>
        <v>7.9544482871235556E-2</v>
      </c>
      <c r="I1754" s="10">
        <f t="shared" si="135"/>
        <v>3.4784907699229567E-2</v>
      </c>
      <c r="J1754" s="10">
        <f t="shared" si="136"/>
        <v>5.6134248768724637E-2</v>
      </c>
      <c r="K1754" s="10">
        <f t="shared" si="137"/>
        <v>68.245550691263276</v>
      </c>
      <c r="L1754" s="10">
        <f t="shared" si="138"/>
        <v>8.5119021350746671E-2</v>
      </c>
    </row>
    <row r="1755" spans="1:12" x14ac:dyDescent="0.25">
      <c r="A1755" s="3">
        <v>45584</v>
      </c>
      <c r="B1755" s="41">
        <v>0.13750396539018159</v>
      </c>
      <c r="C1755" s="41">
        <v>0.14621317219850191</v>
      </c>
      <c r="D1755" s="41">
        <v>0.13719033435171429</v>
      </c>
      <c r="E1755" s="41">
        <v>0.14476290208259521</v>
      </c>
      <c r="F1755" s="4">
        <v>4458727117.1463413</v>
      </c>
      <c r="G1755" s="4">
        <v>20950633699.867599</v>
      </c>
      <c r="H1755" s="11">
        <f t="shared" si="139"/>
        <v>4.1626854889211383E-2</v>
      </c>
      <c r="I1755" s="10">
        <f t="shared" si="135"/>
        <v>2.6255138223762482E-2</v>
      </c>
      <c r="J1755" s="10">
        <f t="shared" si="136"/>
        <v>-2.0012136081194898E-2</v>
      </c>
      <c r="K1755" s="10">
        <f t="shared" si="137"/>
        <v>71.128025181612031</v>
      </c>
      <c r="L1755" s="10">
        <f t="shared" si="138"/>
        <v>6.5768757612732376E-2</v>
      </c>
    </row>
    <row r="1756" spans="1:12" x14ac:dyDescent="0.25">
      <c r="A1756" s="3">
        <v>45585</v>
      </c>
      <c r="B1756" s="41">
        <v>0.1444207044086214</v>
      </c>
      <c r="C1756" s="41">
        <v>0.14510685997691039</v>
      </c>
      <c r="D1756" s="41">
        <v>0.13728811885678011</v>
      </c>
      <c r="E1756" s="41">
        <v>0.14186588718660961</v>
      </c>
      <c r="F1756" s="4">
        <v>3290239099.1951218</v>
      </c>
      <c r="G1756" s="4">
        <v>20668786890.839722</v>
      </c>
      <c r="H1756" s="11">
        <f t="shared" si="139"/>
        <v>-7.5664333449353633E-3</v>
      </c>
      <c r="I1756" s="10">
        <f t="shared" si="135"/>
        <v>2.7861225635666193E-2</v>
      </c>
      <c r="J1756" s="10">
        <f t="shared" si="136"/>
        <v>1.3409906575812425E-2</v>
      </c>
      <c r="K1756" s="10">
        <f t="shared" si="137"/>
        <v>70.582273286773543</v>
      </c>
      <c r="L1756" s="10">
        <f t="shared" si="138"/>
        <v>5.6951331151145368E-2</v>
      </c>
    </row>
    <row r="1757" spans="1:12" x14ac:dyDescent="0.25">
      <c r="A1757" s="3">
        <v>45586</v>
      </c>
      <c r="B1757" s="41">
        <v>0.14166401958287969</v>
      </c>
      <c r="C1757" s="41">
        <v>0.1493967903646701</v>
      </c>
      <c r="D1757" s="41">
        <v>0.13859503267065221</v>
      </c>
      <c r="E1757" s="41">
        <v>0.1437682954800768</v>
      </c>
      <c r="F1757" s="4">
        <v>3886515759.2160282</v>
      </c>
      <c r="G1757" s="4">
        <v>21084069382.993031</v>
      </c>
      <c r="H1757" s="11">
        <f t="shared" si="139"/>
        <v>2.956393921308979E-2</v>
      </c>
      <c r="I1757" s="10">
        <f t="shared" si="135"/>
        <v>2.9347829317746574E-2</v>
      </c>
      <c r="J1757" s="10">
        <f t="shared" si="136"/>
        <v>-2.9325923687459676E-2</v>
      </c>
      <c r="K1757" s="10">
        <f t="shared" si="137"/>
        <v>72.698527262958493</v>
      </c>
      <c r="L1757" s="10">
        <f t="shared" si="138"/>
        <v>7.793755292577087E-2</v>
      </c>
    </row>
    <row r="1758" spans="1:12" x14ac:dyDescent="0.25">
      <c r="A1758" s="3">
        <v>45587</v>
      </c>
      <c r="B1758" s="41">
        <v>0.14416853967092069</v>
      </c>
      <c r="C1758" s="41">
        <v>0.1479270570189552</v>
      </c>
      <c r="D1758" s="41">
        <v>0.13702618180569601</v>
      </c>
      <c r="E1758" s="41">
        <v>0.13955215741815191</v>
      </c>
      <c r="F1758" s="4">
        <v>3749008777.6515679</v>
      </c>
      <c r="G1758" s="4">
        <v>20770176988.198601</v>
      </c>
      <c r="H1758" s="11">
        <f t="shared" si="139"/>
        <v>-9.8377839452062944E-3</v>
      </c>
      <c r="I1758" s="10">
        <f t="shared" si="135"/>
        <v>5.0765593945075516E-2</v>
      </c>
      <c r="J1758" s="10">
        <f t="shared" si="136"/>
        <v>2.3078395519322559E-3</v>
      </c>
      <c r="K1758" s="10">
        <f t="shared" si="137"/>
        <v>71.973497074665616</v>
      </c>
      <c r="L1758" s="10">
        <f t="shared" si="138"/>
        <v>7.9553228949462484E-2</v>
      </c>
    </row>
    <row r="1759" spans="1:12" x14ac:dyDescent="0.25">
      <c r="A1759" s="3">
        <v>45588</v>
      </c>
      <c r="B1759" s="41">
        <v>0.13963760133653719</v>
      </c>
      <c r="C1759" s="41">
        <v>0.14033220348439379</v>
      </c>
      <c r="D1759" s="41">
        <v>0.1332120926485551</v>
      </c>
      <c r="E1759" s="41">
        <v>0.139874221406599</v>
      </c>
      <c r="F1759" s="4">
        <v>2937563695.9059229</v>
      </c>
      <c r="G1759" s="4">
        <v>20200403738.0662</v>
      </c>
      <c r="H1759" s="11">
        <f t="shared" si="139"/>
        <v>-5.1341882192574226E-2</v>
      </c>
      <c r="I1759" s="10">
        <f t="shared" si="135"/>
        <v>1.8037908214938829E-2</v>
      </c>
      <c r="J1759" s="10">
        <f t="shared" si="136"/>
        <v>1.5414672094691495E-2</v>
      </c>
      <c r="K1759" s="10">
        <f t="shared" si="137"/>
        <v>68.226900384677975</v>
      </c>
      <c r="L1759" s="10">
        <f t="shared" si="138"/>
        <v>5.3449433112827238E-2</v>
      </c>
    </row>
    <row r="1760" spans="1:12" x14ac:dyDescent="0.25">
      <c r="A1760" s="3">
        <v>45589</v>
      </c>
      <c r="B1760" s="41">
        <v>0.1400544818876851</v>
      </c>
      <c r="C1760" s="41">
        <v>0.14320220884434001</v>
      </c>
      <c r="D1760" s="41">
        <v>0.13654181277216901</v>
      </c>
      <c r="E1760" s="41">
        <v>0.14203033666408199</v>
      </c>
      <c r="F1760" s="4">
        <v>3058762889.1428571</v>
      </c>
      <c r="G1760" s="4">
        <v>20496789522.062721</v>
      </c>
      <c r="H1760" s="11">
        <f t="shared" si="139"/>
        <v>2.0451509266477035E-2</v>
      </c>
      <c r="I1760" s="10">
        <f t="shared" si="135"/>
        <v>1.9582279045518396E-2</v>
      </c>
      <c r="J1760" s="10">
        <f t="shared" si="136"/>
        <v>-8.3766851404050269E-2</v>
      </c>
      <c r="K1760" s="10">
        <f t="shared" si="137"/>
        <v>69.6426949793847</v>
      </c>
      <c r="L1760" s="10">
        <f t="shared" si="138"/>
        <v>4.8779168351048785E-2</v>
      </c>
    </row>
    <row r="1761" spans="1:12" x14ac:dyDescent="0.25">
      <c r="A1761" s="3">
        <v>45590</v>
      </c>
      <c r="B1761" s="41">
        <v>0.14191714358936311</v>
      </c>
      <c r="C1761" s="41">
        <v>0.1424778999240788</v>
      </c>
      <c r="D1761" s="41">
        <v>0.12884709417565579</v>
      </c>
      <c r="E1761" s="41">
        <v>0.1301329025578746</v>
      </c>
      <c r="F1761" s="4">
        <v>2743206710.0940771</v>
      </c>
      <c r="G1761" s="4">
        <v>20132054578.268291</v>
      </c>
      <c r="H1761" s="11">
        <f t="shared" si="139"/>
        <v>-5.0579451679305248E-3</v>
      </c>
      <c r="I1761" s="10">
        <f t="shared" si="135"/>
        <v>6.3975585470139845E-2</v>
      </c>
      <c r="J1761" s="10">
        <f t="shared" si="136"/>
        <v>5.5879787166720485E-2</v>
      </c>
      <c r="K1761" s="10">
        <f t="shared" si="137"/>
        <v>69.285388101664125</v>
      </c>
      <c r="L1761" s="10">
        <f t="shared" si="138"/>
        <v>0.10579055612880395</v>
      </c>
    </row>
    <row r="1762" spans="1:12" x14ac:dyDescent="0.25">
      <c r="A1762" s="3">
        <v>45591</v>
      </c>
      <c r="B1762" s="41">
        <v>0.130722168877941</v>
      </c>
      <c r="C1762" s="41">
        <v>0.1378115392909279</v>
      </c>
      <c r="D1762" s="41">
        <v>0.130722168877941</v>
      </c>
      <c r="E1762" s="41">
        <v>0.13740470145619621</v>
      </c>
      <c r="F1762" s="4">
        <v>2796154946.1045289</v>
      </c>
      <c r="G1762" s="4">
        <v>19683622156.452961</v>
      </c>
      <c r="H1762" s="11">
        <f t="shared" si="139"/>
        <v>-3.2751469776277103E-2</v>
      </c>
      <c r="I1762" s="10">
        <f t="shared" si="135"/>
        <v>3.7358010306707629E-2</v>
      </c>
      <c r="J1762" s="10">
        <f t="shared" si="136"/>
        <v>5.0013543376809855E-2</v>
      </c>
      <c r="K1762" s="10">
        <f t="shared" si="137"/>
        <v>66.983438337538573</v>
      </c>
      <c r="L1762" s="10">
        <f t="shared" si="138"/>
        <v>5.4232349981941042E-2</v>
      </c>
    </row>
    <row r="1763" spans="1:12" x14ac:dyDescent="0.25">
      <c r="A1763" s="3">
        <v>45592</v>
      </c>
      <c r="B1763" s="41">
        <v>0.13744591843782081</v>
      </c>
      <c r="C1763" s="41">
        <v>0.14576652722516489</v>
      </c>
      <c r="D1763" s="41">
        <v>0.13613340443723851</v>
      </c>
      <c r="E1763" s="41">
        <v>0.14427679745265329</v>
      </c>
      <c r="F1763" s="4">
        <v>1685990691.989547</v>
      </c>
      <c r="G1763" s="4">
        <v>20396674098.331009</v>
      </c>
      <c r="H1763" s="11">
        <f t="shared" si="139"/>
        <v>5.7723670856353791E-2</v>
      </c>
      <c r="I1763" s="10">
        <f t="shared" si="135"/>
        <v>3.3069371557337833E-3</v>
      </c>
      <c r="J1763" s="10">
        <f t="shared" si="136"/>
        <v>0.11650319917731511</v>
      </c>
      <c r="K1763" s="10">
        <f t="shared" si="137"/>
        <v>70.907691955817867</v>
      </c>
      <c r="L1763" s="10">
        <f t="shared" si="138"/>
        <v>7.0762373333339568E-2</v>
      </c>
    </row>
    <row r="1764" spans="1:12" x14ac:dyDescent="0.25">
      <c r="A1764" s="3">
        <v>45593</v>
      </c>
      <c r="B1764" s="41">
        <v>0.1439950216938426</v>
      </c>
      <c r="C1764" s="41">
        <v>0.16188187328961651</v>
      </c>
      <c r="D1764" s="41">
        <v>0.14128193512764831</v>
      </c>
      <c r="E1764" s="41">
        <v>0.1610855059229449</v>
      </c>
      <c r="F1764" s="4">
        <v>4032322444.5226479</v>
      </c>
      <c r="G1764" s="4">
        <v>21698259699.63763</v>
      </c>
      <c r="H1764" s="11">
        <f t="shared" si="139"/>
        <v>0.11055587569537355</v>
      </c>
      <c r="I1764" s="10">
        <f t="shared" si="135"/>
        <v>8.0379941603852242E-2</v>
      </c>
      <c r="J1764" s="10">
        <f t="shared" si="136"/>
        <v>9.2620097523602452E-2</v>
      </c>
      <c r="K1764" s="10">
        <f t="shared" si="137"/>
        <v>78.857509809226485</v>
      </c>
      <c r="L1764" s="10">
        <f t="shared" si="138"/>
        <v>0.14580730468729874</v>
      </c>
    </row>
    <row r="1765" spans="1:12" x14ac:dyDescent="0.25">
      <c r="A1765" s="3">
        <v>45594</v>
      </c>
      <c r="B1765" s="41">
        <v>0.1613219691128141</v>
      </c>
      <c r="C1765" s="41">
        <v>0.17902179010452049</v>
      </c>
      <c r="D1765" s="41">
        <v>0.16121634893469189</v>
      </c>
      <c r="E1765" s="41">
        <v>0.17600526119116691</v>
      </c>
      <c r="F1765" s="4">
        <v>8670413629.2020912</v>
      </c>
      <c r="G1765" s="4">
        <v>24698588925.72126</v>
      </c>
      <c r="H1765" s="11">
        <f t="shared" si="139"/>
        <v>0.10587916031981932</v>
      </c>
      <c r="I1765" s="10">
        <f t="shared" si="135"/>
        <v>1.3024779404544832E-2</v>
      </c>
      <c r="J1765" s="10">
        <f t="shared" si="136"/>
        <v>-4.3840353105873309E-2</v>
      </c>
      <c r="K1765" s="10">
        <f t="shared" si="137"/>
        <v>87.312755893059119</v>
      </c>
      <c r="L1765" s="10">
        <f t="shared" si="138"/>
        <v>0.11044438909258214</v>
      </c>
    </row>
    <row r="1766" spans="1:12" x14ac:dyDescent="0.25">
      <c r="A1766" s="3">
        <v>45595</v>
      </c>
      <c r="B1766" s="41">
        <v>0.17665095624197569</v>
      </c>
      <c r="C1766" s="41">
        <v>0.17762627170555559</v>
      </c>
      <c r="D1766" s="41">
        <v>0.1655394816757578</v>
      </c>
      <c r="E1766" s="41">
        <v>0.1682891283920547</v>
      </c>
      <c r="F1766" s="4">
        <v>6964233327.2020903</v>
      </c>
      <c r="G1766" s="4">
        <v>25029905561.174221</v>
      </c>
      <c r="H1766" s="11">
        <f t="shared" si="139"/>
        <v>-7.7952432391059125E-3</v>
      </c>
      <c r="I1766" s="10">
        <f t="shared" si="135"/>
        <v>1.7776964685270857E-3</v>
      </c>
      <c r="J1766" s="10">
        <f t="shared" si="136"/>
        <v>-4.0036807208028158E-2</v>
      </c>
      <c r="K1766" s="10">
        <f t="shared" si="137"/>
        <v>86.624336479756934</v>
      </c>
      <c r="L1766" s="10">
        <f t="shared" si="138"/>
        <v>7.3014545578149015E-2</v>
      </c>
    </row>
    <row r="1767" spans="1:12" x14ac:dyDescent="0.25">
      <c r="A1767" s="3">
        <v>45596</v>
      </c>
      <c r="B1767" s="41">
        <v>0.1696255234999087</v>
      </c>
      <c r="C1767" s="41">
        <v>0.17296978781656169</v>
      </c>
      <c r="D1767" s="41">
        <v>0.15746018968922121</v>
      </c>
      <c r="E1767" s="41">
        <v>0.16155136900341491</v>
      </c>
      <c r="F1767" s="4">
        <v>4385881117.1811848</v>
      </c>
      <c r="G1767" s="4">
        <v>24541997096.4669</v>
      </c>
      <c r="H1767" s="11">
        <f t="shared" si="139"/>
        <v>-2.6215062919930979E-2</v>
      </c>
      <c r="I1767" s="10">
        <f t="shared" si="135"/>
        <v>1.5936146027925213E-3</v>
      </c>
      <c r="J1767" s="10">
        <f t="shared" si="136"/>
        <v>-1.2971908654824338E-2</v>
      </c>
      <c r="K1767" s="10">
        <f t="shared" si="137"/>
        <v>84.327258985622905</v>
      </c>
      <c r="L1767" s="10">
        <f t="shared" si="138"/>
        <v>9.8498535775625173E-2</v>
      </c>
    </row>
    <row r="1768" spans="1:12" x14ac:dyDescent="0.25">
      <c r="A1768" s="3">
        <v>45597</v>
      </c>
      <c r="B1768" s="41">
        <v>0.16196276445953511</v>
      </c>
      <c r="C1768" s="41">
        <v>0.168000520555601</v>
      </c>
      <c r="D1768" s="41">
        <v>0.15465827203659199</v>
      </c>
      <c r="E1768" s="41">
        <v>0.15945573940164079</v>
      </c>
      <c r="F1768" s="4">
        <v>5417531448.5052261</v>
      </c>
      <c r="G1768" s="4">
        <v>23485212367.843201</v>
      </c>
      <c r="H1768" s="11">
        <f t="shared" si="139"/>
        <v>-2.872910537550474E-2</v>
      </c>
      <c r="I1768" s="10">
        <f t="shared" si="135"/>
        <v>1.9052185872477324E-3</v>
      </c>
      <c r="J1768" s="10">
        <f t="shared" si="136"/>
        <v>-1.921954372152701E-4</v>
      </c>
      <c r="K1768" s="10">
        <f t="shared" si="137"/>
        <v>81.875883170821965</v>
      </c>
      <c r="L1768" s="10">
        <f t="shared" si="138"/>
        <v>8.6269220154304049E-2</v>
      </c>
    </row>
    <row r="1769" spans="1:12" x14ac:dyDescent="0.25">
      <c r="A1769" s="3">
        <v>45598</v>
      </c>
      <c r="B1769" s="41">
        <v>0.16008788641978319</v>
      </c>
      <c r="C1769" s="41">
        <v>0.16355264058319169</v>
      </c>
      <c r="D1769" s="41">
        <v>0.15640280696758699</v>
      </c>
      <c r="E1769" s="41">
        <v>0.15942509273609001</v>
      </c>
      <c r="F1769" s="4">
        <v>4159681644</v>
      </c>
      <c r="G1769" s="4">
        <v>23368320239.435539</v>
      </c>
      <c r="H1769" s="11">
        <f t="shared" si="139"/>
        <v>-2.6475393991039743E-2</v>
      </c>
      <c r="I1769" s="10">
        <f t="shared" si="135"/>
        <v>1.8489660597943644E-2</v>
      </c>
      <c r="J1769" s="10">
        <f t="shared" si="136"/>
        <v>-4.6130203391170244E-2</v>
      </c>
      <c r="K1769" s="10">
        <f t="shared" si="137"/>
        <v>79.681711511519069</v>
      </c>
      <c r="L1769" s="10">
        <f t="shared" si="138"/>
        <v>4.5714228243272093E-2</v>
      </c>
    </row>
    <row r="1770" spans="1:12" x14ac:dyDescent="0.25">
      <c r="A1770" s="3">
        <v>45599</v>
      </c>
      <c r="B1770" s="41">
        <v>0.15954230701385441</v>
      </c>
      <c r="C1770" s="41">
        <v>0.1596631939248635</v>
      </c>
      <c r="D1770" s="41">
        <v>0.1431471940742616</v>
      </c>
      <c r="E1770" s="41">
        <v>0.15207078078251801</v>
      </c>
      <c r="F1770" s="4">
        <v>3783109602.9163761</v>
      </c>
      <c r="G1770" s="4">
        <v>22003032609.627178</v>
      </c>
      <c r="H1770" s="11">
        <f t="shared" si="139"/>
        <v>-2.3781008025668692E-2</v>
      </c>
      <c r="I1770" s="10">
        <f t="shared" si="135"/>
        <v>7.5024109116781562E-2</v>
      </c>
      <c r="J1770" s="10">
        <f t="shared" si="136"/>
        <v>4.0277100598669513E-2</v>
      </c>
      <c r="K1770" s="10">
        <f t="shared" si="137"/>
        <v>77.763019082538946</v>
      </c>
      <c r="L1770" s="10">
        <f t="shared" si="138"/>
        <v>0.11537774077523144</v>
      </c>
    </row>
    <row r="1771" spans="1:12" x14ac:dyDescent="0.25">
      <c r="A1771" s="3">
        <v>45600</v>
      </c>
      <c r="B1771" s="41">
        <v>0.151033157541238</v>
      </c>
      <c r="C1771" s="41">
        <v>0.16004116791775019</v>
      </c>
      <c r="D1771" s="41">
        <v>0.1487093739959717</v>
      </c>
      <c r="E1771" s="41">
        <v>0.1581957509182137</v>
      </c>
      <c r="F1771" s="4">
        <v>5282570129.4808359</v>
      </c>
      <c r="G1771" s="4">
        <v>22633441646.407669</v>
      </c>
      <c r="H1771" s="11">
        <f t="shared" si="139"/>
        <v>2.3673207556186393E-3</v>
      </c>
      <c r="I1771" s="10">
        <f t="shared" si="135"/>
        <v>6.0157052829364739E-2</v>
      </c>
      <c r="J1771" s="10">
        <f t="shared" si="136"/>
        <v>7.559292448831556E-2</v>
      </c>
      <c r="K1771" s="10">
        <f t="shared" si="137"/>
        <v>77.949476412388236</v>
      </c>
      <c r="L1771" s="10">
        <f t="shared" si="138"/>
        <v>7.6200938900364612E-2</v>
      </c>
    </row>
    <row r="1772" spans="1:12" x14ac:dyDescent="0.25">
      <c r="A1772" s="3">
        <v>45601</v>
      </c>
      <c r="B1772" s="41">
        <v>0.1591538914262558</v>
      </c>
      <c r="C1772" s="41">
        <v>0.1774004226358907</v>
      </c>
      <c r="D1772" s="41">
        <v>0.1591538914262558</v>
      </c>
      <c r="E1772" s="41">
        <v>0.1701542303717466</v>
      </c>
      <c r="F1772" s="4">
        <v>8054652740.2996511</v>
      </c>
      <c r="G1772" s="4">
        <v>24712974469.477348</v>
      </c>
      <c r="H1772" s="11">
        <f t="shared" si="139"/>
        <v>0.10846743337353008</v>
      </c>
      <c r="I1772" s="10">
        <f t="shared" si="135"/>
        <v>0.16879160126787734</v>
      </c>
      <c r="J1772" s="10">
        <f t="shared" si="136"/>
        <v>0.15276611479149316</v>
      </c>
      <c r="K1772" s="10">
        <f t="shared" si="137"/>
        <v>86.512923485024032</v>
      </c>
      <c r="L1772" s="10">
        <f t="shared" si="138"/>
        <v>0.11464709436959919</v>
      </c>
    </row>
    <row r="1773" spans="1:12" x14ac:dyDescent="0.25">
      <c r="A1773" s="3">
        <v>45602</v>
      </c>
      <c r="B1773" s="41">
        <v>0.1706424059122654</v>
      </c>
      <c r="C1773" s="41">
        <v>0.2117349179194051</v>
      </c>
      <c r="D1773" s="41">
        <v>0.16942644313902841</v>
      </c>
      <c r="E1773" s="41">
        <v>0.196148031060975</v>
      </c>
      <c r="F1773" s="4">
        <v>24292749710.341461</v>
      </c>
      <c r="G1773" s="4">
        <v>28726468036.867599</v>
      </c>
      <c r="H1773" s="11">
        <f t="shared" si="139"/>
        <v>0.19354235335721251</v>
      </c>
      <c r="I1773" s="10">
        <f t="shared" si="135"/>
        <v>4.4701845257314E-2</v>
      </c>
      <c r="J1773" s="10">
        <f t="shared" si="136"/>
        <v>-1.5314135132287077E-2</v>
      </c>
      <c r="K1773" s="10">
        <f t="shared" si="137"/>
        <v>103.45038064548525</v>
      </c>
      <c r="L1773" s="10">
        <f t="shared" si="138"/>
        <v>0.24971588847945703</v>
      </c>
    </row>
    <row r="1774" spans="1:12" x14ac:dyDescent="0.25">
      <c r="A1774" s="3">
        <v>45603</v>
      </c>
      <c r="B1774" s="41">
        <v>0.19510839216249409</v>
      </c>
      <c r="C1774" s="41">
        <v>0.2021719064619007</v>
      </c>
      <c r="D1774" s="41">
        <v>0.1866002815850204</v>
      </c>
      <c r="E1774" s="41">
        <v>0.1931441936073752</v>
      </c>
      <c r="F1774" s="4">
        <v>14329322930.26132</v>
      </c>
      <c r="G1774" s="4">
        <v>28238970395.198601</v>
      </c>
      <c r="H1774" s="11">
        <f t="shared" si="139"/>
        <v>-4.5165018370491333E-2</v>
      </c>
      <c r="I1774" s="10">
        <f t="shared" si="135"/>
        <v>3.1192877867349696E-2</v>
      </c>
      <c r="J1774" s="10">
        <f t="shared" si="136"/>
        <v>4.5871757522455425E-2</v>
      </c>
      <c r="K1774" s="10">
        <f t="shared" si="137"/>
        <v>98.732877284827111</v>
      </c>
      <c r="L1774" s="10">
        <f t="shared" si="138"/>
        <v>8.3449096349757834E-2</v>
      </c>
    </row>
    <row r="1775" spans="1:12" x14ac:dyDescent="0.25">
      <c r="A1775" s="3">
        <v>45604</v>
      </c>
      <c r="B1775" s="41">
        <v>0.19471380909201169</v>
      </c>
      <c r="C1775" s="41">
        <v>0.20582170324451771</v>
      </c>
      <c r="D1775" s="41">
        <v>0.1910743224548164</v>
      </c>
      <c r="E1775" s="41">
        <v>0.20200405722340289</v>
      </c>
      <c r="F1775" s="4">
        <v>7938234494.5923347</v>
      </c>
      <c r="G1775" s="4">
        <v>28799659064.257839</v>
      </c>
      <c r="H1775" s="11">
        <f t="shared" si="139"/>
        <v>1.8052937455505541E-2</v>
      </c>
      <c r="I1775" s="10">
        <f t="shared" si="135"/>
        <v>0.19299417128347543</v>
      </c>
      <c r="J1775" s="10">
        <f t="shared" si="136"/>
        <v>7.8560367925603947E-2</v>
      </c>
      <c r="K1775" s="10">
        <f t="shared" si="137"/>
        <v>100.5333486807077</v>
      </c>
      <c r="L1775" s="10">
        <f t="shared" si="138"/>
        <v>7.7181384710594214E-2</v>
      </c>
    </row>
    <row r="1776" spans="1:12" x14ac:dyDescent="0.25">
      <c r="A1776" s="3">
        <v>45605</v>
      </c>
      <c r="B1776" s="41">
        <v>0.20150498605423409</v>
      </c>
      <c r="C1776" s="41">
        <v>0.21861688283716799</v>
      </c>
      <c r="D1776" s="41">
        <v>0.19784878896254959</v>
      </c>
      <c r="E1776" s="41">
        <v>0.21787357028133819</v>
      </c>
      <c r="F1776" s="4">
        <v>8411685877.5853662</v>
      </c>
      <c r="G1776" s="4">
        <v>30183978750.32753</v>
      </c>
      <c r="H1776" s="11">
        <f t="shared" si="139"/>
        <v>6.2166328384959051E-2</v>
      </c>
      <c r="I1776" s="10">
        <f t="shared" si="135"/>
        <v>9.7916728888828561E-2</v>
      </c>
      <c r="J1776" s="10">
        <f t="shared" si="136"/>
        <v>0.28109614223353585</v>
      </c>
      <c r="K1776" s="10">
        <f t="shared" si="137"/>
        <v>106.84530417681712</v>
      </c>
      <c r="L1776" s="10">
        <f t="shared" si="138"/>
        <v>0.1049695274028164</v>
      </c>
    </row>
    <row r="1777" spans="1:12" x14ac:dyDescent="0.25">
      <c r="A1777" s="3">
        <v>45606</v>
      </c>
      <c r="B1777" s="41">
        <v>0.21692119182795869</v>
      </c>
      <c r="C1777" s="41">
        <v>0.29187568510593831</v>
      </c>
      <c r="D1777" s="41">
        <v>0.21692119182795869</v>
      </c>
      <c r="E1777" s="41">
        <v>0.2791169903820695</v>
      </c>
      <c r="F1777" s="4">
        <v>16606595207.39373</v>
      </c>
      <c r="G1777" s="4">
        <v>35803044117.445992</v>
      </c>
      <c r="H1777" s="11">
        <f t="shared" si="139"/>
        <v>0.3351013028730061</v>
      </c>
      <c r="I1777" s="10">
        <f t="shared" si="135"/>
        <v>3.5888834853735993E-2</v>
      </c>
      <c r="J1777" s="10">
        <f t="shared" si="136"/>
        <v>0.25132501982007693</v>
      </c>
      <c r="K1777" s="10">
        <f t="shared" si="137"/>
        <v>142.98440611520419</v>
      </c>
      <c r="L1777" s="10">
        <f t="shared" si="138"/>
        <v>0.34553790086782499</v>
      </c>
    </row>
    <row r="1778" spans="1:12" x14ac:dyDescent="0.25">
      <c r="A1778" s="3">
        <v>45607</v>
      </c>
      <c r="B1778" s="41">
        <v>0.28134792643816708</v>
      </c>
      <c r="C1778" s="41">
        <v>0.34926607352196332</v>
      </c>
      <c r="D1778" s="41">
        <v>0.27609473231177678</v>
      </c>
      <c r="E1778" s="41">
        <v>0.34926607352196332</v>
      </c>
      <c r="F1778" s="4">
        <v>38680237542.313591</v>
      </c>
      <c r="G1778" s="4">
        <v>43992157932.508713</v>
      </c>
      <c r="H1778" s="11">
        <f t="shared" si="139"/>
        <v>0.19662613689521538</v>
      </c>
      <c r="I1778" s="10">
        <f t="shared" si="135"/>
        <v>0.18574932452751342</v>
      </c>
      <c r="J1778" s="10">
        <f t="shared" si="136"/>
        <v>0.10196765322189516</v>
      </c>
      <c r="K1778" s="10">
        <f t="shared" si="137"/>
        <v>171.2955036627886</v>
      </c>
      <c r="L1778" s="10">
        <f t="shared" si="138"/>
        <v>0.26502259060690325</v>
      </c>
    </row>
    <row r="1779" spans="1:12" x14ac:dyDescent="0.25">
      <c r="A1779" s="3">
        <v>45608</v>
      </c>
      <c r="B1779" s="41">
        <v>0.33909272828624298</v>
      </c>
      <c r="C1779" s="41">
        <v>0.43566772919837932</v>
      </c>
      <c r="D1779" s="41">
        <v>0.32963315686127193</v>
      </c>
      <c r="E1779" s="41">
        <v>0.38487991538902377</v>
      </c>
      <c r="F1779" s="4">
        <v>68298829295.616722</v>
      </c>
      <c r="G1779" s="4">
        <v>55911234240.930313</v>
      </c>
      <c r="H1779" s="11">
        <f t="shared" si="139"/>
        <v>0.24738061388313659</v>
      </c>
      <c r="I1779" s="10">
        <f t="shared" si="135"/>
        <v>1.5773816800538899E-2</v>
      </c>
      <c r="J1779" s="10">
        <f t="shared" si="136"/>
        <v>3.4335687888396693E-2</v>
      </c>
      <c r="K1779" s="10">
        <f t="shared" si="137"/>
        <v>213.91807112819347</v>
      </c>
      <c r="L1779" s="10">
        <f t="shared" si="138"/>
        <v>0.32167447397208493</v>
      </c>
    </row>
    <row r="1780" spans="1:12" x14ac:dyDescent="0.25">
      <c r="A1780" s="3">
        <v>45609</v>
      </c>
      <c r="B1780" s="41">
        <v>0.38645365486334388</v>
      </c>
      <c r="C1780" s="41">
        <v>0.42899826617071768</v>
      </c>
      <c r="D1780" s="41">
        <v>0.3583473355211898</v>
      </c>
      <c r="E1780" s="41">
        <v>0.3980950320383338</v>
      </c>
      <c r="F1780" s="4">
        <v>63917952683.048782</v>
      </c>
      <c r="G1780" s="4">
        <v>57127149147.428574</v>
      </c>
      <c r="H1780" s="11">
        <f t="shared" si="139"/>
        <v>-1.5308600065314289E-2</v>
      </c>
      <c r="I1780" s="10">
        <f t="shared" si="135"/>
        <v>2.2153163181772642E-2</v>
      </c>
      <c r="J1780" s="10">
        <f t="shared" si="136"/>
        <v>-8.8629826170849246E-2</v>
      </c>
      <c r="K1780" s="10">
        <f t="shared" si="137"/>
        <v>210.62797633048319</v>
      </c>
      <c r="L1780" s="10">
        <f t="shared" si="138"/>
        <v>0.19715768375051912</v>
      </c>
    </row>
    <row r="1781" spans="1:12" x14ac:dyDescent="0.25">
      <c r="A1781" s="3">
        <v>45610</v>
      </c>
      <c r="B1781" s="41">
        <v>0.39734112465249433</v>
      </c>
      <c r="C1781" s="41">
        <v>0.41286100487894689</v>
      </c>
      <c r="D1781" s="41">
        <v>0.35610738912622991</v>
      </c>
      <c r="E1781" s="41">
        <v>0.36281193854929761</v>
      </c>
      <c r="F1781" s="4">
        <v>38661795026.878052</v>
      </c>
      <c r="G1781" s="4">
        <v>57629084771.39373</v>
      </c>
      <c r="H1781" s="11">
        <f t="shared" si="139"/>
        <v>-3.761614571502498E-2</v>
      </c>
      <c r="I1781" s="10">
        <f t="shared" si="135"/>
        <v>5.7359429208098743E-2</v>
      </c>
      <c r="J1781" s="10">
        <f t="shared" si="136"/>
        <v>4.0115365248783785E-2</v>
      </c>
      <c r="K1781" s="10">
        <f t="shared" si="137"/>
        <v>202.66734753545987</v>
      </c>
      <c r="L1781" s="10">
        <f t="shared" si="138"/>
        <v>0.15937219357332522</v>
      </c>
    </row>
    <row r="1782" spans="1:12" x14ac:dyDescent="0.25">
      <c r="A1782" s="3">
        <v>45611</v>
      </c>
      <c r="B1782" s="41">
        <v>0.36888983485655141</v>
      </c>
      <c r="C1782" s="41">
        <v>0.38439611730162038</v>
      </c>
      <c r="D1782" s="41">
        <v>0.35541523251869628</v>
      </c>
      <c r="E1782" s="41">
        <v>0.37736627198082201</v>
      </c>
      <c r="F1782" s="4">
        <v>27003701405.891991</v>
      </c>
      <c r="G1782" s="4">
        <v>54197077706.351913</v>
      </c>
      <c r="H1782" s="11">
        <f t="shared" si="139"/>
        <v>-6.8945449536152184E-2</v>
      </c>
      <c r="I1782" s="10">
        <f t="shared" si="135"/>
        <v>3.6163678826735976E-2</v>
      </c>
      <c r="J1782" s="10">
        <f t="shared" si="136"/>
        <v>-3.4833118258530971E-2</v>
      </c>
      <c r="K1782" s="10">
        <f t="shared" si="137"/>
        <v>188.62541070379186</v>
      </c>
      <c r="L1782" s="10">
        <f t="shared" si="138"/>
        <v>8.1540919272219403E-2</v>
      </c>
    </row>
    <row r="1783" spans="1:12" x14ac:dyDescent="0.25">
      <c r="A1783" s="3">
        <v>45612</v>
      </c>
      <c r="B1783" s="41">
        <v>0.379189433291302</v>
      </c>
      <c r="C1783" s="41">
        <v>0.38907538399176561</v>
      </c>
      <c r="D1783" s="41">
        <v>0.36196238029191791</v>
      </c>
      <c r="E1783" s="41">
        <v>0.36422142800213309</v>
      </c>
      <c r="F1783" s="4">
        <v>18706648119.174221</v>
      </c>
      <c r="G1783" s="4">
        <v>54923988895.885017</v>
      </c>
      <c r="H1783" s="11">
        <f t="shared" si="139"/>
        <v>1.2173033179920491E-2</v>
      </c>
      <c r="I1783" s="10">
        <f t="shared" si="135"/>
        <v>3.6929290395874455E-2</v>
      </c>
      <c r="J1783" s="10">
        <f t="shared" si="136"/>
        <v>7.2690396273378255E-3</v>
      </c>
      <c r="K1783" s="10">
        <f t="shared" si="137"/>
        <v>190.93372712004518</v>
      </c>
      <c r="L1783" s="10">
        <f t="shared" si="138"/>
        <v>7.4905584602414921E-2</v>
      </c>
    </row>
    <row r="1784" spans="1:12" x14ac:dyDescent="0.25">
      <c r="A1784" s="3">
        <v>45613</v>
      </c>
      <c r="B1784" s="41">
        <v>0.36310706631125322</v>
      </c>
      <c r="C1784" s="41">
        <v>0.37391306496550669</v>
      </c>
      <c r="D1784" s="41">
        <v>0.34411884689871408</v>
      </c>
      <c r="E1784" s="41">
        <v>0.36686896799540619</v>
      </c>
      <c r="F1784" s="4">
        <v>14913751040.59234</v>
      </c>
      <c r="G1784" s="4">
        <v>52969966697.512192</v>
      </c>
      <c r="H1784" s="11">
        <f t="shared" si="139"/>
        <v>-3.8970131882154264E-2</v>
      </c>
      <c r="I1784" s="10">
        <f t="shared" si="135"/>
        <v>6.2410611489845662E-2</v>
      </c>
      <c r="J1784" s="10">
        <f t="shared" si="136"/>
        <v>1.4031016561531606E-2</v>
      </c>
      <c r="K1784" s="10">
        <f t="shared" si="137"/>
        <v>183.45404446154359</v>
      </c>
      <c r="L1784" s="10">
        <f t="shared" si="138"/>
        <v>8.6581186515372943E-2</v>
      </c>
    </row>
    <row r="1785" spans="1:12" x14ac:dyDescent="0.25">
      <c r="A1785" s="3">
        <v>45614</v>
      </c>
      <c r="B1785" s="41">
        <v>0.36542498501704079</v>
      </c>
      <c r="C1785" s="41">
        <v>0.37886957109480413</v>
      </c>
      <c r="D1785" s="41">
        <v>0.35987124490499078</v>
      </c>
      <c r="E1785" s="41">
        <v>0.37201651256126173</v>
      </c>
      <c r="F1785" s="4">
        <v>14710644566.463421</v>
      </c>
      <c r="G1785" s="4">
        <v>54402637669.334503</v>
      </c>
      <c r="H1785" s="11">
        <f t="shared" si="139"/>
        <v>1.3255771444505874E-2</v>
      </c>
      <c r="I1785" s="10">
        <f t="shared" si="135"/>
        <v>0.10957756508186403</v>
      </c>
      <c r="J1785" s="10">
        <f t="shared" si="136"/>
        <v>5.1315838816400561E-2</v>
      </c>
      <c r="K1785" s="10">
        <f t="shared" si="137"/>
        <v>185.89912511694055</v>
      </c>
      <c r="L1785" s="10">
        <f t="shared" si="138"/>
        <v>5.2792009527821815E-2</v>
      </c>
    </row>
    <row r="1786" spans="1:12" x14ac:dyDescent="0.25">
      <c r="A1786" s="3">
        <v>45615</v>
      </c>
      <c r="B1786" s="41">
        <v>0.36955671656935141</v>
      </c>
      <c r="C1786" s="41">
        <v>0.41733154031386788</v>
      </c>
      <c r="D1786" s="41">
        <v>0.36864714459167741</v>
      </c>
      <c r="E1786" s="41">
        <v>0.39110685195689487</v>
      </c>
      <c r="F1786" s="4">
        <v>20067133243.801399</v>
      </c>
      <c r="G1786" s="4">
        <v>57070011782.526131</v>
      </c>
      <c r="H1786" s="11">
        <f t="shared" si="139"/>
        <v>0.10151770464944374</v>
      </c>
      <c r="I1786" s="10">
        <f t="shared" si="135"/>
        <v>3.6058475010199376E-2</v>
      </c>
      <c r="J1786" s="10">
        <f t="shared" si="136"/>
        <v>-3.4400195829697222E-2</v>
      </c>
      <c r="K1786" s="10">
        <f t="shared" si="137"/>
        <v>204.87269529980153</v>
      </c>
      <c r="L1786" s="10">
        <f t="shared" si="138"/>
        <v>0.13206231605595242</v>
      </c>
    </row>
    <row r="1787" spans="1:12" x14ac:dyDescent="0.25">
      <c r="A1787" s="3">
        <v>45616</v>
      </c>
      <c r="B1787" s="41">
        <v>0.389708163569984</v>
      </c>
      <c r="C1787" s="41">
        <v>0.3950258480563501</v>
      </c>
      <c r="D1787" s="41">
        <v>0.36654570448988999</v>
      </c>
      <c r="E1787" s="41">
        <v>0.37765269965924131</v>
      </c>
      <c r="F1787" s="4">
        <v>21954249299.85017</v>
      </c>
      <c r="G1787" s="4">
        <v>56500902684.756104</v>
      </c>
      <c r="H1787" s="11">
        <f t="shared" si="139"/>
        <v>-5.344837402114886E-2</v>
      </c>
      <c r="I1787" s="10">
        <f t="shared" si="135"/>
        <v>4.492894978951837E-2</v>
      </c>
      <c r="J1787" s="10">
        <f t="shared" si="136"/>
        <v>2.5958390291749733E-2</v>
      </c>
      <c r="K1787" s="10">
        <f t="shared" si="137"/>
        <v>193.86913448067574</v>
      </c>
      <c r="L1787" s="10">
        <f t="shared" si="138"/>
        <v>7.7698751390621323E-2</v>
      </c>
    </row>
    <row r="1788" spans="1:12" x14ac:dyDescent="0.25">
      <c r="A1788" s="3">
        <v>45617</v>
      </c>
      <c r="B1788" s="41">
        <v>0.37957021434513899</v>
      </c>
      <c r="C1788" s="41">
        <v>0.39405645872431078</v>
      </c>
      <c r="D1788" s="41">
        <v>0.37079442513070499</v>
      </c>
      <c r="E1788" s="41">
        <v>0.38745595583172882</v>
      </c>
      <c r="F1788" s="4">
        <v>16475487955.744761</v>
      </c>
      <c r="G1788" s="4">
        <v>56409900682.888123</v>
      </c>
      <c r="H1788" s="11">
        <f t="shared" si="139"/>
        <v>-2.4539896232335791E-3</v>
      </c>
      <c r="I1788" s="10">
        <f t="shared" si="135"/>
        <v>5.3514466975002194E-2</v>
      </c>
      <c r="J1788" s="10">
        <f t="shared" si="136"/>
        <v>6.1454133641740016E-2</v>
      </c>
      <c r="K1788" s="10">
        <f t="shared" si="137"/>
        <v>193.39092764677164</v>
      </c>
      <c r="L1788" s="10">
        <f t="shared" si="138"/>
        <v>6.2735661641638574E-2</v>
      </c>
    </row>
    <row r="1789" spans="1:12" x14ac:dyDescent="0.25">
      <c r="A1789" s="3">
        <v>45618</v>
      </c>
      <c r="B1789" s="41">
        <v>0.38673514075875232</v>
      </c>
      <c r="C1789" s="41">
        <v>0.41812745287525799</v>
      </c>
      <c r="D1789" s="41">
        <v>0.38174360406623709</v>
      </c>
      <c r="E1789" s="41">
        <v>0.41126672592169999</v>
      </c>
      <c r="F1789" s="4">
        <v>19089968050.1115</v>
      </c>
      <c r="G1789" s="4">
        <v>58308626104.550522</v>
      </c>
      <c r="H1789" s="11">
        <f t="shared" si="139"/>
        <v>6.1085140512283108E-2</v>
      </c>
      <c r="I1789" s="10">
        <f t="shared" si="135"/>
        <v>0.13240084545715966</v>
      </c>
      <c r="J1789" s="10">
        <f t="shared" si="136"/>
        <v>4.2954288730719048E-2</v>
      </c>
      <c r="K1789" s="10">
        <f t="shared" si="137"/>
        <v>205.26532477638776</v>
      </c>
      <c r="L1789" s="10">
        <f t="shared" si="138"/>
        <v>9.5309648731424224E-2</v>
      </c>
    </row>
    <row r="1790" spans="1:12" x14ac:dyDescent="0.25">
      <c r="A1790" s="3">
        <v>45619</v>
      </c>
      <c r="B1790" s="41">
        <v>0.41312091964235409</v>
      </c>
      <c r="C1790" s="41">
        <v>0.47531308275389078</v>
      </c>
      <c r="D1790" s="41">
        <v>0.40508495603120198</v>
      </c>
      <c r="E1790" s="41">
        <v>0.42893239561227819</v>
      </c>
      <c r="F1790" s="4">
        <v>36327726541.696861</v>
      </c>
      <c r="G1790" s="4">
        <v>65288528693.306618</v>
      </c>
      <c r="H1790" s="11">
        <f t="shared" si="139"/>
        <v>0.1367660254914983</v>
      </c>
      <c r="I1790" s="10">
        <f t="shared" si="135"/>
        <v>1.1070524025155478E-2</v>
      </c>
      <c r="J1790" s="10">
        <f t="shared" si="136"/>
        <v>2.4704967997468685E-4</v>
      </c>
      <c r="K1790" s="10">
        <f t="shared" si="137"/>
        <v>233.47541344276738</v>
      </c>
      <c r="L1790" s="10">
        <f t="shared" si="138"/>
        <v>0.17336641530889008</v>
      </c>
    </row>
    <row r="1791" spans="1:12" x14ac:dyDescent="0.25">
      <c r="A1791" s="3">
        <v>45620</v>
      </c>
      <c r="B1791" s="41">
        <v>0.43277650088574882</v>
      </c>
      <c r="C1791" s="41">
        <v>0.45132068249512752</v>
      </c>
      <c r="D1791" s="41">
        <v>0.40092800781451932</v>
      </c>
      <c r="E1791" s="41">
        <v>0.42903836322334499</v>
      </c>
      <c r="F1791" s="4">
        <v>28909821683.25436</v>
      </c>
      <c r="G1791" s="4">
        <v>62642395869.560966</v>
      </c>
      <c r="H1791" s="11">
        <f t="shared" si="139"/>
        <v>-5.0477045823681073E-2</v>
      </c>
      <c r="I1791" s="10">
        <f t="shared" si="135"/>
        <v>1.9759923630686588E-2</v>
      </c>
      <c r="J1791" s="10">
        <f t="shared" si="136"/>
        <v>-8.363061514876835E-2</v>
      </c>
      <c r="K1791" s="10">
        <f t="shared" si="137"/>
        <v>221.63978725389023</v>
      </c>
      <c r="L1791" s="10">
        <f t="shared" si="138"/>
        <v>0.12569008325285491</v>
      </c>
    </row>
    <row r="1792" spans="1:12" x14ac:dyDescent="0.25">
      <c r="A1792" s="3">
        <v>45621</v>
      </c>
      <c r="B1792" s="41">
        <v>0.42583011212296901</v>
      </c>
      <c r="C1792" s="41">
        <v>0.43560526278986528</v>
      </c>
      <c r="D1792" s="41">
        <v>0.38356226366075291</v>
      </c>
      <c r="E1792" s="41">
        <v>0.39315762098455592</v>
      </c>
      <c r="F1792" s="4">
        <v>19643901180.059231</v>
      </c>
      <c r="G1792" s="4">
        <v>61084559992.369339</v>
      </c>
      <c r="H1792" s="11">
        <f t="shared" si="139"/>
        <v>-3.4820960604729008E-2</v>
      </c>
      <c r="I1792" s="10">
        <f t="shared" si="135"/>
        <v>4.304828497420525E-2</v>
      </c>
      <c r="J1792" s="10">
        <f t="shared" si="136"/>
        <v>-1.4948238699648675E-2</v>
      </c>
      <c r="K1792" s="10">
        <f t="shared" si="137"/>
        <v>213.88725599287727</v>
      </c>
      <c r="L1792" s="10">
        <f t="shared" si="138"/>
        <v>0.13568331418322876</v>
      </c>
    </row>
    <row r="1793" spans="1:12" x14ac:dyDescent="0.25">
      <c r="A1793" s="3">
        <v>45622</v>
      </c>
      <c r="B1793" s="41">
        <v>0.39329841061513993</v>
      </c>
      <c r="C1793" s="41">
        <v>0.40826418806085668</v>
      </c>
      <c r="D1793" s="41">
        <v>0.36698543005821438</v>
      </c>
      <c r="E1793" s="41">
        <v>0.3872806070194928</v>
      </c>
      <c r="F1793" s="4">
        <v>18996137073.13937</v>
      </c>
      <c r="G1793" s="4">
        <v>57209728366.149834</v>
      </c>
      <c r="H1793" s="11">
        <f t="shared" si="139"/>
        <v>-6.2765712594702636E-2</v>
      </c>
      <c r="I1793" s="10">
        <f t="shared" si="135"/>
        <v>3.2059297326675576E-2</v>
      </c>
      <c r="J1793" s="10">
        <f t="shared" si="136"/>
        <v>3.7777621083291191E-2</v>
      </c>
      <c r="K1793" s="10">
        <f t="shared" si="137"/>
        <v>200.39970424296405</v>
      </c>
      <c r="L1793" s="10">
        <f t="shared" si="138"/>
        <v>0.11248064533813862</v>
      </c>
    </row>
    <row r="1794" spans="1:12" x14ac:dyDescent="0.25">
      <c r="A1794" s="3">
        <v>45623</v>
      </c>
      <c r="B1794" s="41">
        <v>0.38446692553338258</v>
      </c>
      <c r="C1794" s="41">
        <v>0.40749410212558301</v>
      </c>
      <c r="D1794" s="41">
        <v>0.3820878811613771</v>
      </c>
      <c r="E1794" s="41">
        <v>0.40191114704438219</v>
      </c>
      <c r="F1794" s="4">
        <v>15006283496.97213</v>
      </c>
      <c r="G1794" s="4">
        <v>58057672928.609756</v>
      </c>
      <c r="H1794" s="11">
        <f t="shared" si="139"/>
        <v>-1.8862441472796462E-3</v>
      </c>
      <c r="I1794" s="10">
        <f t="shared" si="135"/>
        <v>1.2231458632545447E-2</v>
      </c>
      <c r="J1794" s="10">
        <f t="shared" si="136"/>
        <v>5.6709407320076899E-4</v>
      </c>
      <c r="K1794" s="10">
        <f t="shared" si="137"/>
        <v>200.01981522957192</v>
      </c>
      <c r="L1794" s="10">
        <f t="shared" si="138"/>
        <v>6.6493134739008974E-2</v>
      </c>
    </row>
    <row r="1795" spans="1:12" x14ac:dyDescent="0.25">
      <c r="A1795" s="3">
        <v>45624</v>
      </c>
      <c r="B1795" s="41">
        <v>0.39923790702297479</v>
      </c>
      <c r="C1795" s="41">
        <v>0.42520071878839061</v>
      </c>
      <c r="D1795" s="41">
        <v>0.39301653197524711</v>
      </c>
      <c r="E1795" s="41">
        <v>0.40213906847382441</v>
      </c>
      <c r="F1795" s="4">
        <v>13017535801.86063</v>
      </c>
      <c r="G1795" s="4">
        <v>59174169476.512192</v>
      </c>
      <c r="H1795" s="11">
        <f t="shared" si="139"/>
        <v>4.3452448932256464E-2</v>
      </c>
      <c r="I1795" s="10">
        <f t="shared" ref="I1795:I1858" si="140">_xlfn.STDEV.S(H1796:H1797)</f>
        <v>2.2432372468073999E-2</v>
      </c>
      <c r="J1795" s="10">
        <f t="shared" ref="J1795:J1858" si="141">E1796/E1795-1</f>
        <v>5.782349327332259E-2</v>
      </c>
      <c r="K1795" s="10">
        <f t="shared" ref="K1795:K1858" si="142">C1795/$C$2-1</f>
        <v>208.75461848520652</v>
      </c>
      <c r="L1795" s="10">
        <f t="shared" ref="L1795:L1858" si="143">C1795/D1795-1</f>
        <v>8.1890160323257133E-2</v>
      </c>
    </row>
    <row r="1796" spans="1:12" x14ac:dyDescent="0.25">
      <c r="A1796" s="3">
        <v>45625</v>
      </c>
      <c r="B1796" s="41">
        <v>0.40175860735705532</v>
      </c>
      <c r="C1796" s="41">
        <v>0.43632165405359458</v>
      </c>
      <c r="D1796" s="41">
        <v>0.4001071910590045</v>
      </c>
      <c r="E1796" s="41">
        <v>0.42539215419466081</v>
      </c>
      <c r="F1796" s="4">
        <v>10111440724.08362</v>
      </c>
      <c r="G1796" s="4">
        <v>60875640738.337982</v>
      </c>
      <c r="H1796" s="11">
        <f t="shared" ref="H1796:H1859" si="144">(C1796-C1795)/C1795</f>
        <v>2.6154554246505209E-2</v>
      </c>
      <c r="I1796" s="10">
        <f t="shared" si="140"/>
        <v>2.772141046851145E-2</v>
      </c>
      <c r="J1796" s="10">
        <f t="shared" si="141"/>
        <v>-8.0051200424480218E-3</v>
      </c>
      <c r="K1796" s="10">
        <f t="shared" si="142"/>
        <v>214.24065703283287</v>
      </c>
      <c r="L1796" s="10">
        <f t="shared" si="143"/>
        <v>9.0511902319819759E-2</v>
      </c>
    </row>
    <row r="1797" spans="1:12" x14ac:dyDescent="0.25">
      <c r="A1797" s="3">
        <v>45626</v>
      </c>
      <c r="B1797" s="41">
        <v>0.42423259433475657</v>
      </c>
      <c r="C1797" s="41">
        <v>0.43389151211115062</v>
      </c>
      <c r="D1797" s="41">
        <v>0.4152881279058156</v>
      </c>
      <c r="E1797" s="41">
        <v>0.42198683893521699</v>
      </c>
      <c r="F1797" s="4">
        <v>13823897886.19512</v>
      </c>
      <c r="G1797" s="4">
        <v>62304529471.045303</v>
      </c>
      <c r="H1797" s="11">
        <f t="shared" si="144"/>
        <v>-5.5696111340498636E-3</v>
      </c>
      <c r="I1797" s="10">
        <f t="shared" si="140"/>
        <v>6.3108748745995041E-3</v>
      </c>
      <c r="J1797" s="10">
        <f t="shared" si="141"/>
        <v>4.2029129689866052E-2</v>
      </c>
      <c r="K1797" s="10">
        <f t="shared" si="142"/>
        <v>213.04185027292257</v>
      </c>
      <c r="L1797" s="10">
        <f t="shared" si="143"/>
        <v>4.4796330439655918E-2</v>
      </c>
    </row>
    <row r="1798" spans="1:12" x14ac:dyDescent="0.25">
      <c r="A1798" s="3">
        <v>45627</v>
      </c>
      <c r="B1798" s="41">
        <v>0.4233902891334676</v>
      </c>
      <c r="C1798" s="41">
        <v>0.44848518563497558</v>
      </c>
      <c r="D1798" s="41">
        <v>0.41852502153726617</v>
      </c>
      <c r="E1798" s="41">
        <v>0.4397225785162418</v>
      </c>
      <c r="F1798" s="4">
        <v>12233211060.125441</v>
      </c>
      <c r="G1798" s="4">
        <v>63191476607.815331</v>
      </c>
      <c r="H1798" s="11">
        <f t="shared" si="144"/>
        <v>3.3634383518630517E-2</v>
      </c>
      <c r="I1798" s="10">
        <f t="shared" si="140"/>
        <v>6.8119611549346037E-2</v>
      </c>
      <c r="J1798" s="10">
        <f t="shared" si="141"/>
        <v>-3.5294527052847302E-2</v>
      </c>
      <c r="K1798" s="10">
        <f t="shared" si="142"/>
        <v>220.24101595403934</v>
      </c>
      <c r="L1798" s="10">
        <f t="shared" si="143"/>
        <v>7.1585120496891808E-2</v>
      </c>
    </row>
    <row r="1799" spans="1:12" x14ac:dyDescent="0.25">
      <c r="A1799" s="3">
        <v>45628</v>
      </c>
      <c r="B1799" s="41">
        <v>0.44100290493715327</v>
      </c>
      <c r="C1799" s="41">
        <v>0.45956701179825388</v>
      </c>
      <c r="D1799" s="41">
        <v>0.40562736503947988</v>
      </c>
      <c r="E1799" s="41">
        <v>0.42420277807305251</v>
      </c>
      <c r="F1799" s="4">
        <v>22626163482.60976</v>
      </c>
      <c r="G1799" s="4">
        <v>62806530535.623703</v>
      </c>
      <c r="H1799" s="11">
        <f t="shared" si="144"/>
        <v>2.4709458680532322E-2</v>
      </c>
      <c r="I1799" s="10">
        <f t="shared" si="140"/>
        <v>6.3518987613830069E-2</v>
      </c>
      <c r="J1799" s="10">
        <f t="shared" si="141"/>
        <v>-3.7156868916672248E-2</v>
      </c>
      <c r="K1799" s="10">
        <f t="shared" si="142"/>
        <v>225.70776169619467</v>
      </c>
      <c r="L1799" s="10">
        <f t="shared" si="143"/>
        <v>0.13297832298253365</v>
      </c>
    </row>
    <row r="1800" spans="1:12" x14ac:dyDescent="0.25">
      <c r="A1800" s="3">
        <v>45629</v>
      </c>
      <c r="B1800" s="41">
        <v>0.42339605206900088</v>
      </c>
      <c r="C1800" s="41">
        <v>0.42664996398175431</v>
      </c>
      <c r="D1800" s="41">
        <v>0.3853659888103535</v>
      </c>
      <c r="E1800" s="41">
        <v>0.40844073105410389</v>
      </c>
      <c r="F1800" s="4">
        <v>18866063569.853661</v>
      </c>
      <c r="G1800" s="4">
        <v>60813141150.188164</v>
      </c>
      <c r="H1800" s="11">
        <f t="shared" si="144"/>
        <v>-7.162621983613976E-2</v>
      </c>
      <c r="I1800" s="10">
        <f t="shared" si="140"/>
        <v>3.3532681916163883E-2</v>
      </c>
      <c r="J1800" s="10">
        <f t="shared" si="141"/>
        <v>5.4788627315367266E-2</v>
      </c>
      <c r="K1800" s="10">
        <f t="shared" si="142"/>
        <v>209.46954171838385</v>
      </c>
      <c r="L1800" s="10">
        <f t="shared" si="143"/>
        <v>0.10712926508861553</v>
      </c>
    </row>
    <row r="1801" spans="1:12" x14ac:dyDescent="0.25">
      <c r="A1801" s="3">
        <v>45630</v>
      </c>
      <c r="B1801" s="41">
        <v>0.41011544102552561</v>
      </c>
      <c r="C1801" s="41">
        <v>0.43441635601017548</v>
      </c>
      <c r="D1801" s="41">
        <v>0.40287698941798777</v>
      </c>
      <c r="E1801" s="41">
        <v>0.43081863804824339</v>
      </c>
      <c r="F1801" s="4">
        <v>15637266563.487801</v>
      </c>
      <c r="G1801" s="4">
        <v>61162622960.836243</v>
      </c>
      <c r="H1801" s="11">
        <f t="shared" si="144"/>
        <v>1.8203193915547349E-2</v>
      </c>
      <c r="I1801" s="10">
        <f t="shared" si="140"/>
        <v>8.0805171427911174E-2</v>
      </c>
      <c r="J1801" s="10">
        <f t="shared" si="141"/>
        <v>-5.863229928918301E-3</v>
      </c>
      <c r="K1801" s="10">
        <f t="shared" si="142"/>
        <v>213.30075959959998</v>
      </c>
      <c r="L1801" s="10">
        <f t="shared" si="143"/>
        <v>7.8285351163268846E-2</v>
      </c>
    </row>
    <row r="1802" spans="1:12" x14ac:dyDescent="0.25">
      <c r="A1802" s="3">
        <v>45631</v>
      </c>
      <c r="B1802" s="41">
        <v>0.42915442290603178</v>
      </c>
      <c r="C1802" s="41">
        <v>0.46292517588904247</v>
      </c>
      <c r="D1802" s="41">
        <v>0.41158481496821497</v>
      </c>
      <c r="E1802" s="41">
        <v>0.4282926493157031</v>
      </c>
      <c r="F1802" s="4">
        <v>26321434566.052448</v>
      </c>
      <c r="G1802" s="4">
        <v>64482145947.248253</v>
      </c>
      <c r="H1802" s="11">
        <f t="shared" si="144"/>
        <v>6.5625567464129342E-2</v>
      </c>
      <c r="I1802" s="10">
        <f t="shared" si="140"/>
        <v>7.427679264999601E-2</v>
      </c>
      <c r="J1802" s="10">
        <f t="shared" si="141"/>
        <v>1.5075279648862683E-2</v>
      </c>
      <c r="K1802" s="10">
        <f t="shared" si="142"/>
        <v>227.36436855631769</v>
      </c>
      <c r="L1802" s="10">
        <f t="shared" si="143"/>
        <v>0.12473822904470455</v>
      </c>
    </row>
    <row r="1803" spans="1:12" x14ac:dyDescent="0.25">
      <c r="A1803" s="3">
        <v>45632</v>
      </c>
      <c r="B1803" s="41">
        <v>0.42459727355914401</v>
      </c>
      <c r="C1803" s="41">
        <v>0.4404037726271201</v>
      </c>
      <c r="D1803" s="41">
        <v>0.4215401530285503</v>
      </c>
      <c r="E1803" s="41">
        <v>0.43474928077568958</v>
      </c>
      <c r="F1803" s="4">
        <v>19168250267.19231</v>
      </c>
      <c r="G1803" s="4">
        <v>63781444108.555946</v>
      </c>
      <c r="H1803" s="11">
        <f t="shared" si="144"/>
        <v>-4.8650201879105563E-2</v>
      </c>
      <c r="I1803" s="10">
        <f t="shared" si="140"/>
        <v>1.660074495613089E-2</v>
      </c>
      <c r="J1803" s="10">
        <f t="shared" si="141"/>
        <v>4.1870701732562798E-2</v>
      </c>
      <c r="K1803" s="10">
        <f t="shared" si="142"/>
        <v>216.25439592405837</v>
      </c>
      <c r="L1803" s="10">
        <f t="shared" si="143"/>
        <v>4.4749282987740058E-2</v>
      </c>
    </row>
    <row r="1804" spans="1:12" x14ac:dyDescent="0.25">
      <c r="A1804" s="3">
        <v>45633</v>
      </c>
      <c r="B1804" s="41">
        <v>0.43449830263747158</v>
      </c>
      <c r="C1804" s="41">
        <v>0.4652394826839969</v>
      </c>
      <c r="D1804" s="41">
        <v>0.43183183517725487</v>
      </c>
      <c r="E1804" s="41">
        <v>0.45295253823949472</v>
      </c>
      <c r="F1804" s="4">
        <v>13644834227.21254</v>
      </c>
      <c r="G1804" s="4">
        <v>65807194029.010452</v>
      </c>
      <c r="H1804" s="11">
        <f t="shared" si="144"/>
        <v>5.6393045656093016E-2</v>
      </c>
      <c r="I1804" s="10">
        <f t="shared" si="140"/>
        <v>4.8533725499124811E-2</v>
      </c>
      <c r="J1804" s="10">
        <f t="shared" si="141"/>
        <v>3.0282443981438201E-2</v>
      </c>
      <c r="K1804" s="10">
        <f t="shared" si="142"/>
        <v>228.50603299239069</v>
      </c>
      <c r="L1804" s="10">
        <f t="shared" si="143"/>
        <v>7.7362632361342998E-2</v>
      </c>
    </row>
    <row r="1805" spans="1:12" x14ac:dyDescent="0.25">
      <c r="A1805" s="3">
        <v>45634</v>
      </c>
      <c r="B1805" s="41">
        <v>0.45417535596567138</v>
      </c>
      <c r="C1805" s="41">
        <v>0.48055332735931822</v>
      </c>
      <c r="D1805" s="41">
        <v>0.4481364192261697</v>
      </c>
      <c r="E1805" s="41">
        <v>0.4666690481049825</v>
      </c>
      <c r="F1805" s="4">
        <v>18920739251.10104</v>
      </c>
      <c r="G1805" s="4">
        <v>67931162753.083633</v>
      </c>
      <c r="H1805" s="11">
        <f t="shared" si="144"/>
        <v>3.2916046993635949E-2</v>
      </c>
      <c r="I1805" s="10">
        <f t="shared" si="140"/>
        <v>4.0465287278626152E-2</v>
      </c>
      <c r="J1805" s="10">
        <f t="shared" si="141"/>
        <v>-0.11279635115415665</v>
      </c>
      <c r="K1805" s="10">
        <f t="shared" si="142"/>
        <v>236.0604643596912</v>
      </c>
      <c r="L1805" s="10">
        <f t="shared" si="143"/>
        <v>7.2337142759174133E-2</v>
      </c>
    </row>
    <row r="1806" spans="1:12" x14ac:dyDescent="0.25">
      <c r="A1806" s="3">
        <v>45635</v>
      </c>
      <c r="B1806" s="41">
        <v>0.46338747914641948</v>
      </c>
      <c r="C1806" s="41">
        <v>0.46338747914641948</v>
      </c>
      <c r="D1806" s="41">
        <v>0.39696904602110711</v>
      </c>
      <c r="E1806" s="41">
        <v>0.41403048228215689</v>
      </c>
      <c r="F1806" s="4">
        <v>16501886370.45993</v>
      </c>
      <c r="G1806" s="4">
        <v>64413471568.888496</v>
      </c>
      <c r="H1806" s="11">
        <f t="shared" si="144"/>
        <v>-3.572100583971928E-2</v>
      </c>
      <c r="I1806" s="10">
        <f t="shared" si="140"/>
        <v>6.2279332793578404E-2</v>
      </c>
      <c r="J1806" s="10">
        <f t="shared" si="141"/>
        <v>-4.9645446001291726E-2</v>
      </c>
      <c r="K1806" s="10">
        <f t="shared" si="142"/>
        <v>227.5924261279321</v>
      </c>
      <c r="L1806" s="10">
        <f t="shared" si="143"/>
        <v>0.16731388452333107</v>
      </c>
    </row>
    <row r="1807" spans="1:12" x14ac:dyDescent="0.25">
      <c r="A1807" s="3">
        <v>45636</v>
      </c>
      <c r="B1807" s="41">
        <v>0.40960211059847468</v>
      </c>
      <c r="C1807" s="41">
        <v>0.42031674181128981</v>
      </c>
      <c r="D1807" s="41">
        <v>0.36773396327718672</v>
      </c>
      <c r="E1807" s="41">
        <v>0.3934757543311293</v>
      </c>
      <c r="F1807" s="4">
        <v>26356020566.686409</v>
      </c>
      <c r="G1807" s="4">
        <v>58655428954.982582</v>
      </c>
      <c r="H1807" s="11">
        <f t="shared" si="144"/>
        <v>-9.2947563914475853E-2</v>
      </c>
      <c r="I1807" s="10">
        <f t="shared" si="140"/>
        <v>1.1646415594059595E-2</v>
      </c>
      <c r="J1807" s="10">
        <f t="shared" si="141"/>
        <v>5.1715767781838506E-2</v>
      </c>
      <c r="K1807" s="10">
        <f t="shared" si="142"/>
        <v>206.34531699004103</v>
      </c>
      <c r="L1807" s="10">
        <f t="shared" si="143"/>
        <v>0.14299135729942836</v>
      </c>
    </row>
    <row r="1808" spans="1:12" x14ac:dyDescent="0.25">
      <c r="A1808" s="3">
        <v>45637</v>
      </c>
      <c r="B1808" s="41">
        <v>0.39651789732909531</v>
      </c>
      <c r="C1808" s="41">
        <v>0.41826925840573348</v>
      </c>
      <c r="D1808" s="41">
        <v>0.37676386929596017</v>
      </c>
      <c r="E1808" s="41">
        <v>0.41382465506990168</v>
      </c>
      <c r="F1808" s="4">
        <v>18338196954.484322</v>
      </c>
      <c r="G1808" s="4">
        <v>59076842789.627167</v>
      </c>
      <c r="H1808" s="11">
        <f t="shared" si="144"/>
        <v>-4.871286822249847E-3</v>
      </c>
      <c r="I1808" s="10">
        <f t="shared" si="140"/>
        <v>2.8086805470779071E-2</v>
      </c>
      <c r="J1808" s="10">
        <f t="shared" si="141"/>
        <v>-1.8432007422009122E-2</v>
      </c>
      <c r="K1808" s="10">
        <f t="shared" si="142"/>
        <v>205.33527847973224</v>
      </c>
      <c r="L1808" s="10">
        <f t="shared" si="143"/>
        <v>0.11016286988275259</v>
      </c>
    </row>
    <row r="1809" spans="1:12" x14ac:dyDescent="0.25">
      <c r="A1809" s="3">
        <v>45638</v>
      </c>
      <c r="B1809" s="41">
        <v>0.41245845175429552</v>
      </c>
      <c r="C1809" s="41">
        <v>0.42312086059917808</v>
      </c>
      <c r="D1809" s="41">
        <v>0.40231474135221679</v>
      </c>
      <c r="E1809" s="41">
        <v>0.4061970359562429</v>
      </c>
      <c r="F1809" s="4">
        <v>12304527820.470381</v>
      </c>
      <c r="G1809" s="4">
        <v>60712791397.055748</v>
      </c>
      <c r="H1809" s="11">
        <f t="shared" si="144"/>
        <v>1.159923206390274E-2</v>
      </c>
      <c r="I1809" s="10">
        <f t="shared" si="140"/>
        <v>2.2004106537771857E-2</v>
      </c>
      <c r="J1809" s="10">
        <f t="shared" si="141"/>
        <v>2.9649762895869181E-3</v>
      </c>
      <c r="K1809" s="10">
        <f t="shared" si="142"/>
        <v>207.72860925778863</v>
      </c>
      <c r="L1809" s="10">
        <f t="shared" si="143"/>
        <v>5.1716025062939597E-2</v>
      </c>
    </row>
    <row r="1810" spans="1:12" x14ac:dyDescent="0.25">
      <c r="A1810" s="3">
        <v>45639</v>
      </c>
      <c r="B1810" s="41">
        <v>0.40683596968231039</v>
      </c>
      <c r="C1810" s="41">
        <v>0.4112220634434865</v>
      </c>
      <c r="D1810" s="41">
        <v>0.39973154749983719</v>
      </c>
      <c r="E1810" s="41">
        <v>0.40740140053675361</v>
      </c>
      <c r="F1810" s="4">
        <v>9425501931.7038326</v>
      </c>
      <c r="G1810" s="4">
        <v>59677770656.268303</v>
      </c>
      <c r="H1810" s="11">
        <f t="shared" si="144"/>
        <v>-2.8121509156607868E-2</v>
      </c>
      <c r="I1810" s="10">
        <f t="shared" si="140"/>
        <v>8.5185311159961044E-3</v>
      </c>
      <c r="J1810" s="10">
        <f t="shared" si="141"/>
        <v>-2.4488848529759522E-2</v>
      </c>
      <c r="K1810" s="10">
        <f t="shared" si="142"/>
        <v>201.8588457612997</v>
      </c>
      <c r="L1810" s="10">
        <f t="shared" si="143"/>
        <v>2.8745581917459129E-2</v>
      </c>
    </row>
    <row r="1811" spans="1:12" x14ac:dyDescent="0.25">
      <c r="A1811" s="3">
        <v>45640</v>
      </c>
      <c r="B1811" s="41">
        <v>0.40780271499160381</v>
      </c>
      <c r="C1811" s="41">
        <v>0.41245449462581379</v>
      </c>
      <c r="D1811" s="41">
        <v>0.38856629541636017</v>
      </c>
      <c r="E1811" s="41">
        <v>0.39742460934819718</v>
      </c>
      <c r="F1811" s="4">
        <v>7090157593.0731707</v>
      </c>
      <c r="G1811" s="4">
        <v>59108625129.745644</v>
      </c>
      <c r="H1811" s="11">
        <f t="shared" si="144"/>
        <v>2.9969967370115807E-3</v>
      </c>
      <c r="I1811" s="10">
        <f t="shared" si="140"/>
        <v>1.5561952399203704E-2</v>
      </c>
      <c r="J1811" s="10">
        <f t="shared" si="141"/>
        <v>2.4249946732505245E-2</v>
      </c>
      <c r="K1811" s="10">
        <f t="shared" si="142"/>
        <v>202.46681306012024</v>
      </c>
      <c r="L1811" s="10">
        <f t="shared" si="143"/>
        <v>6.147779540131415E-2</v>
      </c>
    </row>
    <row r="1812" spans="1:12" x14ac:dyDescent="0.25">
      <c r="A1812" s="3">
        <v>45641</v>
      </c>
      <c r="B1812" s="41">
        <v>0.39779381062503588</v>
      </c>
      <c r="C1812" s="41">
        <v>0.40872177093238549</v>
      </c>
      <c r="D1812" s="41">
        <v>0.3930152512783644</v>
      </c>
      <c r="E1812" s="41">
        <v>0.4070621349550777</v>
      </c>
      <c r="F1812" s="4">
        <v>6577861632.5296164</v>
      </c>
      <c r="G1812" s="4">
        <v>58876605391.668991</v>
      </c>
      <c r="H1812" s="11">
        <f t="shared" si="144"/>
        <v>-9.0500254987273265E-3</v>
      </c>
      <c r="I1812" s="10">
        <f t="shared" si="140"/>
        <v>1.5979287917999047E-2</v>
      </c>
      <c r="J1812" s="10">
        <f t="shared" si="141"/>
        <v>-1.2946707853271344E-2</v>
      </c>
      <c r="K1812" s="10">
        <f t="shared" si="142"/>
        <v>200.62543321378138</v>
      </c>
      <c r="L1812" s="10">
        <f t="shared" si="143"/>
        <v>3.9964147963551966E-2</v>
      </c>
    </row>
    <row r="1813" spans="1:12" x14ac:dyDescent="0.25">
      <c r="A1813" s="3">
        <v>45642</v>
      </c>
      <c r="B1813" s="41">
        <v>0.4059635283133064</v>
      </c>
      <c r="C1813" s="41">
        <v>0.4140179462125918</v>
      </c>
      <c r="D1813" s="41">
        <v>0.39366168391969181</v>
      </c>
      <c r="E1813" s="41">
        <v>0.4017920204156854</v>
      </c>
      <c r="F1813" s="4">
        <v>7478441745.355401</v>
      </c>
      <c r="G1813" s="4">
        <v>59377197411.170731</v>
      </c>
      <c r="H1813" s="11">
        <f t="shared" si="144"/>
        <v>1.2957898641231076E-2</v>
      </c>
      <c r="I1813" s="10">
        <f t="shared" si="140"/>
        <v>1.7152957975597558E-2</v>
      </c>
      <c r="J1813" s="10">
        <f t="shared" si="141"/>
        <v>-1.8301347146345348E-2</v>
      </c>
      <c r="K1813" s="10">
        <f t="shared" si="142"/>
        <v>203.23807514085988</v>
      </c>
      <c r="L1813" s="10">
        <f t="shared" si="143"/>
        <v>5.1710042212421037E-2</v>
      </c>
    </row>
    <row r="1814" spans="1:12" x14ac:dyDescent="0.25">
      <c r="A1814" s="3">
        <v>45643</v>
      </c>
      <c r="B1814" s="41">
        <v>0.40120539922138171</v>
      </c>
      <c r="C1814" s="41">
        <v>0.41002671920854811</v>
      </c>
      <c r="D1814" s="41">
        <v>0.3922289217779158</v>
      </c>
      <c r="E1814" s="41">
        <v>0.39443868516942648</v>
      </c>
      <c r="F1814" s="4">
        <v>8031366887.0069675</v>
      </c>
      <c r="G1814" s="4">
        <v>58993956920.108017</v>
      </c>
      <c r="H1814" s="11">
        <f t="shared" si="144"/>
        <v>-9.6402270494677124E-3</v>
      </c>
      <c r="I1814" s="10">
        <f t="shared" si="140"/>
        <v>2.722781553964751E-2</v>
      </c>
      <c r="J1814" s="10">
        <f t="shared" si="141"/>
        <v>-9.1702448741452613E-2</v>
      </c>
      <c r="K1814" s="10">
        <f t="shared" si="142"/>
        <v>201.26917372435574</v>
      </c>
      <c r="L1814" s="10">
        <f t="shared" si="143"/>
        <v>4.537604557552144E-2</v>
      </c>
    </row>
    <row r="1815" spans="1:12" x14ac:dyDescent="0.25">
      <c r="A1815" s="3">
        <v>45644</v>
      </c>
      <c r="B1815" s="41">
        <v>0.3938768206944262</v>
      </c>
      <c r="C1815" s="41">
        <v>0.3961275626063151</v>
      </c>
      <c r="D1815" s="41">
        <v>0.357003404792959</v>
      </c>
      <c r="E1815" s="41">
        <v>0.35826769186103119</v>
      </c>
      <c r="F1815" s="4">
        <v>8546853384.8885021</v>
      </c>
      <c r="G1815" s="4">
        <v>56333177087.313591</v>
      </c>
      <c r="H1815" s="11">
        <f t="shared" si="144"/>
        <v>-3.3898172853373515E-2</v>
      </c>
      <c r="I1815" s="10">
        <f t="shared" si="140"/>
        <v>2.3960021744377235E-2</v>
      </c>
      <c r="J1815" s="10">
        <f t="shared" si="141"/>
        <v>-0.11542503554887662</v>
      </c>
      <c r="K1815" s="10">
        <f t="shared" si="142"/>
        <v>194.41261831053848</v>
      </c>
      <c r="L1815" s="10">
        <f t="shared" si="143"/>
        <v>0.10959043327904894</v>
      </c>
    </row>
    <row r="1816" spans="1:12" x14ac:dyDescent="0.25">
      <c r="A1816" s="3">
        <v>45645</v>
      </c>
      <c r="B1816" s="41">
        <v>0.3596986246143376</v>
      </c>
      <c r="C1816" s="41">
        <v>0.36744629547832391</v>
      </c>
      <c r="D1816" s="41">
        <v>0.30493943332539569</v>
      </c>
      <c r="E1816" s="41">
        <v>0.3169146307919577</v>
      </c>
      <c r="F1816" s="4">
        <v>14388407210.76655</v>
      </c>
      <c r="G1816" s="4">
        <v>51352484262.108017</v>
      </c>
      <c r="H1816" s="11">
        <f t="shared" si="144"/>
        <v>-7.2404118863335934E-2</v>
      </c>
      <c r="I1816" s="10">
        <f t="shared" si="140"/>
        <v>0.12028744409698056</v>
      </c>
      <c r="J1816" s="10">
        <f t="shared" si="141"/>
        <v>5.0328297440944691E-3</v>
      </c>
      <c r="K1816" s="10">
        <f t="shared" si="142"/>
        <v>180.26393986698656</v>
      </c>
      <c r="L1816" s="10">
        <f t="shared" si="143"/>
        <v>0.20498123667144164</v>
      </c>
    </row>
    <row r="1817" spans="1:12" x14ac:dyDescent="0.25">
      <c r="A1817" s="3">
        <v>45646</v>
      </c>
      <c r="B1817" s="41">
        <v>0.31375140245183808</v>
      </c>
      <c r="C1817" s="41">
        <v>0.32839090399836651</v>
      </c>
      <c r="D1817" s="41">
        <v>0.26639268674134209</v>
      </c>
      <c r="E1817" s="41">
        <v>0.31850960817214619</v>
      </c>
      <c r="F1817" s="4">
        <v>22056901633.648079</v>
      </c>
      <c r="G1817" s="4">
        <v>45529028017.874573</v>
      </c>
      <c r="H1817" s="11">
        <f t="shared" si="144"/>
        <v>-0.10628870656898846</v>
      </c>
      <c r="I1817" s="10">
        <f t="shared" si="140"/>
        <v>9.6023970317980017E-2</v>
      </c>
      <c r="J1817" s="10">
        <f t="shared" si="141"/>
        <v>1.2139733137779274E-2</v>
      </c>
      <c r="K1817" s="10">
        <f t="shared" si="142"/>
        <v>160.99763015092566</v>
      </c>
      <c r="L1817" s="10">
        <f t="shared" si="143"/>
        <v>0.2327324297653206</v>
      </c>
    </row>
    <row r="1818" spans="1:12" x14ac:dyDescent="0.25">
      <c r="A1818" s="3">
        <v>45647</v>
      </c>
      <c r="B1818" s="41">
        <v>0.31916931927924908</v>
      </c>
      <c r="C1818" s="41">
        <v>0.34934993729968078</v>
      </c>
      <c r="D1818" s="41">
        <v>0.31635348682692171</v>
      </c>
      <c r="E1818" s="41">
        <v>0.32237622981717468</v>
      </c>
      <c r="F1818" s="4">
        <v>18585328269.226479</v>
      </c>
      <c r="G1818" s="4">
        <v>48512712701.707314</v>
      </c>
      <c r="H1818" s="11">
        <f t="shared" si="144"/>
        <v>6.3823428256156944E-2</v>
      </c>
      <c r="I1818" s="10">
        <f t="shared" si="140"/>
        <v>5.8322368291117442E-2</v>
      </c>
      <c r="J1818" s="10">
        <f t="shared" si="141"/>
        <v>-3.0284171125437243E-2</v>
      </c>
      <c r="K1818" s="10">
        <f t="shared" si="142"/>
        <v>171.33687427653072</v>
      </c>
      <c r="L1818" s="10">
        <f t="shared" si="143"/>
        <v>0.10430247127578385</v>
      </c>
    </row>
    <row r="1819" spans="1:12" x14ac:dyDescent="0.25">
      <c r="A1819" s="3">
        <v>45648</v>
      </c>
      <c r="B1819" s="41">
        <v>0.31930150275814639</v>
      </c>
      <c r="C1819" s="41">
        <v>0.32420548503675217</v>
      </c>
      <c r="D1819" s="41">
        <v>0.30661830463033141</v>
      </c>
      <c r="E1819" s="41">
        <v>0.31261333290661808</v>
      </c>
      <c r="F1819" s="4">
        <v>10845672783.92683</v>
      </c>
      <c r="G1819" s="4">
        <v>46703218515.470383</v>
      </c>
      <c r="H1819" s="11">
        <f t="shared" si="144"/>
        <v>-7.1974972880441912E-2</v>
      </c>
      <c r="I1819" s="10">
        <f t="shared" si="140"/>
        <v>2.0056517515661725E-2</v>
      </c>
      <c r="J1819" s="10">
        <f t="shared" si="141"/>
        <v>3.7190461814491149E-2</v>
      </c>
      <c r="K1819" s="10">
        <f t="shared" si="142"/>
        <v>158.9329324241773</v>
      </c>
      <c r="L1819" s="10">
        <f t="shared" si="143"/>
        <v>5.7358546899619833E-2</v>
      </c>
    </row>
    <row r="1820" spans="1:12" x14ac:dyDescent="0.25">
      <c r="A1820" s="3">
        <v>45649</v>
      </c>
      <c r="B1820" s="41">
        <v>0.3128873827374743</v>
      </c>
      <c r="C1820" s="41">
        <v>0.32761136459733059</v>
      </c>
      <c r="D1820" s="41">
        <v>0.3050890159456528</v>
      </c>
      <c r="E1820" s="41">
        <v>0.32423956712678248</v>
      </c>
      <c r="F1820" s="4">
        <v>8836013568.4703827</v>
      </c>
      <c r="G1820" s="4">
        <v>46413872184.986061</v>
      </c>
      <c r="H1820" s="11">
        <f t="shared" si="144"/>
        <v>1.0505311346574918E-2</v>
      </c>
      <c r="I1820" s="10">
        <f t="shared" si="140"/>
        <v>2.4514176055234777E-2</v>
      </c>
      <c r="J1820" s="10">
        <f t="shared" si="141"/>
        <v>4.1312077010424275E-2</v>
      </c>
      <c r="K1820" s="10">
        <f t="shared" si="142"/>
        <v>160.61307767386398</v>
      </c>
      <c r="L1820" s="10">
        <f t="shared" si="143"/>
        <v>7.382222064556343E-2</v>
      </c>
    </row>
    <row r="1821" spans="1:12" x14ac:dyDescent="0.25">
      <c r="A1821" s="3">
        <v>45650</v>
      </c>
      <c r="B1821" s="41">
        <v>0.32452970396671837</v>
      </c>
      <c r="C1821" s="41">
        <v>0.3403454579509253</v>
      </c>
      <c r="D1821" s="41">
        <v>0.31728699714287889</v>
      </c>
      <c r="E1821" s="41">
        <v>0.33763457709375078</v>
      </c>
      <c r="F1821" s="4">
        <v>7322500406.2926826</v>
      </c>
      <c r="G1821" s="4">
        <v>48195880752.3554</v>
      </c>
      <c r="H1821" s="11">
        <f t="shared" si="144"/>
        <v>3.8869510431197261E-2</v>
      </c>
      <c r="I1821" s="10">
        <f t="shared" si="140"/>
        <v>1.2266861133369899E-2</v>
      </c>
      <c r="J1821" s="10">
        <f t="shared" si="141"/>
        <v>-8.9291339625555688E-3</v>
      </c>
      <c r="K1821" s="10">
        <f t="shared" si="142"/>
        <v>166.89489888232615</v>
      </c>
      <c r="L1821" s="10">
        <f t="shared" si="143"/>
        <v>7.2673828476062186E-2</v>
      </c>
    </row>
    <row r="1822" spans="1:12" x14ac:dyDescent="0.25">
      <c r="A1822" s="3">
        <v>45651</v>
      </c>
      <c r="B1822" s="41">
        <v>0.3363320977036936</v>
      </c>
      <c r="C1822" s="41">
        <v>0.34177532756167989</v>
      </c>
      <c r="D1822" s="41">
        <v>0.32786295071134258</v>
      </c>
      <c r="E1822" s="41">
        <v>0.33461979272448988</v>
      </c>
      <c r="F1822" s="4">
        <v>5956996183.2042255</v>
      </c>
      <c r="G1822" s="4">
        <v>49114210615.521133</v>
      </c>
      <c r="H1822" s="11">
        <f t="shared" si="144"/>
        <v>4.2012301834824552E-3</v>
      </c>
      <c r="I1822" s="10">
        <f t="shared" si="140"/>
        <v>1.8406462812342393E-2</v>
      </c>
      <c r="J1822" s="10">
        <f t="shared" si="141"/>
        <v>-6.3386949722843866E-2</v>
      </c>
      <c r="K1822" s="10">
        <f t="shared" si="142"/>
        <v>167.6002639991633</v>
      </c>
      <c r="L1822" s="10">
        <f t="shared" si="143"/>
        <v>4.2433513210786922E-2</v>
      </c>
    </row>
    <row r="1823" spans="1:12" x14ac:dyDescent="0.25">
      <c r="A1823" s="3">
        <v>45652</v>
      </c>
      <c r="B1823" s="41">
        <v>0.33647865979442682</v>
      </c>
      <c r="C1823" s="41">
        <v>0.33728209919975011</v>
      </c>
      <c r="D1823" s="41">
        <v>0.31112267057565379</v>
      </c>
      <c r="E1823" s="41">
        <v>0.3134092647467942</v>
      </c>
      <c r="F1823" s="4">
        <v>5171266195.5958195</v>
      </c>
      <c r="G1823" s="4">
        <v>47216531797.184669</v>
      </c>
      <c r="H1823" s="11">
        <f t="shared" si="144"/>
        <v>-1.3146731199076653E-2</v>
      </c>
      <c r="I1823" s="10">
        <f t="shared" si="140"/>
        <v>3.2047346634223497E-2</v>
      </c>
      <c r="J1823" s="10">
        <f t="shared" si="141"/>
        <v>-4.8101716216790713E-3</v>
      </c>
      <c r="K1823" s="10">
        <f t="shared" si="142"/>
        <v>165.38372164827294</v>
      </c>
      <c r="L1823" s="10">
        <f t="shared" si="143"/>
        <v>8.4080753664446561E-2</v>
      </c>
    </row>
    <row r="1824" spans="1:12" x14ac:dyDescent="0.25">
      <c r="A1824" s="3">
        <v>45653</v>
      </c>
      <c r="B1824" s="41">
        <v>0.3145292058599749</v>
      </c>
      <c r="C1824" s="41">
        <v>0.32406826330321281</v>
      </c>
      <c r="D1824" s="41">
        <v>0.31039789839540649</v>
      </c>
      <c r="E1824" s="41">
        <v>0.31190171239553788</v>
      </c>
      <c r="F1824" s="4">
        <v>4847009627.7212543</v>
      </c>
      <c r="G1824" s="4">
        <v>46483244763.456444</v>
      </c>
      <c r="H1824" s="11">
        <f t="shared" si="144"/>
        <v>-3.9177400543607285E-2</v>
      </c>
      <c r="I1824" s="10">
        <f t="shared" si="140"/>
        <v>2.4860325955609135E-3</v>
      </c>
      <c r="J1824" s="10">
        <f t="shared" si="141"/>
        <v>3.9749228159208672E-2</v>
      </c>
      <c r="K1824" s="10">
        <f t="shared" si="142"/>
        <v>158.8652399413225</v>
      </c>
      <c r="L1824" s="10">
        <f t="shared" si="143"/>
        <v>4.4041422246976936E-2</v>
      </c>
    </row>
    <row r="1825" spans="1:12" x14ac:dyDescent="0.25">
      <c r="A1825" s="3">
        <v>45654</v>
      </c>
      <c r="B1825" s="41">
        <v>0.3125308233458034</v>
      </c>
      <c r="C1825" s="41">
        <v>0.3260594656519718</v>
      </c>
      <c r="D1825" s="41">
        <v>0.31190780259772199</v>
      </c>
      <c r="E1825" s="41">
        <v>0.32429956472479599</v>
      </c>
      <c r="F1825" s="4">
        <v>3664978206.41115</v>
      </c>
      <c r="G1825" s="4">
        <v>46896764900.473869</v>
      </c>
      <c r="H1825" s="11">
        <f t="shared" si="144"/>
        <v>6.144391704583343E-3</v>
      </c>
      <c r="I1825" s="10">
        <f t="shared" si="140"/>
        <v>2.1616309084096848E-2</v>
      </c>
      <c r="J1825" s="10">
        <f t="shared" si="141"/>
        <v>-2.8357979379006304E-2</v>
      </c>
      <c r="K1825" s="10">
        <f t="shared" si="142"/>
        <v>159.84751459546919</v>
      </c>
      <c r="L1825" s="10">
        <f t="shared" si="143"/>
        <v>4.5371301828257549E-2</v>
      </c>
    </row>
    <row r="1826" spans="1:12" x14ac:dyDescent="0.25">
      <c r="A1826" s="3">
        <v>45655</v>
      </c>
      <c r="B1826" s="41">
        <v>0.32366473491923692</v>
      </c>
      <c r="C1826" s="41">
        <v>0.32920925640641968</v>
      </c>
      <c r="D1826" s="41">
        <v>0.31222625184400038</v>
      </c>
      <c r="E1826" s="41">
        <v>0.3151030843557095</v>
      </c>
      <c r="F1826" s="4">
        <v>3094870552.6655049</v>
      </c>
      <c r="G1826" s="4">
        <v>47407592918.655052</v>
      </c>
      <c r="H1826" s="11">
        <f t="shared" si="144"/>
        <v>9.6601727177271744E-3</v>
      </c>
      <c r="I1826" s="10">
        <f t="shared" si="140"/>
        <v>2.7155713137545882E-2</v>
      </c>
      <c r="J1826" s="10">
        <f t="shared" si="141"/>
        <v>-4.3235045551206497E-3</v>
      </c>
      <c r="K1826" s="10">
        <f t="shared" si="142"/>
        <v>161.40132936767856</v>
      </c>
      <c r="L1826" s="10">
        <f t="shared" si="143"/>
        <v>5.4393262776970541E-2</v>
      </c>
    </row>
    <row r="1827" spans="1:12" x14ac:dyDescent="0.25">
      <c r="A1827" s="3">
        <v>45656</v>
      </c>
      <c r="B1827" s="41">
        <v>0.31413023332357171</v>
      </c>
      <c r="C1827" s="41">
        <v>0.32232552220969007</v>
      </c>
      <c r="D1827" s="41">
        <v>0.30707692492615868</v>
      </c>
      <c r="E1827" s="41">
        <v>0.31374073473516501</v>
      </c>
      <c r="F1827" s="4">
        <v>4313260489.1184673</v>
      </c>
      <c r="G1827" s="4">
        <v>46757046964.121948</v>
      </c>
      <c r="H1827" s="11">
        <f t="shared" si="144"/>
        <v>-2.0909904757451324E-2</v>
      </c>
      <c r="I1827" s="10">
        <f t="shared" si="140"/>
        <v>1.4980389238646755E-2</v>
      </c>
      <c r="J1827" s="10">
        <f t="shared" si="141"/>
        <v>8.1178793625931167E-3</v>
      </c>
      <c r="K1827" s="10">
        <f t="shared" si="142"/>
        <v>158.00553303811691</v>
      </c>
      <c r="L1827" s="10">
        <f t="shared" si="143"/>
        <v>4.9657255383803722E-2</v>
      </c>
    </row>
    <row r="1828" spans="1:12" x14ac:dyDescent="0.25">
      <c r="A1828" s="3">
        <v>45657</v>
      </c>
      <c r="B1828" s="41">
        <v>0.31336741455209638</v>
      </c>
      <c r="C1828" s="41">
        <v>0.32796430844354879</v>
      </c>
      <c r="D1828" s="41">
        <v>0.30992536826596739</v>
      </c>
      <c r="E1828" s="41">
        <v>0.3162876441708764</v>
      </c>
      <c r="F1828" s="4">
        <v>5032593716.6341467</v>
      </c>
      <c r="G1828" s="4">
        <v>46758361422.832764</v>
      </c>
      <c r="H1828" s="11">
        <f t="shared" si="144"/>
        <v>1.7494073057579298E-2</v>
      </c>
      <c r="I1828" s="10">
        <f t="shared" si="140"/>
        <v>4.1349499377732961E-2</v>
      </c>
      <c r="J1828" s="10">
        <f t="shared" si="141"/>
        <v>2.6941718056216146E-2</v>
      </c>
      <c r="K1828" s="10">
        <f t="shared" si="142"/>
        <v>160.78718744964507</v>
      </c>
      <c r="L1828" s="10">
        <f t="shared" si="143"/>
        <v>5.8204142108499557E-2</v>
      </c>
    </row>
    <row r="1829" spans="1:12" x14ac:dyDescent="0.25">
      <c r="A1829" s="3">
        <v>45658</v>
      </c>
      <c r="B1829" s="41">
        <v>0.31653104876392801</v>
      </c>
      <c r="C1829" s="41">
        <v>0.3267536621191815</v>
      </c>
      <c r="D1829" s="41">
        <v>0.31232091165291648</v>
      </c>
      <c r="E1829" s="41">
        <v>0.32480897670479297</v>
      </c>
      <c r="F1829" s="4">
        <v>3931288386.6550522</v>
      </c>
      <c r="G1829" s="4">
        <v>47022342690.996513</v>
      </c>
      <c r="H1829" s="11">
        <f t="shared" si="144"/>
        <v>-3.6913965733429083E-3</v>
      </c>
      <c r="I1829" s="10">
        <f t="shared" si="140"/>
        <v>5.1167079789246644E-2</v>
      </c>
      <c r="J1829" s="10">
        <f t="shared" si="141"/>
        <v>4.3886796451718002E-2</v>
      </c>
      <c r="K1829" s="10">
        <f t="shared" si="142"/>
        <v>160.18996678028267</v>
      </c>
      <c r="L1829" s="10">
        <f t="shared" si="143"/>
        <v>4.6211284380164086E-2</v>
      </c>
    </row>
    <row r="1830" spans="1:12" x14ac:dyDescent="0.25">
      <c r="A1830" s="3">
        <v>45659</v>
      </c>
      <c r="B1830" s="41">
        <v>0.3250023492112088</v>
      </c>
      <c r="C1830" s="41">
        <v>0.3446550661258963</v>
      </c>
      <c r="D1830" s="41">
        <v>0.3250023492112088</v>
      </c>
      <c r="E1830" s="41">
        <v>0.33906380215112703</v>
      </c>
      <c r="F1830" s="4">
        <v>5473956885.7386761</v>
      </c>
      <c r="G1830" s="4">
        <v>49602147672.477348</v>
      </c>
      <c r="H1830" s="11">
        <f t="shared" si="144"/>
        <v>5.4785626243984899E-2</v>
      </c>
      <c r="I1830" s="10">
        <f t="shared" si="140"/>
        <v>7.2039640811961597E-2</v>
      </c>
      <c r="J1830" s="10">
        <f t="shared" si="141"/>
        <v>0.11814236381004295</v>
      </c>
      <c r="K1830" s="10">
        <f t="shared" si="142"/>
        <v>169.02086005458756</v>
      </c>
      <c r="L1830" s="10">
        <f t="shared" si="143"/>
        <v>6.0469461105082223E-2</v>
      </c>
    </row>
    <row r="1831" spans="1:12" x14ac:dyDescent="0.25">
      <c r="A1831" s="3">
        <v>45660</v>
      </c>
      <c r="B1831" s="41">
        <v>0.33866318047845229</v>
      </c>
      <c r="C1831" s="41">
        <v>0.38847685641405721</v>
      </c>
      <c r="D1831" s="41">
        <v>0.33627990194564922</v>
      </c>
      <c r="E1831" s="41">
        <v>0.37912160121968191</v>
      </c>
      <c r="F1831" s="4">
        <v>6619248889.0766554</v>
      </c>
      <c r="G1831" s="4">
        <v>52451156655.902443</v>
      </c>
      <c r="H1831" s="11">
        <f t="shared" si="144"/>
        <v>0.12714680442896376</v>
      </c>
      <c r="I1831" s="10">
        <f t="shared" si="140"/>
        <v>2.130590617007715E-2</v>
      </c>
      <c r="J1831" s="10">
        <f t="shared" si="141"/>
        <v>4.0957060329249284E-2</v>
      </c>
      <c r="K1831" s="10">
        <f t="shared" si="142"/>
        <v>190.63846909679245</v>
      </c>
      <c r="L1831" s="10">
        <f t="shared" si="143"/>
        <v>0.15521877509303028</v>
      </c>
    </row>
    <row r="1832" spans="1:12" x14ac:dyDescent="0.25">
      <c r="A1832" s="3">
        <v>45661</v>
      </c>
      <c r="B1832" s="41">
        <v>0.3802140038000309</v>
      </c>
      <c r="C1832" s="41">
        <v>0.3982926438575613</v>
      </c>
      <c r="D1832" s="41">
        <v>0.3780008236444154</v>
      </c>
      <c r="E1832" s="41">
        <v>0.39464930751295801</v>
      </c>
      <c r="F1832" s="4">
        <v>11219932557.04878</v>
      </c>
      <c r="G1832" s="4">
        <v>57077735975.742157</v>
      </c>
      <c r="H1832" s="11">
        <f t="shared" si="144"/>
        <v>2.5267367364201359E-2</v>
      </c>
      <c r="I1832" s="10">
        <f t="shared" si="140"/>
        <v>1.7736811848044337E-3</v>
      </c>
      <c r="J1832" s="10">
        <f t="shared" si="141"/>
        <v>-3.0215384395497424E-2</v>
      </c>
      <c r="K1832" s="10">
        <f t="shared" si="142"/>
        <v>195.48066869657424</v>
      </c>
      <c r="L1832" s="10">
        <f t="shared" si="143"/>
        <v>5.3681947085476134E-2</v>
      </c>
    </row>
    <row r="1833" spans="1:12" x14ac:dyDescent="0.25">
      <c r="A1833" s="3">
        <v>45662</v>
      </c>
      <c r="B1833" s="41">
        <v>0.39370940040185098</v>
      </c>
      <c r="C1833" s="41">
        <v>0.39635545434378427</v>
      </c>
      <c r="D1833" s="41">
        <v>0.37676526375646091</v>
      </c>
      <c r="E1833" s="41">
        <v>0.38272482698503713</v>
      </c>
      <c r="F1833" s="4">
        <v>7171952458.6236935</v>
      </c>
      <c r="G1833" s="4">
        <v>56833050771.414642</v>
      </c>
      <c r="H1833" s="11">
        <f t="shared" si="144"/>
        <v>-4.8637341001703527E-3</v>
      </c>
      <c r="I1833" s="10">
        <f t="shared" si="140"/>
        <v>1.1241355055819543E-2</v>
      </c>
      <c r="J1833" s="10">
        <f t="shared" si="141"/>
        <v>1.35209069362352E-2</v>
      </c>
      <c r="K1833" s="10">
        <f t="shared" si="142"/>
        <v>194.52503896821042</v>
      </c>
      <c r="L1833" s="10">
        <f t="shared" si="143"/>
        <v>5.1995745021723661E-2</v>
      </c>
    </row>
    <row r="1834" spans="1:12" x14ac:dyDescent="0.25">
      <c r="A1834" s="3">
        <v>45663</v>
      </c>
      <c r="B1834" s="41">
        <v>0.38206449784879792</v>
      </c>
      <c r="C1834" s="41">
        <v>0.39343348305702591</v>
      </c>
      <c r="D1834" s="41">
        <v>0.3769322872024673</v>
      </c>
      <c r="E1834" s="41">
        <v>0.38789961375288851</v>
      </c>
      <c r="F1834" s="4">
        <v>6029805854.0944052</v>
      </c>
      <c r="G1834" s="4">
        <v>56991103441.220284</v>
      </c>
      <c r="H1834" s="11">
        <f t="shared" si="144"/>
        <v>-7.3720980870467627E-3</v>
      </c>
      <c r="I1834" s="10">
        <f t="shared" si="140"/>
        <v>8.0241884066978214E-2</v>
      </c>
      <c r="J1834" s="10">
        <f t="shared" si="141"/>
        <v>-9.9923887561532476E-2</v>
      </c>
      <c r="K1834" s="10">
        <f t="shared" si="142"/>
        <v>193.08360920246315</v>
      </c>
      <c r="L1834" s="10">
        <f t="shared" si="143"/>
        <v>4.3777613154415418E-2</v>
      </c>
    </row>
    <row r="1835" spans="1:12" x14ac:dyDescent="0.25">
      <c r="A1835" s="3">
        <v>45664</v>
      </c>
      <c r="B1835" s="41">
        <v>0.387188752411745</v>
      </c>
      <c r="C1835" s="41">
        <v>0.39678773117703181</v>
      </c>
      <c r="D1835" s="41">
        <v>0.349139176363083</v>
      </c>
      <c r="E1835" s="41">
        <v>0.349139176363083</v>
      </c>
      <c r="F1835" s="4">
        <v>7706267440.8710804</v>
      </c>
      <c r="G1835" s="4">
        <v>55840628193.310097</v>
      </c>
      <c r="H1835" s="11">
        <f t="shared" si="144"/>
        <v>8.5255786923445955E-3</v>
      </c>
      <c r="I1835" s="10">
        <f t="shared" si="140"/>
        <v>5.8126462677375298E-2</v>
      </c>
      <c r="J1835" s="10">
        <f t="shared" si="141"/>
        <v>-1.7201624382983782E-2</v>
      </c>
      <c r="K1835" s="10">
        <f t="shared" si="142"/>
        <v>194.73828428561299</v>
      </c>
      <c r="L1835" s="10">
        <f t="shared" si="143"/>
        <v>0.13647438626136088</v>
      </c>
    </row>
    <row r="1836" spans="1:12" x14ac:dyDescent="0.25">
      <c r="A1836" s="3">
        <v>45665</v>
      </c>
      <c r="B1836" s="41">
        <v>0.34904733708707147</v>
      </c>
      <c r="C1836" s="41">
        <v>0.35514343748621308</v>
      </c>
      <c r="D1836" s="41">
        <v>0.32851361214484409</v>
      </c>
      <c r="E1836" s="41">
        <v>0.34313341539390091</v>
      </c>
      <c r="F1836" s="4">
        <v>11262192395.62369</v>
      </c>
      <c r="G1836" s="4">
        <v>51005243917.529617</v>
      </c>
      <c r="H1836" s="11">
        <f t="shared" si="144"/>
        <v>-0.10495358202554557</v>
      </c>
      <c r="I1836" s="10">
        <f t="shared" si="140"/>
        <v>1.261618263597365E-3</v>
      </c>
      <c r="J1836" s="10">
        <f t="shared" si="141"/>
        <v>-6.210364857808337E-2</v>
      </c>
      <c r="K1836" s="10">
        <f t="shared" si="142"/>
        <v>174.19485021030337</v>
      </c>
      <c r="L1836" s="10">
        <f t="shared" si="143"/>
        <v>8.1061558355236984E-2</v>
      </c>
    </row>
    <row r="1837" spans="1:12" x14ac:dyDescent="0.25">
      <c r="A1837" s="3">
        <v>45666</v>
      </c>
      <c r="B1837" s="41">
        <v>0.34202839826936998</v>
      </c>
      <c r="C1837" s="41">
        <v>0.34706379992125169</v>
      </c>
      <c r="D1837" s="41">
        <v>0.31581297697088651</v>
      </c>
      <c r="E1837" s="41">
        <v>0.32182357834888059</v>
      </c>
      <c r="F1837" s="4">
        <v>8211374168.7665501</v>
      </c>
      <c r="G1837" s="4">
        <v>48832856603.745644</v>
      </c>
      <c r="H1837" s="11">
        <f t="shared" si="144"/>
        <v>-2.2750350174427877E-2</v>
      </c>
      <c r="I1837" s="10">
        <f t="shared" si="140"/>
        <v>3.7092304916569535E-2</v>
      </c>
      <c r="J1837" s="10">
        <f t="shared" si="141"/>
        <v>3.838344770439317E-2</v>
      </c>
      <c r="K1837" s="10">
        <f t="shared" si="142"/>
        <v>170.20910601926252</v>
      </c>
      <c r="L1837" s="10">
        <f t="shared" si="143"/>
        <v>9.8953574517762988E-2</v>
      </c>
    </row>
    <row r="1838" spans="1:12" x14ac:dyDescent="0.25">
      <c r="A1838" s="3">
        <v>45667</v>
      </c>
      <c r="B1838" s="41">
        <v>0.32290576629903128</v>
      </c>
      <c r="C1838" s="41">
        <v>0.33854874652086131</v>
      </c>
      <c r="D1838" s="41">
        <v>0.32290576629903128</v>
      </c>
      <c r="E1838" s="41">
        <v>0.33417627683847551</v>
      </c>
      <c r="F1838" s="4">
        <v>7508799572.0627174</v>
      </c>
      <c r="G1838" s="4">
        <v>48929609599.114983</v>
      </c>
      <c r="H1838" s="11">
        <f t="shared" si="144"/>
        <v>-2.4534547833344866E-2</v>
      </c>
      <c r="I1838" s="10">
        <f t="shared" si="140"/>
        <v>2.9071650941990823E-2</v>
      </c>
      <c r="J1838" s="10">
        <f t="shared" si="141"/>
        <v>2.3153356704013861E-2</v>
      </c>
      <c r="K1838" s="10">
        <f t="shared" si="142"/>
        <v>166.0085680181287</v>
      </c>
      <c r="L1838" s="10">
        <f t="shared" si="143"/>
        <v>4.8444412749643062E-2</v>
      </c>
    </row>
    <row r="1839" spans="1:12" x14ac:dyDescent="0.25">
      <c r="A1839" s="3">
        <v>45668</v>
      </c>
      <c r="B1839" s="41">
        <v>0.33416838048954078</v>
      </c>
      <c r="C1839" s="41">
        <v>0.34800166834211171</v>
      </c>
      <c r="D1839" s="41">
        <v>0.33051486899557908</v>
      </c>
      <c r="E1839" s="41">
        <v>0.34191357937813599</v>
      </c>
      <c r="F1839" s="4">
        <v>4942835415.1533098</v>
      </c>
      <c r="G1839" s="4">
        <v>49577483181.282227</v>
      </c>
      <c r="H1839" s="11">
        <f t="shared" si="144"/>
        <v>2.7921892839346006E-2</v>
      </c>
      <c r="I1839" s="10">
        <f t="shared" si="140"/>
        <v>1.2639589042990559E-2</v>
      </c>
      <c r="J1839" s="10">
        <f t="shared" si="141"/>
        <v>-1.7082556288488093E-2</v>
      </c>
      <c r="K1839" s="10">
        <f t="shared" si="142"/>
        <v>170.67176335758353</v>
      </c>
      <c r="L1839" s="10">
        <f t="shared" si="143"/>
        <v>5.2907753892205589E-2</v>
      </c>
    </row>
    <row r="1840" spans="1:12" x14ac:dyDescent="0.25">
      <c r="A1840" s="3">
        <v>45669</v>
      </c>
      <c r="B1840" s="41">
        <v>0.34108180007013039</v>
      </c>
      <c r="C1840" s="41">
        <v>0.34341095902317842</v>
      </c>
      <c r="D1840" s="41">
        <v>0.33306383242437781</v>
      </c>
      <c r="E1840" s="41">
        <v>0.33607282141261052</v>
      </c>
      <c r="F1840" s="4">
        <v>3499275647.0313592</v>
      </c>
      <c r="G1840" s="4">
        <v>50022865700.10453</v>
      </c>
      <c r="H1840" s="11">
        <f t="shared" si="144"/>
        <v>-1.3191630203393978E-2</v>
      </c>
      <c r="I1840" s="10">
        <f t="shared" si="140"/>
        <v>3.0084827307339509E-2</v>
      </c>
      <c r="J1840" s="10">
        <f t="shared" si="141"/>
        <v>8.350914832301104E-3</v>
      </c>
      <c r="K1840" s="10">
        <f t="shared" si="142"/>
        <v>168.40713293900572</v>
      </c>
      <c r="L1840" s="10">
        <f t="shared" si="143"/>
        <v>3.106649714405707E-2</v>
      </c>
    </row>
    <row r="1841" spans="1:12" x14ac:dyDescent="0.25">
      <c r="A1841" s="3">
        <v>45670</v>
      </c>
      <c r="B1841" s="41">
        <v>0.3367093569181755</v>
      </c>
      <c r="C1841" s="41">
        <v>0.34501930640751249</v>
      </c>
      <c r="D1841" s="41">
        <v>0.31316947689023161</v>
      </c>
      <c r="E1841" s="41">
        <v>0.33887933692167838</v>
      </c>
      <c r="F1841" s="4">
        <v>5433970281.4146338</v>
      </c>
      <c r="G1841" s="4">
        <v>48450467824.60627</v>
      </c>
      <c r="H1841" s="11">
        <f t="shared" si="144"/>
        <v>4.6834480440256414E-3</v>
      </c>
      <c r="I1841" s="10">
        <f t="shared" si="140"/>
        <v>1.7919269308131536E-2</v>
      </c>
      <c r="J1841" s="10">
        <f t="shared" si="141"/>
        <v>5.2754023255187521E-2</v>
      </c>
      <c r="K1841" s="10">
        <f t="shared" si="142"/>
        <v>169.20054244441292</v>
      </c>
      <c r="L1841" s="10">
        <f t="shared" si="143"/>
        <v>0.1017015765187248</v>
      </c>
    </row>
    <row r="1842" spans="1:12" x14ac:dyDescent="0.25">
      <c r="A1842" s="3">
        <v>45671</v>
      </c>
      <c r="B1842" s="41">
        <v>0.33762452222424361</v>
      </c>
      <c r="C1842" s="41">
        <v>0.36131450574672441</v>
      </c>
      <c r="D1842" s="41">
        <v>0.3366094986007237</v>
      </c>
      <c r="E1842" s="41">
        <v>0.35675658534234711</v>
      </c>
      <c r="F1842" s="4">
        <v>7595091486.2125425</v>
      </c>
      <c r="G1842" s="4">
        <v>51592415282.348427</v>
      </c>
      <c r="H1842" s="11">
        <f t="shared" si="144"/>
        <v>4.7229818843717623E-2</v>
      </c>
      <c r="I1842" s="10">
        <f t="shared" si="140"/>
        <v>4.8509836749986233E-2</v>
      </c>
      <c r="J1842" s="10">
        <f t="shared" si="141"/>
        <v>8.1949907885066953E-2</v>
      </c>
      <c r="K1842" s="10">
        <f t="shared" si="142"/>
        <v>177.23908323116501</v>
      </c>
      <c r="L1842" s="10">
        <f t="shared" si="143"/>
        <v>7.3393672040446667E-2</v>
      </c>
    </row>
    <row r="1843" spans="1:12" x14ac:dyDescent="0.25">
      <c r="A1843" s="3">
        <v>45672</v>
      </c>
      <c r="B1843" s="41">
        <v>0.35526317891613401</v>
      </c>
      <c r="C1843" s="41">
        <v>0.38753563870045321</v>
      </c>
      <c r="D1843" s="41">
        <v>0.34928360416852311</v>
      </c>
      <c r="E1843" s="41">
        <v>0.38599275464854349</v>
      </c>
      <c r="F1843" s="4">
        <v>7227887219.1254358</v>
      </c>
      <c r="G1843" s="4">
        <v>53958263502.975609</v>
      </c>
      <c r="H1843" s="11">
        <f t="shared" si="144"/>
        <v>7.2571492527093245E-2</v>
      </c>
      <c r="I1843" s="10">
        <f t="shared" si="140"/>
        <v>5.2285395080959057E-2</v>
      </c>
      <c r="J1843" s="10">
        <f t="shared" si="141"/>
        <v>-2.3231877535826784E-2</v>
      </c>
      <c r="K1843" s="10">
        <f t="shared" si="142"/>
        <v>190.17415952791146</v>
      </c>
      <c r="L1843" s="10">
        <f t="shared" si="143"/>
        <v>0.10951568889982655</v>
      </c>
    </row>
    <row r="1844" spans="1:12" x14ac:dyDescent="0.25">
      <c r="A1844" s="3">
        <v>45673</v>
      </c>
      <c r="B1844" s="41">
        <v>0.38350556037832961</v>
      </c>
      <c r="C1844" s="41">
        <v>0.38907346672390009</v>
      </c>
      <c r="D1844" s="41">
        <v>0.3692641232623215</v>
      </c>
      <c r="E1844" s="41">
        <v>0.37702541824283209</v>
      </c>
      <c r="F1844" s="4">
        <v>8691721322.7247391</v>
      </c>
      <c r="G1844" s="4">
        <v>55959935213.432053</v>
      </c>
      <c r="H1844" s="11">
        <f t="shared" si="144"/>
        <v>3.9682234867579316E-3</v>
      </c>
      <c r="I1844" s="10">
        <f t="shared" si="140"/>
        <v>3.1676151899163799E-2</v>
      </c>
      <c r="J1844" s="10">
        <f t="shared" si="141"/>
        <v>0.10210637891820973</v>
      </c>
      <c r="K1844" s="10">
        <f t="shared" si="142"/>
        <v>190.9327813178113</v>
      </c>
      <c r="L1844" s="10">
        <f t="shared" si="143"/>
        <v>5.364545920835706E-2</v>
      </c>
    </row>
    <row r="1845" spans="1:12" x14ac:dyDescent="0.25">
      <c r="A1845" s="3">
        <v>45674</v>
      </c>
      <c r="B1845" s="41">
        <v>0.3774736200266291</v>
      </c>
      <c r="C1845" s="41">
        <v>0.41938654559344191</v>
      </c>
      <c r="D1845" s="41">
        <v>0.37683672282587011</v>
      </c>
      <c r="E1845" s="41">
        <v>0.41552211845973119</v>
      </c>
      <c r="F1845" s="4">
        <v>10871385942.564461</v>
      </c>
      <c r="G1845" s="4">
        <v>59605414207.67247</v>
      </c>
      <c r="H1845" s="11">
        <f t="shared" si="144"/>
        <v>7.7910938324285736E-2</v>
      </c>
      <c r="I1845" s="10">
        <f t="shared" si="140"/>
        <v>6.2195444490471971E-2</v>
      </c>
      <c r="J1845" s="10">
        <f t="shared" si="141"/>
        <v>-4.3864149153161058E-2</v>
      </c>
      <c r="K1845" s="10">
        <f t="shared" si="142"/>
        <v>205.88644440547193</v>
      </c>
      <c r="L1845" s="10">
        <f t="shared" si="143"/>
        <v>0.11291315360268994</v>
      </c>
    </row>
    <row r="1846" spans="1:12" x14ac:dyDescent="0.25">
      <c r="A1846" s="3">
        <v>45675</v>
      </c>
      <c r="B1846" s="41">
        <v>0.41812795537258102</v>
      </c>
      <c r="C1846" s="41">
        <v>0.43327415138209929</v>
      </c>
      <c r="D1846" s="41">
        <v>0.388898722061914</v>
      </c>
      <c r="E1846" s="41">
        <v>0.3972955942791761</v>
      </c>
      <c r="F1846" s="4">
        <v>14680998910.641121</v>
      </c>
      <c r="G1846" s="4">
        <v>59353058659.383278</v>
      </c>
      <c r="H1846" s="11">
        <f t="shared" si="144"/>
        <v>3.3114094704698012E-2</v>
      </c>
      <c r="I1846" s="10">
        <f t="shared" si="140"/>
        <v>4.6243357919610543E-3</v>
      </c>
      <c r="J1846" s="10">
        <f t="shared" si="141"/>
        <v>-9.5295593687603874E-2</v>
      </c>
      <c r="K1846" s="10">
        <f t="shared" si="142"/>
        <v>212.73730171863298</v>
      </c>
      <c r="L1846" s="10">
        <f t="shared" si="143"/>
        <v>0.11410536163479756</v>
      </c>
    </row>
    <row r="1847" spans="1:12" x14ac:dyDescent="0.25">
      <c r="A1847" s="3">
        <v>45676</v>
      </c>
      <c r="B1847" s="41">
        <v>0.39863982852438451</v>
      </c>
      <c r="C1847" s="41">
        <v>0.40951186035185</v>
      </c>
      <c r="D1847" s="41">
        <v>0.3514622556974179</v>
      </c>
      <c r="E1847" s="41">
        <v>0.35943507475287262</v>
      </c>
      <c r="F1847" s="4">
        <v>13588975303.65505</v>
      </c>
      <c r="G1847" s="4">
        <v>57161670982.247383</v>
      </c>
      <c r="H1847" s="11">
        <f t="shared" si="144"/>
        <v>-5.484354641155044E-2</v>
      </c>
      <c r="I1847" s="10">
        <f t="shared" si="140"/>
        <v>6.7080985491031739E-2</v>
      </c>
      <c r="J1847" s="10">
        <f t="shared" si="141"/>
        <v>-1.4134129075054735E-2</v>
      </c>
      <c r="K1847" s="10">
        <f t="shared" si="142"/>
        <v>201.01519009194755</v>
      </c>
      <c r="L1847" s="10">
        <f t="shared" si="143"/>
        <v>0.16516597077897432</v>
      </c>
    </row>
    <row r="1848" spans="1:12" x14ac:dyDescent="0.25">
      <c r="A1848" s="3">
        <v>45677</v>
      </c>
      <c r="B1848" s="41">
        <v>0.35277380397604979</v>
      </c>
      <c r="C1848" s="41">
        <v>0.3843746526259269</v>
      </c>
      <c r="D1848" s="41">
        <v>0.34821351770142323</v>
      </c>
      <c r="E1848" s="41">
        <v>0.35435477301221358</v>
      </c>
      <c r="F1848" s="4">
        <v>18748645681.442509</v>
      </c>
      <c r="G1848" s="4">
        <v>54185516191.3554</v>
      </c>
      <c r="H1848" s="11">
        <f t="shared" si="144"/>
        <v>-6.1383344805509089E-2</v>
      </c>
      <c r="I1848" s="10">
        <f t="shared" si="140"/>
        <v>6.3597350892306892E-2</v>
      </c>
      <c r="J1848" s="10">
        <f t="shared" si="141"/>
        <v>5.1286784535413465E-2</v>
      </c>
      <c r="K1848" s="10">
        <f t="shared" si="142"/>
        <v>188.61482202258307</v>
      </c>
      <c r="L1848" s="10">
        <f t="shared" si="143"/>
        <v>0.10384759087816398</v>
      </c>
    </row>
    <row r="1849" spans="1:12" x14ac:dyDescent="0.25">
      <c r="A1849" s="3">
        <v>45678</v>
      </c>
      <c r="B1849" s="41">
        <v>0.352332481684973</v>
      </c>
      <c r="C1849" s="41">
        <v>0.39724485925197611</v>
      </c>
      <c r="D1849" s="41">
        <v>0.3381610363008864</v>
      </c>
      <c r="E1849" s="41">
        <v>0.37252848990478632</v>
      </c>
      <c r="F1849" s="4">
        <v>17180616484.379791</v>
      </c>
      <c r="G1849" s="4">
        <v>53635745181.923347</v>
      </c>
      <c r="H1849" s="11">
        <f t="shared" si="144"/>
        <v>3.3483494653260816E-2</v>
      </c>
      <c r="I1849" s="10">
        <f t="shared" si="140"/>
        <v>2.0922603223379042E-2</v>
      </c>
      <c r="J1849" s="10">
        <f t="shared" si="141"/>
        <v>-2.096882679631118E-2</v>
      </c>
      <c r="K1849" s="10">
        <f t="shared" si="142"/>
        <v>194.96378890195524</v>
      </c>
      <c r="L1849" s="10">
        <f t="shared" si="143"/>
        <v>0.17472096607404097</v>
      </c>
    </row>
    <row r="1850" spans="1:12" x14ac:dyDescent="0.25">
      <c r="A1850" s="3">
        <v>45679</v>
      </c>
      <c r="B1850" s="41">
        <v>0.3740696450057166</v>
      </c>
      <c r="C1850" s="41">
        <v>0.37481770891715388</v>
      </c>
      <c r="D1850" s="41">
        <v>0.35759025181012299</v>
      </c>
      <c r="E1850" s="41">
        <v>0.36471700452328149</v>
      </c>
      <c r="F1850" s="4">
        <v>11991717166.71777</v>
      </c>
      <c r="G1850" s="4">
        <v>53976783942.930313</v>
      </c>
      <c r="H1850" s="11">
        <f t="shared" si="144"/>
        <v>-5.6456741509640238E-2</v>
      </c>
      <c r="I1850" s="10">
        <f t="shared" si="140"/>
        <v>1.9207129044851189E-2</v>
      </c>
      <c r="J1850" s="10">
        <f t="shared" si="141"/>
        <v>-3.1495096512477616E-2</v>
      </c>
      <c r="K1850" s="10">
        <f t="shared" si="142"/>
        <v>183.90031192666785</v>
      </c>
      <c r="L1850" s="10">
        <f t="shared" si="143"/>
        <v>4.817652891773605E-2</v>
      </c>
    </row>
    <row r="1851" spans="1:12" x14ac:dyDescent="0.25">
      <c r="A1851" s="3">
        <v>45680</v>
      </c>
      <c r="B1851" s="41">
        <v>0.36361843788885351</v>
      </c>
      <c r="C1851" s="41">
        <v>0.36474721455989739</v>
      </c>
      <c r="D1851" s="41">
        <v>0.34469521303646661</v>
      </c>
      <c r="E1851" s="41">
        <v>0.35323020726607901</v>
      </c>
      <c r="F1851" s="4">
        <v>6264913953.4529619</v>
      </c>
      <c r="G1851" s="4">
        <v>52145040485.620209</v>
      </c>
      <c r="H1851" s="11">
        <f t="shared" si="144"/>
        <v>-2.6867712270986568E-2</v>
      </c>
      <c r="I1851" s="10">
        <f t="shared" si="140"/>
        <v>8.4094102981469819E-3</v>
      </c>
      <c r="J1851" s="10">
        <f t="shared" si="141"/>
        <v>-3.6620465278413006E-3</v>
      </c>
      <c r="K1851" s="10">
        <f t="shared" si="142"/>
        <v>178.93246354700648</v>
      </c>
      <c r="L1851" s="10">
        <f t="shared" si="143"/>
        <v>5.8173136049062046E-2</v>
      </c>
    </row>
    <row r="1852" spans="1:12" x14ac:dyDescent="0.25">
      <c r="A1852" s="3">
        <v>45681</v>
      </c>
      <c r="B1852" s="41">
        <v>0.35301523216223679</v>
      </c>
      <c r="C1852" s="41">
        <v>0.36485491351316018</v>
      </c>
      <c r="D1852" s="41">
        <v>0.34444645276093988</v>
      </c>
      <c r="E1852" s="41">
        <v>0.35193666181203159</v>
      </c>
      <c r="F1852" s="4">
        <v>6023002449.2020903</v>
      </c>
      <c r="G1852" s="4">
        <v>52761823720.477348</v>
      </c>
      <c r="H1852" s="11">
        <f t="shared" si="144"/>
        <v>2.9527011849217433E-4</v>
      </c>
      <c r="I1852" s="10">
        <f t="shared" si="140"/>
        <v>2.4239241079136724E-3</v>
      </c>
      <c r="J1852" s="10">
        <f t="shared" si="141"/>
        <v>9.8903937763430427E-3</v>
      </c>
      <c r="K1852" s="10">
        <f t="shared" si="142"/>
        <v>178.98559222683858</v>
      </c>
      <c r="L1852" s="10">
        <f t="shared" si="143"/>
        <v>5.9250024462828899E-2</v>
      </c>
    </row>
    <row r="1853" spans="1:12" x14ac:dyDescent="0.25">
      <c r="A1853" s="3">
        <v>45682</v>
      </c>
      <c r="B1853" s="41">
        <v>0.35222397717941678</v>
      </c>
      <c r="C1853" s="41">
        <v>0.3606235334723239</v>
      </c>
      <c r="D1853" s="41">
        <v>0.34680175142922398</v>
      </c>
      <c r="E1853" s="41">
        <v>0.35541745398168428</v>
      </c>
      <c r="F1853" s="4">
        <v>3666949210.6655049</v>
      </c>
      <c r="G1853" s="4">
        <v>52133669967.742157</v>
      </c>
      <c r="H1853" s="11">
        <f t="shared" si="144"/>
        <v>-1.159743197670726E-2</v>
      </c>
      <c r="I1853" s="10">
        <f t="shared" si="140"/>
        <v>3.3787535453643387E-2</v>
      </c>
      <c r="J1853" s="10">
        <f t="shared" si="141"/>
        <v>-4.9937229290434093E-2</v>
      </c>
      <c r="K1853" s="10">
        <f t="shared" si="142"/>
        <v>176.89822156420044</v>
      </c>
      <c r="L1853" s="10">
        <f t="shared" si="143"/>
        <v>3.985499492473199E-2</v>
      </c>
    </row>
    <row r="1854" spans="1:12" x14ac:dyDescent="0.25">
      <c r="A1854" s="3">
        <v>45683</v>
      </c>
      <c r="B1854" s="41">
        <v>0.35450434704193429</v>
      </c>
      <c r="C1854" s="41">
        <v>0.35767742469809471</v>
      </c>
      <c r="D1854" s="41">
        <v>0.33763325133747668</v>
      </c>
      <c r="E1854" s="41">
        <v>0.33766889108837861</v>
      </c>
      <c r="F1854" s="4">
        <v>2818536443.644599</v>
      </c>
      <c r="G1854" s="4">
        <v>52139473949.648087</v>
      </c>
      <c r="H1854" s="11">
        <f t="shared" si="144"/>
        <v>-8.169485629132639E-3</v>
      </c>
      <c r="I1854" s="10">
        <f t="shared" si="140"/>
        <v>4.3559465383582817E-2</v>
      </c>
      <c r="J1854" s="10">
        <f t="shared" si="141"/>
        <v>-9.1971166657863757E-3</v>
      </c>
      <c r="K1854" s="10">
        <f t="shared" si="142"/>
        <v>175.44488459968346</v>
      </c>
      <c r="L1854" s="10">
        <f t="shared" si="143"/>
        <v>5.9366704201130771E-2</v>
      </c>
    </row>
    <row r="1855" spans="1:12" x14ac:dyDescent="0.25">
      <c r="A1855" s="3">
        <v>45684</v>
      </c>
      <c r="B1855" s="41">
        <v>0.33646456183654699</v>
      </c>
      <c r="C1855" s="41">
        <v>0.33766455853113359</v>
      </c>
      <c r="D1855" s="41">
        <v>0.30869112046491393</v>
      </c>
      <c r="E1855" s="41">
        <v>0.33456331090263208</v>
      </c>
      <c r="F1855" s="4">
        <v>6574522707.8885021</v>
      </c>
      <c r="G1855" s="4">
        <v>47887484197.062721</v>
      </c>
      <c r="H1855" s="11">
        <f t="shared" si="144"/>
        <v>-5.5952276506836901E-2</v>
      </c>
      <c r="I1855" s="10">
        <f t="shared" si="140"/>
        <v>1.5669025268012709E-2</v>
      </c>
      <c r="J1855" s="10">
        <f t="shared" si="141"/>
        <v>-4.2697239499277728E-2</v>
      </c>
      <c r="K1855" s="10">
        <f t="shared" si="142"/>
        <v>165.57239162834506</v>
      </c>
      <c r="L1855" s="10">
        <f t="shared" si="143"/>
        <v>9.3858994138164009E-2</v>
      </c>
    </row>
    <row r="1856" spans="1:12" x14ac:dyDescent="0.25">
      <c r="A1856" s="3">
        <v>45685</v>
      </c>
      <c r="B1856" s="41">
        <v>0.33745029189001169</v>
      </c>
      <c r="C1856" s="41">
        <v>0.33957240050028742</v>
      </c>
      <c r="D1856" s="41">
        <v>0.31701962530155448</v>
      </c>
      <c r="E1856" s="41">
        <v>0.32027838108935108</v>
      </c>
      <c r="F1856" s="4">
        <v>5667384532.1533098</v>
      </c>
      <c r="G1856" s="4">
        <v>49012264800.254356</v>
      </c>
      <c r="H1856" s="11">
        <f t="shared" si="144"/>
        <v>5.6501102083472751E-3</v>
      </c>
      <c r="I1856" s="10">
        <f t="shared" si="140"/>
        <v>2.1839075227451835E-2</v>
      </c>
      <c r="J1856" s="10">
        <f t="shared" si="141"/>
        <v>1.4191259206334461E-2</v>
      </c>
      <c r="K1856" s="10">
        <f t="shared" si="142"/>
        <v>166.51354399871317</v>
      </c>
      <c r="L1856" s="10">
        <f t="shared" si="143"/>
        <v>7.1139997018419221E-2</v>
      </c>
    </row>
    <row r="1857" spans="1:12" x14ac:dyDescent="0.25">
      <c r="A1857" s="3">
        <v>45686</v>
      </c>
      <c r="B1857" s="41">
        <v>0.3196303506651797</v>
      </c>
      <c r="C1857" s="41">
        <v>0.33396631897827961</v>
      </c>
      <c r="D1857" s="41">
        <v>0.31921911206368619</v>
      </c>
      <c r="E1857" s="41">
        <v>0.32482353461357522</v>
      </c>
      <c r="F1857" s="4">
        <v>4032860429.850174</v>
      </c>
      <c r="G1857" s="4">
        <v>48430187005.310097</v>
      </c>
      <c r="H1857" s="11">
        <f t="shared" si="144"/>
        <v>-1.6509237834843017E-2</v>
      </c>
      <c r="I1857" s="10">
        <f t="shared" si="140"/>
        <v>5.4333969924571669E-3</v>
      </c>
      <c r="J1857" s="10">
        <f t="shared" si="141"/>
        <v>2.3499608684940609E-2</v>
      </c>
      <c r="K1857" s="10">
        <f t="shared" si="142"/>
        <v>163.74802306028099</v>
      </c>
      <c r="L1857" s="10">
        <f t="shared" si="143"/>
        <v>4.6197756829958303E-2</v>
      </c>
    </row>
    <row r="1858" spans="1:12" x14ac:dyDescent="0.25">
      <c r="A1858" s="3">
        <v>45687</v>
      </c>
      <c r="B1858" s="41">
        <v>0.32457764167468761</v>
      </c>
      <c r="C1858" s="41">
        <v>0.33876737821686509</v>
      </c>
      <c r="D1858" s="41">
        <v>0.32388935354593468</v>
      </c>
      <c r="E1858" s="41">
        <v>0.33245676056865348</v>
      </c>
      <c r="F1858" s="4">
        <v>3949655933.8919859</v>
      </c>
      <c r="G1858" s="4">
        <v>49188836654.156792</v>
      </c>
      <c r="H1858" s="11">
        <f t="shared" si="144"/>
        <v>1.4375878541505651E-2</v>
      </c>
      <c r="I1858" s="10">
        <f t="shared" si="140"/>
        <v>2.138873656549976E-2</v>
      </c>
      <c r="J1858" s="10">
        <f t="shared" si="141"/>
        <v>-7.4593589764602175E-3</v>
      </c>
      <c r="K1858" s="10">
        <f t="shared" si="142"/>
        <v>166.11642062974875</v>
      </c>
      <c r="L1858" s="10">
        <f t="shared" si="143"/>
        <v>4.5935516274450139E-2</v>
      </c>
    </row>
    <row r="1859" spans="1:12" x14ac:dyDescent="0.25">
      <c r="A1859" s="3">
        <v>45688</v>
      </c>
      <c r="B1859" s="41">
        <v>0.33347174382749861</v>
      </c>
      <c r="C1859" s="41">
        <v>0.34103437388203861</v>
      </c>
      <c r="D1859" s="41">
        <v>0.32526909643393148</v>
      </c>
      <c r="E1859" s="41">
        <v>0.3299768462474208</v>
      </c>
      <c r="F1859" s="4">
        <v>3073735302.4006972</v>
      </c>
      <c r="G1859" s="4">
        <v>48941384752.020897</v>
      </c>
      <c r="H1859" s="11">
        <f t="shared" si="144"/>
        <v>6.6918948250155388E-3</v>
      </c>
      <c r="I1859" s="10">
        <f t="shared" ref="I1859:I1922" si="145">_xlfn.STDEV.S(H1860:H1861)</f>
        <v>2.0650904954441801E-2</v>
      </c>
      <c r="J1859" s="10">
        <f t="shared" ref="J1859:J1922" si="146">E1860/E1859-1</f>
        <v>-6.2216065933308085E-2</v>
      </c>
      <c r="K1859" s="10">
        <f t="shared" ref="K1859:K1922" si="147">C1859/$C$2-1</f>
        <v>167.23474614013608</v>
      </c>
      <c r="L1859" s="10">
        <f t="shared" ref="L1859:L1922" si="148">C1859/D1859-1</f>
        <v>4.8468414678642491E-2</v>
      </c>
    </row>
    <row r="1860" spans="1:12" x14ac:dyDescent="0.25">
      <c r="A1860" s="3">
        <v>45689</v>
      </c>
      <c r="B1860" s="41">
        <v>0.32918446073867369</v>
      </c>
      <c r="C1860" s="41">
        <v>0.3330008499997551</v>
      </c>
      <c r="D1860" s="41">
        <v>0.30574435020916008</v>
      </c>
      <c r="E1860" s="41">
        <v>0.3094469850248262</v>
      </c>
      <c r="F1860" s="4">
        <v>3454641435.3135891</v>
      </c>
      <c r="G1860" s="4">
        <v>47832547015.756104</v>
      </c>
      <c r="H1860" s="11">
        <f t="shared" ref="H1860:H1923" si="149">(C1860-C1859)/C1859</f>
        <v>-2.355634650793955E-2</v>
      </c>
      <c r="I1860" s="10">
        <f t="shared" si="145"/>
        <v>1.1627645685508607E-2</v>
      </c>
      <c r="J1860" s="10">
        <f t="shared" si="146"/>
        <v>-0.13587563629981958</v>
      </c>
      <c r="K1860" s="10">
        <f t="shared" si="147"/>
        <v>163.27175016538379</v>
      </c>
      <c r="L1860" s="10">
        <f t="shared" si="148"/>
        <v>8.9148008039882987E-2</v>
      </c>
    </row>
    <row r="1861" spans="1:12" x14ac:dyDescent="0.25">
      <c r="A1861" s="3">
        <v>45690</v>
      </c>
      <c r="B1861" s="41">
        <v>0.30951854308839699</v>
      </c>
      <c r="C1861" s="41">
        <v>0.3154313467416624</v>
      </c>
      <c r="D1861" s="41">
        <v>0.25702738173900919</v>
      </c>
      <c r="E1861" s="41">
        <v>0.26740067903351722</v>
      </c>
      <c r="F1861" s="4">
        <v>5881566571.6620207</v>
      </c>
      <c r="G1861" s="4">
        <v>43312905653.790939</v>
      </c>
      <c r="H1861" s="11">
        <f t="shared" si="149"/>
        <v>-5.2761136369788908E-2</v>
      </c>
      <c r="I1861" s="10">
        <f t="shared" si="145"/>
        <v>3.8084805309735251E-2</v>
      </c>
      <c r="J1861" s="10">
        <f t="shared" si="146"/>
        <v>6.8927250818258567E-2</v>
      </c>
      <c r="K1861" s="10">
        <f t="shared" si="147"/>
        <v>154.60458595320409</v>
      </c>
      <c r="L1861" s="10">
        <f t="shared" si="148"/>
        <v>0.22722857233147931</v>
      </c>
    </row>
    <row r="1862" spans="1:12" x14ac:dyDescent="0.25">
      <c r="A1862" s="3">
        <v>45691</v>
      </c>
      <c r="B1862" s="41">
        <v>0.26567039345599119</v>
      </c>
      <c r="C1862" s="41">
        <v>0.29360188550473831</v>
      </c>
      <c r="D1862" s="41">
        <v>0.2154187888878504</v>
      </c>
      <c r="E1862" s="41">
        <v>0.28583187270623311</v>
      </c>
      <c r="F1862" s="4">
        <v>19229147155.68293</v>
      </c>
      <c r="G1862" s="4">
        <v>38184273283.512192</v>
      </c>
      <c r="H1862" s="11">
        <f t="shared" si="149"/>
        <v>-6.9205110596704159E-2</v>
      </c>
      <c r="I1862" s="10">
        <f t="shared" si="145"/>
        <v>3.6230704690409544E-2</v>
      </c>
      <c r="J1862" s="10">
        <f t="shared" si="146"/>
        <v>-7.0563983394205221E-2</v>
      </c>
      <c r="K1862" s="10">
        <f t="shared" si="147"/>
        <v>143.83595337295824</v>
      </c>
      <c r="L1862" s="10">
        <f t="shared" si="148"/>
        <v>0.36293536427591255</v>
      </c>
    </row>
    <row r="1863" spans="1:12" x14ac:dyDescent="0.25">
      <c r="A1863" s="3">
        <v>45692</v>
      </c>
      <c r="B1863" s="41">
        <v>0.28738023602691981</v>
      </c>
      <c r="C1863" s="41">
        <v>0.28909654624875608</v>
      </c>
      <c r="D1863" s="41">
        <v>0.25763258956981089</v>
      </c>
      <c r="E1863" s="41">
        <v>0.2656624371870559</v>
      </c>
      <c r="F1863" s="4">
        <v>11661520501.72822</v>
      </c>
      <c r="G1863" s="4">
        <v>40064705783.348427</v>
      </c>
      <c r="H1863" s="11">
        <f t="shared" si="149"/>
        <v>-1.5345062407337717E-2</v>
      </c>
      <c r="I1863" s="10">
        <f t="shared" si="145"/>
        <v>3.8137745508689765E-2</v>
      </c>
      <c r="J1863" s="10">
        <f t="shared" si="146"/>
        <v>-3.1978554852431174E-2</v>
      </c>
      <c r="K1863" s="10">
        <f t="shared" si="147"/>
        <v>141.61343662962395</v>
      </c>
      <c r="L1863" s="10">
        <f t="shared" si="148"/>
        <v>0.12212723837261041</v>
      </c>
    </row>
    <row r="1864" spans="1:12" x14ac:dyDescent="0.25">
      <c r="A1864" s="3">
        <v>45693</v>
      </c>
      <c r="B1864" s="41">
        <v>0.26558551553987569</v>
      </c>
      <c r="C1864" s="41">
        <v>0.26984762618174468</v>
      </c>
      <c r="D1864" s="41">
        <v>0.25522721516162677</v>
      </c>
      <c r="E1864" s="41">
        <v>0.25716693636723909</v>
      </c>
      <c r="F1864" s="4">
        <v>5823279174.9407663</v>
      </c>
      <c r="G1864" s="4">
        <v>38941794223.202087</v>
      </c>
      <c r="H1864" s="11">
        <f t="shared" si="149"/>
        <v>-6.6583016354849395E-2</v>
      </c>
      <c r="I1864" s="10">
        <f t="shared" si="145"/>
        <v>3.5915514438267246E-3</v>
      </c>
      <c r="J1864" s="10">
        <f t="shared" si="146"/>
        <v>-3.3382677579219533E-2</v>
      </c>
      <c r="K1864" s="10">
        <f t="shared" si="147"/>
        <v>132.11780384609241</v>
      </c>
      <c r="L1864" s="10">
        <f t="shared" si="148"/>
        <v>5.7283902936680509E-2</v>
      </c>
    </row>
    <row r="1865" spans="1:12" x14ac:dyDescent="0.25">
      <c r="A1865" s="3">
        <v>45694</v>
      </c>
      <c r="B1865" s="41">
        <v>0.2584393514097203</v>
      </c>
      <c r="C1865" s="41">
        <v>0.26643456657805248</v>
      </c>
      <c r="D1865" s="41">
        <v>0.2449358969424113</v>
      </c>
      <c r="E1865" s="41">
        <v>0.24858201544645589</v>
      </c>
      <c r="F1865" s="4">
        <v>3524596131.8606272</v>
      </c>
      <c r="G1865" s="4">
        <v>37998922066.5784</v>
      </c>
      <c r="H1865" s="11">
        <f t="shared" si="149"/>
        <v>-1.2648099418126727E-2</v>
      </c>
      <c r="I1865" s="10">
        <f t="shared" si="145"/>
        <v>7.6686614324209439E-3</v>
      </c>
      <c r="J1865" s="10">
        <f t="shared" si="146"/>
        <v>-4.5934123560441575E-3</v>
      </c>
      <c r="K1865" s="10">
        <f t="shared" si="147"/>
        <v>130.43411662872435</v>
      </c>
      <c r="L1865" s="10">
        <f t="shared" si="148"/>
        <v>8.7772637265561393E-2</v>
      </c>
    </row>
    <row r="1866" spans="1:12" x14ac:dyDescent="0.25">
      <c r="A1866" s="3">
        <v>45695</v>
      </c>
      <c r="B1866" s="41">
        <v>0.2503472531207559</v>
      </c>
      <c r="C1866" s="41">
        <v>0.2617113957093179</v>
      </c>
      <c r="D1866" s="41">
        <v>0.24021123100615971</v>
      </c>
      <c r="E1866" s="41">
        <v>0.24744017574521379</v>
      </c>
      <c r="F1866" s="4">
        <v>3929178608.459929</v>
      </c>
      <c r="G1866" s="4">
        <v>37215747034.815331</v>
      </c>
      <c r="H1866" s="11">
        <f t="shared" si="149"/>
        <v>-1.7727320179947152E-2</v>
      </c>
      <c r="I1866" s="10">
        <f t="shared" si="145"/>
        <v>3.5353690245380084E-2</v>
      </c>
      <c r="J1866" s="10">
        <f t="shared" si="146"/>
        <v>2.5899673729792294E-2</v>
      </c>
      <c r="K1866" s="10">
        <f t="shared" si="147"/>
        <v>128.10414196067842</v>
      </c>
      <c r="L1866" s="10">
        <f t="shared" si="148"/>
        <v>8.9505243418892766E-2</v>
      </c>
    </row>
    <row r="1867" spans="1:12" x14ac:dyDescent="0.25">
      <c r="A1867" s="3">
        <v>45696</v>
      </c>
      <c r="B1867" s="41">
        <v>0.24679891370789611</v>
      </c>
      <c r="C1867" s="41">
        <v>0.25423366120166679</v>
      </c>
      <c r="D1867" s="41">
        <v>0.2456905472701566</v>
      </c>
      <c r="E1867" s="41">
        <v>0.25384879556465728</v>
      </c>
      <c r="F1867" s="4">
        <v>3312073663.3379798</v>
      </c>
      <c r="G1867" s="4">
        <v>36888883184.557487</v>
      </c>
      <c r="H1867" s="11">
        <f t="shared" si="149"/>
        <v>-2.8572445182924323E-2</v>
      </c>
      <c r="I1867" s="10">
        <f t="shared" si="145"/>
        <v>2.4194310536420533E-2</v>
      </c>
      <c r="J1867" s="10">
        <f t="shared" si="146"/>
        <v>-1.4855204712369674E-2</v>
      </c>
      <c r="K1867" s="10">
        <f t="shared" si="147"/>
        <v>124.41532094161846</v>
      </c>
      <c r="L1867" s="10">
        <f t="shared" si="148"/>
        <v>3.4771846236788084E-2</v>
      </c>
    </row>
    <row r="1868" spans="1:12" x14ac:dyDescent="0.25">
      <c r="A1868" s="3">
        <v>45697</v>
      </c>
      <c r="B1868" s="41">
        <v>0.2536843335909072</v>
      </c>
      <c r="C1868" s="41">
        <v>0.25968067409770429</v>
      </c>
      <c r="D1868" s="41">
        <v>0.24177431907156061</v>
      </c>
      <c r="E1868" s="41">
        <v>0.25007781974055582</v>
      </c>
      <c r="F1868" s="4">
        <v>2008474695.9233451</v>
      </c>
      <c r="G1868" s="4">
        <v>37512494724.602791</v>
      </c>
      <c r="H1868" s="11">
        <f t="shared" si="149"/>
        <v>2.1425223042029588E-2</v>
      </c>
      <c r="I1868" s="10">
        <f t="shared" si="145"/>
        <v>4.5810559723413857E-2</v>
      </c>
      <c r="J1868" s="10">
        <f t="shared" si="146"/>
        <v>2.1947147407715084E-2</v>
      </c>
      <c r="K1868" s="10">
        <f t="shared" si="147"/>
        <v>127.10237216568038</v>
      </c>
      <c r="L1868" s="10">
        <f t="shared" si="148"/>
        <v>7.4062270529417829E-2</v>
      </c>
    </row>
    <row r="1869" spans="1:12" x14ac:dyDescent="0.25">
      <c r="A1869" s="3">
        <v>45698</v>
      </c>
      <c r="B1869" s="41">
        <v>0.2509542659044724</v>
      </c>
      <c r="C1869" s="41">
        <v>0.25635917674600062</v>
      </c>
      <c r="D1869" s="41">
        <v>0.24282263386181679</v>
      </c>
      <c r="E1869" s="41">
        <v>0.2555663145138018</v>
      </c>
      <c r="F1869" s="4">
        <v>2944970658.240418</v>
      </c>
      <c r="G1869" s="4">
        <v>37216507051.843208</v>
      </c>
      <c r="H1869" s="11">
        <f t="shared" si="149"/>
        <v>-1.27906990508426E-2</v>
      </c>
      <c r="I1869" s="10">
        <f t="shared" si="145"/>
        <v>4.2740591504967264E-2</v>
      </c>
      <c r="J1869" s="10">
        <f t="shared" si="146"/>
        <v>-6.2926045976785527E-3</v>
      </c>
      <c r="K1869" s="10">
        <f t="shared" si="147"/>
        <v>125.46385327561012</v>
      </c>
      <c r="L1869" s="10">
        <f t="shared" si="148"/>
        <v>5.5746627358828071E-2</v>
      </c>
    </row>
    <row r="1870" spans="1:12" x14ac:dyDescent="0.25">
      <c r="A1870" s="3">
        <v>45699</v>
      </c>
      <c r="B1870" s="41">
        <v>0.25581111396350947</v>
      </c>
      <c r="C1870" s="41">
        <v>0.26968862746576028</v>
      </c>
      <c r="D1870" s="41">
        <v>0.24987476581820289</v>
      </c>
      <c r="E1870" s="41">
        <v>0.25395813674808049</v>
      </c>
      <c r="F1870" s="4">
        <v>2959969420.829268</v>
      </c>
      <c r="G1870" s="4">
        <v>38406035183.094078</v>
      </c>
      <c r="H1870" s="11">
        <f t="shared" si="149"/>
        <v>5.199521580991194E-2</v>
      </c>
      <c r="I1870" s="10">
        <f t="shared" si="145"/>
        <v>5.7867569300154081E-3</v>
      </c>
      <c r="J1870" s="10">
        <f t="shared" si="146"/>
        <v>4.1355462719732783E-2</v>
      </c>
      <c r="K1870" s="10">
        <f t="shared" si="147"/>
        <v>132.03936861882849</v>
      </c>
      <c r="L1870" s="10">
        <f t="shared" si="148"/>
        <v>7.9295168452395925E-2</v>
      </c>
    </row>
    <row r="1871" spans="1:12" x14ac:dyDescent="0.25">
      <c r="A1871" s="3">
        <v>45700</v>
      </c>
      <c r="B1871" s="41">
        <v>0.25449181157327261</v>
      </c>
      <c r="C1871" s="41">
        <v>0.26740999902877199</v>
      </c>
      <c r="D1871" s="41">
        <v>0.25008257717503662</v>
      </c>
      <c r="E1871" s="41">
        <v>0.26446069300473851</v>
      </c>
      <c r="F1871" s="4">
        <v>3494468741.6968641</v>
      </c>
      <c r="G1871" s="4">
        <v>37894850882.264809</v>
      </c>
      <c r="H1871" s="11">
        <f t="shared" si="149"/>
        <v>-8.4491083602610522E-3</v>
      </c>
      <c r="I1871" s="10">
        <f t="shared" si="145"/>
        <v>4.8891117118030444E-2</v>
      </c>
      <c r="J1871" s="10">
        <f t="shared" si="146"/>
        <v>-5.7443633254024018E-3</v>
      </c>
      <c r="K1871" s="10">
        <f t="shared" si="147"/>
        <v>130.9153045771873</v>
      </c>
      <c r="L1871" s="10">
        <f t="shared" si="148"/>
        <v>6.9286801381639895E-2</v>
      </c>
    </row>
    <row r="1872" spans="1:12" x14ac:dyDescent="0.25">
      <c r="A1872" s="3">
        <v>45701</v>
      </c>
      <c r="B1872" s="41">
        <v>0.26399049550018688</v>
      </c>
      <c r="C1872" s="41">
        <v>0.26733902888896671</v>
      </c>
      <c r="D1872" s="41">
        <v>0.25472397748643971</v>
      </c>
      <c r="E1872" s="41">
        <v>0.26294153469883158</v>
      </c>
      <c r="F1872" s="4">
        <v>3762384184.5191641</v>
      </c>
      <c r="G1872" s="4">
        <v>38395479775.031357</v>
      </c>
      <c r="H1872" s="11">
        <f t="shared" si="149"/>
        <v>-2.6539822767676673E-4</v>
      </c>
      <c r="I1872" s="10">
        <f t="shared" si="145"/>
        <v>5.5232019522207056E-2</v>
      </c>
      <c r="J1872" s="10">
        <f t="shared" si="146"/>
        <v>3.6843145609216643E-2</v>
      </c>
      <c r="K1872" s="10">
        <f t="shared" si="147"/>
        <v>130.88029448914907</v>
      </c>
      <c r="L1872" s="10">
        <f t="shared" si="148"/>
        <v>4.9524397063085868E-2</v>
      </c>
    </row>
    <row r="1873" spans="1:12" x14ac:dyDescent="0.25">
      <c r="A1873" s="3">
        <v>45702</v>
      </c>
      <c r="B1873" s="41">
        <v>0.26281749287031281</v>
      </c>
      <c r="C1873" s="41">
        <v>0.2857525612854</v>
      </c>
      <c r="D1873" s="41">
        <v>0.26171717640877629</v>
      </c>
      <c r="E1873" s="41">
        <v>0.27262912794845151</v>
      </c>
      <c r="F1873" s="4">
        <v>3823611062.8397212</v>
      </c>
      <c r="G1873" s="4">
        <v>39872688117.54007</v>
      </c>
      <c r="H1873" s="11">
        <f t="shared" si="149"/>
        <v>6.8877082680213281E-2</v>
      </c>
      <c r="I1873" s="10">
        <f t="shared" si="145"/>
        <v>1.5107413579868672E-2</v>
      </c>
      <c r="J1873" s="10">
        <f t="shared" si="146"/>
        <v>-3.3234762250222705E-4</v>
      </c>
      <c r="K1873" s="10">
        <f t="shared" si="147"/>
        <v>139.96382443656907</v>
      </c>
      <c r="L1873" s="10">
        <f t="shared" si="148"/>
        <v>9.1837246627950897E-2</v>
      </c>
    </row>
    <row r="1874" spans="1:12" x14ac:dyDescent="0.25">
      <c r="A1874" s="3">
        <v>45703</v>
      </c>
      <c r="B1874" s="41">
        <v>0.27289539299491361</v>
      </c>
      <c r="C1874" s="41">
        <v>0.28311426835076581</v>
      </c>
      <c r="D1874" s="41">
        <v>0.26987468750806021</v>
      </c>
      <c r="E1874" s="41">
        <v>0.27253852030595299</v>
      </c>
      <c r="F1874" s="4">
        <v>4617579718.5679445</v>
      </c>
      <c r="G1874" s="4">
        <v>40838149544.721252</v>
      </c>
      <c r="H1874" s="11">
        <f t="shared" si="149"/>
        <v>-9.2327884053474921E-3</v>
      </c>
      <c r="I1874" s="10">
        <f t="shared" si="145"/>
        <v>7.7515378058789063E-3</v>
      </c>
      <c r="J1874" s="10">
        <f t="shared" si="146"/>
        <v>-2.3759286206215813E-2</v>
      </c>
      <c r="K1874" s="10">
        <f t="shared" si="147"/>
        <v>138.66233527273769</v>
      </c>
      <c r="L1874" s="10">
        <f t="shared" si="148"/>
        <v>4.9058253535949614E-2</v>
      </c>
    </row>
    <row r="1875" spans="1:12" x14ac:dyDescent="0.25">
      <c r="A1875" s="3">
        <v>45704</v>
      </c>
      <c r="B1875" s="41">
        <v>0.27262782721077022</v>
      </c>
      <c r="C1875" s="41">
        <v>0.27445156696365941</v>
      </c>
      <c r="D1875" s="41">
        <v>0.26498019462176409</v>
      </c>
      <c r="E1875" s="41">
        <v>0.2660631995997853</v>
      </c>
      <c r="F1875" s="4">
        <v>2565185688.5923338</v>
      </c>
      <c r="G1875" s="4">
        <v>39836960623.188164</v>
      </c>
      <c r="H1875" s="11">
        <f t="shared" si="149"/>
        <v>-3.0597897582377236E-2</v>
      </c>
      <c r="I1875" s="10">
        <f t="shared" si="145"/>
        <v>1.0096506794491665E-2</v>
      </c>
      <c r="J1875" s="10">
        <f t="shared" si="146"/>
        <v>-2.6764397805104645E-2</v>
      </c>
      <c r="K1875" s="10">
        <f t="shared" si="147"/>
        <v>134.38896144194683</v>
      </c>
      <c r="L1875" s="10">
        <f t="shared" si="148"/>
        <v>3.5743699091982606E-2</v>
      </c>
    </row>
    <row r="1876" spans="1:12" x14ac:dyDescent="0.25">
      <c r="A1876" s="3">
        <v>45705</v>
      </c>
      <c r="B1876" s="41">
        <v>0.26697026920959521</v>
      </c>
      <c r="C1876" s="41">
        <v>0.26906255464345158</v>
      </c>
      <c r="D1876" s="41">
        <v>0.25496379325322038</v>
      </c>
      <c r="E1876" s="41">
        <v>0.25894217828439769</v>
      </c>
      <c r="F1876" s="4">
        <v>2531701606.006968</v>
      </c>
      <c r="G1876" s="4">
        <v>38834255458.418121</v>
      </c>
      <c r="H1876" s="11">
        <f t="shared" si="149"/>
        <v>-1.9635567688055501E-2</v>
      </c>
      <c r="I1876" s="10">
        <f t="shared" si="145"/>
        <v>1.2442064569612221E-2</v>
      </c>
      <c r="J1876" s="10">
        <f t="shared" si="146"/>
        <v>-2.8736367456008716E-2</v>
      </c>
      <c r="K1876" s="10">
        <f t="shared" si="147"/>
        <v>131.73052232533794</v>
      </c>
      <c r="L1876" s="10">
        <f t="shared" si="148"/>
        <v>5.5297111838263469E-2</v>
      </c>
    </row>
    <row r="1877" spans="1:12" x14ac:dyDescent="0.25">
      <c r="A1877" s="3">
        <v>45706</v>
      </c>
      <c r="B1877" s="41">
        <v>0.25895778842397321</v>
      </c>
      <c r="C1877" s="41">
        <v>0.25993751751531702</v>
      </c>
      <c r="D1877" s="41">
        <v>0.24363563068847491</v>
      </c>
      <c r="E1877" s="41">
        <v>0.25150112069935793</v>
      </c>
      <c r="F1877" s="4">
        <v>3108640901.9303141</v>
      </c>
      <c r="G1877" s="4">
        <v>37246334600.623703</v>
      </c>
      <c r="H1877" s="11">
        <f t="shared" si="149"/>
        <v>-3.3914184529417739E-2</v>
      </c>
      <c r="I1877" s="10">
        <f t="shared" si="145"/>
        <v>1.5658445572826613E-2</v>
      </c>
      <c r="J1877" s="10">
        <f t="shared" si="146"/>
        <v>1.3979164282589496E-2</v>
      </c>
      <c r="K1877" s="10">
        <f t="shared" si="147"/>
        <v>127.22907489851042</v>
      </c>
      <c r="L1877" s="10">
        <f t="shared" si="148"/>
        <v>6.6910930805874402E-2</v>
      </c>
    </row>
    <row r="1878" spans="1:12" x14ac:dyDescent="0.25">
      <c r="A1878" s="3">
        <v>45707</v>
      </c>
      <c r="B1878" s="41">
        <v>0.25191283273540721</v>
      </c>
      <c r="C1878" s="41">
        <v>0.25569574063399958</v>
      </c>
      <c r="D1878" s="41">
        <v>0.2497382415469607</v>
      </c>
      <c r="E1878" s="41">
        <v>0.2550168961828696</v>
      </c>
      <c r="F1878" s="4">
        <v>2735906709.6933799</v>
      </c>
      <c r="G1878" s="4">
        <v>37399127448.550522</v>
      </c>
      <c r="H1878" s="11">
        <f t="shared" si="149"/>
        <v>-1.6318448071150363E-2</v>
      </c>
      <c r="I1878" s="10">
        <f t="shared" si="145"/>
        <v>6.7573296912803909E-3</v>
      </c>
      <c r="J1878" s="10">
        <f t="shared" si="146"/>
        <v>1.4249917774413756E-3</v>
      </c>
      <c r="K1878" s="10">
        <f t="shared" si="147"/>
        <v>125.13657539856743</v>
      </c>
      <c r="L1878" s="10">
        <f t="shared" si="148"/>
        <v>2.3854973311801198E-2</v>
      </c>
    </row>
    <row r="1879" spans="1:12" x14ac:dyDescent="0.25">
      <c r="A1879" s="3">
        <v>45708</v>
      </c>
      <c r="B1879" s="41">
        <v>0.25552720457973371</v>
      </c>
      <c r="C1879" s="41">
        <v>0.25718540817183738</v>
      </c>
      <c r="D1879" s="41">
        <v>0.25096029335458969</v>
      </c>
      <c r="E1879" s="41">
        <v>0.25538029316303879</v>
      </c>
      <c r="F1879" s="4">
        <v>2263348628.198606</v>
      </c>
      <c r="G1879" s="4">
        <v>37628336451.135887</v>
      </c>
      <c r="H1879" s="11">
        <f t="shared" si="149"/>
        <v>5.8259380236219812E-3</v>
      </c>
      <c r="I1879" s="10">
        <f t="shared" si="145"/>
        <v>4.6615431523796512E-2</v>
      </c>
      <c r="J1879" s="10">
        <f t="shared" si="146"/>
        <v>-6.0623702809117996E-2</v>
      </c>
      <c r="K1879" s="10">
        <f t="shared" si="147"/>
        <v>125.87143926935141</v>
      </c>
      <c r="L1879" s="10">
        <f t="shared" si="148"/>
        <v>2.4805178277553352E-2</v>
      </c>
    </row>
    <row r="1880" spans="1:12" x14ac:dyDescent="0.25">
      <c r="A1880" s="3">
        <v>45709</v>
      </c>
      <c r="B1880" s="41">
        <v>0.25510641249406429</v>
      </c>
      <c r="C1880" s="41">
        <v>0.26114149721266411</v>
      </c>
      <c r="D1880" s="41">
        <v>0.23562441799044409</v>
      </c>
      <c r="E1880" s="41">
        <v>0.2398981941670173</v>
      </c>
      <c r="F1880" s="4">
        <v>2784071963.2996521</v>
      </c>
      <c r="G1880" s="4">
        <v>37134230719.655052</v>
      </c>
      <c r="H1880" s="11">
        <f t="shared" si="149"/>
        <v>1.5382245318457111E-2</v>
      </c>
      <c r="I1880" s="10">
        <f t="shared" si="145"/>
        <v>3.4535499333360649E-2</v>
      </c>
      <c r="J1880" s="10">
        <f t="shared" si="146"/>
        <v>2.9751333170698002E-2</v>
      </c>
      <c r="K1880" s="10">
        <f t="shared" si="147"/>
        <v>127.82300687209832</v>
      </c>
      <c r="L1880" s="10">
        <f t="shared" si="148"/>
        <v>0.10829556393113249</v>
      </c>
    </row>
    <row r="1881" spans="1:12" x14ac:dyDescent="0.25">
      <c r="A1881" s="3">
        <v>45710</v>
      </c>
      <c r="B1881" s="41">
        <v>0.23900502951019631</v>
      </c>
      <c r="C1881" s="41">
        <v>0.24794290189908941</v>
      </c>
      <c r="D1881" s="41">
        <v>0.2386545239289313</v>
      </c>
      <c r="E1881" s="41">
        <v>0.24703548526872901</v>
      </c>
      <c r="F1881" s="4">
        <v>3660577011.0785708</v>
      </c>
      <c r="G1881" s="4">
        <v>36155428542.025002</v>
      </c>
      <c r="H1881" s="11">
        <f t="shared" si="149"/>
        <v>-5.0541930158370225E-2</v>
      </c>
      <c r="I1881" s="10">
        <f t="shared" si="145"/>
        <v>8.9040839092420464E-3</v>
      </c>
      <c r="J1881" s="10">
        <f t="shared" si="146"/>
        <v>-1.5056908457999785E-2</v>
      </c>
      <c r="K1881" s="10">
        <f t="shared" si="147"/>
        <v>121.31204345597746</v>
      </c>
      <c r="L1881" s="10">
        <f t="shared" si="148"/>
        <v>3.8919764927330958E-2</v>
      </c>
    </row>
    <row r="1882" spans="1:12" x14ac:dyDescent="0.25">
      <c r="A1882" s="3">
        <v>45711</v>
      </c>
      <c r="B1882" s="41">
        <v>0.2468065589852308</v>
      </c>
      <c r="C1882" s="41">
        <v>0.24752106210621991</v>
      </c>
      <c r="D1882" s="41">
        <v>0.2409286021662794</v>
      </c>
      <c r="E1882" s="41">
        <v>0.24331589458116021</v>
      </c>
      <c r="F1882" s="4">
        <v>1689738179.034843</v>
      </c>
      <c r="G1882" s="4">
        <v>36068249074.648087</v>
      </c>
      <c r="H1882" s="11">
        <f t="shared" si="149"/>
        <v>-1.7013586178046128E-3</v>
      </c>
      <c r="I1882" s="10">
        <f t="shared" si="145"/>
        <v>7.6504146736197223E-2</v>
      </c>
      <c r="J1882" s="10">
        <f t="shared" si="146"/>
        <v>-0.13234488292250546</v>
      </c>
      <c r="K1882" s="10">
        <f t="shared" si="147"/>
        <v>121.10394680678235</v>
      </c>
      <c r="L1882" s="10">
        <f t="shared" si="148"/>
        <v>2.7362711943145213E-2</v>
      </c>
    </row>
    <row r="1883" spans="1:12" x14ac:dyDescent="0.25">
      <c r="A1883" s="3">
        <v>45712</v>
      </c>
      <c r="B1883" s="41">
        <v>0.242890513509952</v>
      </c>
      <c r="C1883" s="41">
        <v>0.2439830864285808</v>
      </c>
      <c r="D1883" s="41">
        <v>0.20859743747991091</v>
      </c>
      <c r="E1883" s="41">
        <v>0.21111428099963189</v>
      </c>
      <c r="F1883" s="4">
        <v>2953555520.6655049</v>
      </c>
      <c r="G1883" s="4">
        <v>33845983381.5993</v>
      </c>
      <c r="H1883" s="11">
        <f t="shared" si="149"/>
        <v>-1.4293634842762762E-2</v>
      </c>
      <c r="I1883" s="10">
        <f t="shared" si="145"/>
        <v>8.5751569859053273E-2</v>
      </c>
      <c r="J1883" s="10">
        <f t="shared" si="146"/>
        <v>2.0482036184830132E-3</v>
      </c>
      <c r="K1883" s="10">
        <f t="shared" si="147"/>
        <v>119.35863757826607</v>
      </c>
      <c r="L1883" s="10">
        <f t="shared" si="148"/>
        <v>0.16963606732742198</v>
      </c>
    </row>
    <row r="1884" spans="1:12" x14ac:dyDescent="0.25">
      <c r="A1884" s="3">
        <v>45713</v>
      </c>
      <c r="B1884" s="41">
        <v>0.21110385255665831</v>
      </c>
      <c r="C1884" s="41">
        <v>0.21409836995513251</v>
      </c>
      <c r="D1884" s="41">
        <v>0.1975307808385523</v>
      </c>
      <c r="E1884" s="41">
        <v>0.21154668603388879</v>
      </c>
      <c r="F1884" s="4">
        <v>6801614342.5923347</v>
      </c>
      <c r="G1884" s="4">
        <v>30641679289.505219</v>
      </c>
      <c r="H1884" s="11">
        <f t="shared" si="149"/>
        <v>-0.12248683673487423</v>
      </c>
      <c r="I1884" s="10">
        <f t="shared" si="145"/>
        <v>7.1821156102077881E-3</v>
      </c>
      <c r="J1884" s="10">
        <f t="shared" si="146"/>
        <v>-4.1357261008259649E-2</v>
      </c>
      <c r="K1884" s="10">
        <f t="shared" si="147"/>
        <v>104.61628878758509</v>
      </c>
      <c r="L1884" s="10">
        <f t="shared" si="148"/>
        <v>8.3873455297690525E-2</v>
      </c>
    </row>
    <row r="1885" spans="1:12" x14ac:dyDescent="0.25">
      <c r="A1885" s="3">
        <v>45714</v>
      </c>
      <c r="B1885" s="41">
        <v>0.2119521956482375</v>
      </c>
      <c r="C1885" s="41">
        <v>0.21383806837646319</v>
      </c>
      <c r="D1885" s="41">
        <v>0.19712047500393631</v>
      </c>
      <c r="E1885" s="41">
        <v>0.20279769452415289</v>
      </c>
      <c r="F1885" s="4">
        <v>5100452697.7386761</v>
      </c>
      <c r="G1885" s="4">
        <v>30724130497.770031</v>
      </c>
      <c r="H1885" s="11">
        <f t="shared" si="149"/>
        <v>-1.2158036454171758E-3</v>
      </c>
      <c r="I1885" s="10">
        <f t="shared" si="145"/>
        <v>6.3659286412551357E-3</v>
      </c>
      <c r="J1885" s="10">
        <f t="shared" si="146"/>
        <v>2.0444850542803428E-2</v>
      </c>
      <c r="K1885" s="10">
        <f t="shared" si="147"/>
        <v>104.48788011866172</v>
      </c>
      <c r="L1885" s="10">
        <f t="shared" si="148"/>
        <v>8.4809015259287746E-2</v>
      </c>
    </row>
    <row r="1886" spans="1:12" x14ac:dyDescent="0.25">
      <c r="A1886" s="3">
        <v>45715</v>
      </c>
      <c r="B1886" s="41">
        <v>0.2037697689823364</v>
      </c>
      <c r="C1886" s="41">
        <v>0.21140612032550599</v>
      </c>
      <c r="D1886" s="41">
        <v>0.20176748773865219</v>
      </c>
      <c r="E1886" s="41">
        <v>0.2069438630791243</v>
      </c>
      <c r="F1886" s="4">
        <v>4128573659.5435538</v>
      </c>
      <c r="G1886" s="4">
        <v>30612815013.72126</v>
      </c>
      <c r="H1886" s="11">
        <f t="shared" si="149"/>
        <v>-1.1372848947904548E-2</v>
      </c>
      <c r="I1886" s="10">
        <f t="shared" si="145"/>
        <v>2.0702835437900569E-2</v>
      </c>
      <c r="J1886" s="10">
        <f t="shared" si="146"/>
        <v>-2.2690405670636071E-2</v>
      </c>
      <c r="K1886" s="10">
        <f t="shared" si="147"/>
        <v>103.28818239223752</v>
      </c>
      <c r="L1886" s="10">
        <f t="shared" si="148"/>
        <v>4.7770989741115377E-2</v>
      </c>
    </row>
    <row r="1887" spans="1:12" x14ac:dyDescent="0.25">
      <c r="A1887" s="3">
        <v>45716</v>
      </c>
      <c r="B1887" s="41">
        <v>0.20709858710622309</v>
      </c>
      <c r="C1887" s="41">
        <v>0.20709858710622309</v>
      </c>
      <c r="D1887" s="41">
        <v>0.1823685507277488</v>
      </c>
      <c r="E1887" s="41">
        <v>0.2022482228748104</v>
      </c>
      <c r="F1887" s="4">
        <v>4973888201.986063</v>
      </c>
      <c r="G1887" s="4">
        <v>28650808933.78397</v>
      </c>
      <c r="H1887" s="11">
        <f t="shared" si="149"/>
        <v>-2.0375631569466909E-2</v>
      </c>
      <c r="I1887" s="10">
        <f t="shared" si="145"/>
        <v>0.10340574379175146</v>
      </c>
      <c r="J1887" s="10">
        <f t="shared" si="146"/>
        <v>2.2233221172410778E-2</v>
      </c>
      <c r="K1887" s="10">
        <f t="shared" si="147"/>
        <v>101.16324481076391</v>
      </c>
      <c r="L1887" s="10">
        <f t="shared" si="148"/>
        <v>0.13560472065928098</v>
      </c>
    </row>
    <row r="1888" spans="1:12" x14ac:dyDescent="0.25">
      <c r="A1888" s="3">
        <v>45717</v>
      </c>
      <c r="B1888" s="41">
        <v>0.20143211230450689</v>
      </c>
      <c r="C1888" s="41">
        <v>0.20894230279858769</v>
      </c>
      <c r="D1888" s="41">
        <v>0.1997171863302151</v>
      </c>
      <c r="E1888" s="41">
        <v>0.2067448523457131</v>
      </c>
      <c r="F1888" s="4">
        <v>3869386140.3275261</v>
      </c>
      <c r="G1888" s="4">
        <v>30161015108.10453</v>
      </c>
      <c r="H1888" s="11">
        <f t="shared" si="149"/>
        <v>8.9025990863904076E-3</v>
      </c>
      <c r="I1888" s="10">
        <f t="shared" si="145"/>
        <v>0.12089218495615967</v>
      </c>
      <c r="J1888" s="10">
        <f t="shared" si="146"/>
        <v>0.16425243218389229</v>
      </c>
      <c r="K1888" s="10">
        <f t="shared" si="147"/>
        <v>102.07276322067891</v>
      </c>
      <c r="L1888" s="10">
        <f t="shared" si="148"/>
        <v>4.6190899430756271E-2</v>
      </c>
    </row>
    <row r="1889" spans="1:12" x14ac:dyDescent="0.25">
      <c r="A1889" s="3">
        <v>45718</v>
      </c>
      <c r="B1889" s="41">
        <v>0.2065651669540195</v>
      </c>
      <c r="C1889" s="41">
        <v>0.24135769614767699</v>
      </c>
      <c r="D1889" s="41">
        <v>0.20235145668506249</v>
      </c>
      <c r="E1889" s="41">
        <v>0.24070319718499619</v>
      </c>
      <c r="F1889" s="4">
        <v>3642566602.0418119</v>
      </c>
      <c r="G1889" s="4">
        <v>31790530283.675961</v>
      </c>
      <c r="H1889" s="11">
        <f t="shared" si="149"/>
        <v>0.15514040438396282</v>
      </c>
      <c r="I1889" s="10">
        <f t="shared" si="145"/>
        <v>9.4487143628097084E-2</v>
      </c>
      <c r="J1889" s="10">
        <f t="shared" si="146"/>
        <v>-0.16570221462967105</v>
      </c>
      <c r="K1889" s="10">
        <f t="shared" si="147"/>
        <v>118.06351338770747</v>
      </c>
      <c r="L1889" s="10">
        <f t="shared" si="148"/>
        <v>0.19276480684457531</v>
      </c>
    </row>
    <row r="1890" spans="1:12" x14ac:dyDescent="0.25">
      <c r="A1890" s="3">
        <v>45719</v>
      </c>
      <c r="B1890" s="41">
        <v>0.2373124844763316</v>
      </c>
      <c r="C1890" s="41">
        <v>0.23753773678092799</v>
      </c>
      <c r="D1890" s="41">
        <v>0.195906613476273</v>
      </c>
      <c r="E1890" s="41">
        <v>0.20081814434299991</v>
      </c>
      <c r="F1890" s="4">
        <v>7251483008.1428576</v>
      </c>
      <c r="G1890" s="4">
        <v>32277937378.43206</v>
      </c>
      <c r="H1890" s="11">
        <f t="shared" si="149"/>
        <v>-1.582696316595484E-2</v>
      </c>
      <c r="I1890" s="10">
        <f t="shared" si="145"/>
        <v>0.12023005238382212</v>
      </c>
      <c r="J1890" s="10">
        <f t="shared" si="146"/>
        <v>-5.6299691299996901E-3</v>
      </c>
      <c r="K1890" s="10">
        <f t="shared" si="147"/>
        <v>116.17909954691106</v>
      </c>
      <c r="L1890" s="10">
        <f t="shared" si="148"/>
        <v>0.21250494082833549</v>
      </c>
    </row>
    <row r="1891" spans="1:12" x14ac:dyDescent="0.25">
      <c r="A1891" s="3">
        <v>45720</v>
      </c>
      <c r="B1891" s="41">
        <v>0.1996042094261502</v>
      </c>
      <c r="C1891" s="41">
        <v>0.20203725569569289</v>
      </c>
      <c r="D1891" s="41">
        <v>0.18544284874125211</v>
      </c>
      <c r="E1891" s="41">
        <v>0.19968754438960501</v>
      </c>
      <c r="F1891" s="4">
        <v>5690663813.1114979</v>
      </c>
      <c r="G1891" s="4">
        <v>28813005407.871078</v>
      </c>
      <c r="H1891" s="11">
        <f t="shared" si="149"/>
        <v>-0.1494519631547043</v>
      </c>
      <c r="I1891" s="10">
        <f t="shared" si="145"/>
        <v>2.6069790232452681E-2</v>
      </c>
      <c r="J1891" s="10">
        <f t="shared" si="146"/>
        <v>2.7861514015594446E-2</v>
      </c>
      <c r="K1891" s="10">
        <f t="shared" si="147"/>
        <v>98.666453078924675</v>
      </c>
      <c r="L1891" s="10">
        <f t="shared" si="148"/>
        <v>8.9485289225657461E-2</v>
      </c>
    </row>
    <row r="1892" spans="1:12" x14ac:dyDescent="0.25">
      <c r="A1892" s="3">
        <v>45721</v>
      </c>
      <c r="B1892" s="41">
        <v>0.19888046763477399</v>
      </c>
      <c r="C1892" s="41">
        <v>0.20619498190226271</v>
      </c>
      <c r="D1892" s="41">
        <v>0.1971769824173682</v>
      </c>
      <c r="E1892" s="41">
        <v>0.20525114170635561</v>
      </c>
      <c r="F1892" s="4">
        <v>4011676146.2229972</v>
      </c>
      <c r="G1892" s="4">
        <v>29831058029.125431</v>
      </c>
      <c r="H1892" s="11">
        <f t="shared" si="149"/>
        <v>2.0579007531324595E-2</v>
      </c>
      <c r="I1892" s="10">
        <f t="shared" si="145"/>
        <v>7.2937333914600055E-2</v>
      </c>
      <c r="J1892" s="10">
        <f t="shared" si="146"/>
        <v>-1.3831887530659226E-2</v>
      </c>
      <c r="K1892" s="10">
        <f t="shared" si="147"/>
        <v>100.71748976745629</v>
      </c>
      <c r="L1892" s="10">
        <f t="shared" si="148"/>
        <v>4.5735558858517988E-2</v>
      </c>
    </row>
    <row r="1893" spans="1:12" x14ac:dyDescent="0.25">
      <c r="A1893" s="3">
        <v>45722</v>
      </c>
      <c r="B1893" s="41">
        <v>0.20535699009289779</v>
      </c>
      <c r="C1893" s="41">
        <v>0.21804031831792819</v>
      </c>
      <c r="D1893" s="41">
        <v>0.2003459461697476</v>
      </c>
      <c r="E1893" s="41">
        <v>0.2024121309987339</v>
      </c>
      <c r="F1893" s="4">
        <v>3505704621.0492959</v>
      </c>
      <c r="G1893" s="4">
        <v>30575824654.51408</v>
      </c>
      <c r="H1893" s="11">
        <f t="shared" si="149"/>
        <v>5.744725844628084E-2</v>
      </c>
      <c r="I1893" s="10">
        <f t="shared" si="145"/>
        <v>7.5372930077803636E-3</v>
      </c>
      <c r="J1893" s="10">
        <f t="shared" si="146"/>
        <v>-1.8490225192412613E-2</v>
      </c>
      <c r="K1893" s="10">
        <f t="shared" si="147"/>
        <v>106.56088069063426</v>
      </c>
      <c r="L1893" s="10">
        <f t="shared" si="148"/>
        <v>8.8319092482104233E-2</v>
      </c>
    </row>
    <row r="1894" spans="1:12" x14ac:dyDescent="0.25">
      <c r="A1894" s="3">
        <v>45723</v>
      </c>
      <c r="B1894" s="41">
        <v>0.2026857873182408</v>
      </c>
      <c r="C1894" s="41">
        <v>0.2080755032752801</v>
      </c>
      <c r="D1894" s="41">
        <v>0.1917103309902661</v>
      </c>
      <c r="E1894" s="41">
        <v>0.19866948511489119</v>
      </c>
      <c r="F1894" s="4">
        <v>3905142223.439024</v>
      </c>
      <c r="G1894" s="4">
        <v>29890659518.57143</v>
      </c>
      <c r="H1894" s="11">
        <f t="shared" si="149"/>
        <v>-4.5701708379081676E-2</v>
      </c>
      <c r="I1894" s="10">
        <f t="shared" si="145"/>
        <v>1.8564775608887357E-3</v>
      </c>
      <c r="J1894" s="10">
        <f t="shared" si="146"/>
        <v>-3.1221267194875613E-2</v>
      </c>
      <c r="K1894" s="10">
        <f t="shared" si="147"/>
        <v>101.6451646883137</v>
      </c>
      <c r="L1894" s="10">
        <f t="shared" si="148"/>
        <v>8.5364060457675084E-2</v>
      </c>
    </row>
    <row r="1895" spans="1:12" x14ac:dyDescent="0.25">
      <c r="A1895" s="3">
        <v>45724</v>
      </c>
      <c r="B1895" s="41">
        <v>0.19870252717862399</v>
      </c>
      <c r="C1895" s="41">
        <v>0.2007840452539936</v>
      </c>
      <c r="D1895" s="41">
        <v>0.19204131577462391</v>
      </c>
      <c r="E1895" s="41">
        <v>0.1924667720366508</v>
      </c>
      <c r="F1895" s="4">
        <v>2976703590.2926831</v>
      </c>
      <c r="G1895" s="4">
        <v>29054376918.728222</v>
      </c>
      <c r="H1895" s="11">
        <f t="shared" si="149"/>
        <v>-3.5042366383898807E-2</v>
      </c>
      <c r="I1895" s="10">
        <f t="shared" si="145"/>
        <v>3.1157351124415578E-2</v>
      </c>
      <c r="J1895" s="10">
        <f t="shared" si="146"/>
        <v>-0.12573680824332401</v>
      </c>
      <c r="K1895" s="10">
        <f t="shared" si="147"/>
        <v>98.048235219770177</v>
      </c>
      <c r="L1895" s="10">
        <f t="shared" si="148"/>
        <v>4.5525252959784934E-2</v>
      </c>
    </row>
    <row r="1896" spans="1:12" x14ac:dyDescent="0.25">
      <c r="A1896" s="3">
        <v>45725</v>
      </c>
      <c r="B1896" s="41">
        <v>0.19218816333834429</v>
      </c>
      <c r="C1896" s="41">
        <v>0.19427524680124819</v>
      </c>
      <c r="D1896" s="41">
        <v>0.1663554950923648</v>
      </c>
      <c r="E1896" s="41">
        <v>0.16826661442786689</v>
      </c>
      <c r="F1896" s="4">
        <v>2489253571.3519158</v>
      </c>
      <c r="G1896" s="4">
        <v>27071620914.909409</v>
      </c>
      <c r="H1896" s="11">
        <f t="shared" si="149"/>
        <v>-3.2416910639048634E-2</v>
      </c>
      <c r="I1896" s="10">
        <f t="shared" si="145"/>
        <v>1.0655027976690067E-2</v>
      </c>
      <c r="J1896" s="10">
        <f t="shared" si="146"/>
        <v>-7.9603987500886375E-2</v>
      </c>
      <c r="K1896" s="10">
        <f t="shared" si="147"/>
        <v>94.837397429695429</v>
      </c>
      <c r="L1896" s="10">
        <f t="shared" si="148"/>
        <v>0.16783185727277372</v>
      </c>
    </row>
    <row r="1897" spans="1:12" x14ac:dyDescent="0.25">
      <c r="A1897" s="3">
        <v>45726</v>
      </c>
      <c r="B1897" s="41">
        <v>0.1695079681440905</v>
      </c>
      <c r="C1897" s="41">
        <v>0.17941706443124061</v>
      </c>
      <c r="D1897" s="41">
        <v>0.15210250082630281</v>
      </c>
      <c r="E1897" s="41">
        <v>0.1548719209561345</v>
      </c>
      <c r="F1897" s="4">
        <v>4674948371.3205576</v>
      </c>
      <c r="G1897" s="4">
        <v>24911888539.49826</v>
      </c>
      <c r="H1897" s="11">
        <f t="shared" si="149"/>
        <v>-7.6480059166817729E-2</v>
      </c>
      <c r="I1897" s="10">
        <f t="shared" si="145"/>
        <v>6.1663901111397322E-2</v>
      </c>
      <c r="J1897" s="10">
        <f t="shared" si="146"/>
        <v>6.3048451833525476E-2</v>
      </c>
      <c r="K1897" s="10">
        <f t="shared" si="147"/>
        <v>87.507747603878499</v>
      </c>
      <c r="L1897" s="10">
        <f t="shared" si="148"/>
        <v>0.1795799770322668</v>
      </c>
    </row>
    <row r="1898" spans="1:12" x14ac:dyDescent="0.25">
      <c r="A1898" s="3">
        <v>45727</v>
      </c>
      <c r="B1898" s="41">
        <v>0.155809443380234</v>
      </c>
      <c r="C1898" s="41">
        <v>0.1683987800850647</v>
      </c>
      <c r="D1898" s="41">
        <v>0.14589570602835389</v>
      </c>
      <c r="E1898" s="41">
        <v>0.16463635580490291</v>
      </c>
      <c r="F1898" s="4">
        <v>5588241125.4285717</v>
      </c>
      <c r="G1898" s="4">
        <v>23769424716.292679</v>
      </c>
      <c r="H1898" s="11">
        <f t="shared" si="149"/>
        <v>-6.1411574094717911E-2</v>
      </c>
      <c r="I1898" s="10">
        <f t="shared" si="145"/>
        <v>1.7399856890330898E-2</v>
      </c>
      <c r="J1898" s="10">
        <f t="shared" si="146"/>
        <v>4.9236764929267762E-2</v>
      </c>
      <c r="K1898" s="10">
        <f t="shared" si="147"/>
        <v>82.072347503946318</v>
      </c>
      <c r="L1898" s="10">
        <f t="shared" si="148"/>
        <v>0.15424082496531799</v>
      </c>
    </row>
    <row r="1899" spans="1:12" x14ac:dyDescent="0.25">
      <c r="A1899" s="3">
        <v>45728</v>
      </c>
      <c r="B1899" s="41">
        <v>0.16433341514875299</v>
      </c>
      <c r="C1899" s="41">
        <v>0.17274251735448021</v>
      </c>
      <c r="D1899" s="41">
        <v>0.15995158210571281</v>
      </c>
      <c r="E1899" s="41">
        <v>0.17274251735448021</v>
      </c>
      <c r="F1899" s="4">
        <v>4155364001.8188152</v>
      </c>
      <c r="G1899" s="4">
        <v>24727843396.317081</v>
      </c>
      <c r="H1899" s="11">
        <f t="shared" si="149"/>
        <v>2.579435116585355E-2</v>
      </c>
      <c r="I1899" s="10">
        <f t="shared" si="145"/>
        <v>9.4362521906823336E-3</v>
      </c>
      <c r="J1899" s="10">
        <f t="shared" si="146"/>
        <v>-4.3829139993173505E-2</v>
      </c>
      <c r="K1899" s="10">
        <f t="shared" si="147"/>
        <v>84.215144807634928</v>
      </c>
      <c r="L1899" s="10">
        <f t="shared" si="148"/>
        <v>7.9967544430500359E-2</v>
      </c>
    </row>
    <row r="1900" spans="1:12" x14ac:dyDescent="0.25">
      <c r="A1900" s="3">
        <v>45729</v>
      </c>
      <c r="B1900" s="41">
        <v>0.17294760376070831</v>
      </c>
      <c r="C1900" s="41">
        <v>0.17294760376070831</v>
      </c>
      <c r="D1900" s="41">
        <v>0.16225923984033469</v>
      </c>
      <c r="E1900" s="41">
        <v>0.16517136137857749</v>
      </c>
      <c r="F1900" s="4">
        <v>3336480264.5331011</v>
      </c>
      <c r="G1900" s="4">
        <v>24933109033.728222</v>
      </c>
      <c r="H1900" s="11">
        <f t="shared" si="149"/>
        <v>1.1872375681966456E-3</v>
      </c>
      <c r="I1900" s="10">
        <f t="shared" si="145"/>
        <v>2.0396261530502657E-3</v>
      </c>
      <c r="J1900" s="10">
        <f t="shared" si="146"/>
        <v>4.1272073092939232E-2</v>
      </c>
      <c r="K1900" s="10">
        <f t="shared" si="147"/>
        <v>84.316315428929869</v>
      </c>
      <c r="L1900" s="10">
        <f t="shared" si="148"/>
        <v>6.5872143434735131E-2</v>
      </c>
    </row>
    <row r="1901" spans="1:12" x14ac:dyDescent="0.25">
      <c r="A1901" s="3">
        <v>45730</v>
      </c>
      <c r="B1901" s="41">
        <v>0.165164865576826</v>
      </c>
      <c r="C1901" s="41">
        <v>0.1754608979498197</v>
      </c>
      <c r="D1901" s="41">
        <v>0.1649910099298075</v>
      </c>
      <c r="E1901" s="41">
        <v>0.17198832587825441</v>
      </c>
      <c r="F1901" s="4">
        <v>2673104507.9686408</v>
      </c>
      <c r="G1901" s="4">
        <v>25232165433.49826</v>
      </c>
      <c r="H1901" s="11">
        <f t="shared" si="149"/>
        <v>1.4532113394232432E-2</v>
      </c>
      <c r="I1901" s="10">
        <f t="shared" si="145"/>
        <v>1.1851584956947395E-2</v>
      </c>
      <c r="J1901" s="10">
        <f t="shared" si="146"/>
        <v>2.3790622084256308E-2</v>
      </c>
      <c r="K1901" s="10">
        <f t="shared" si="147"/>
        <v>85.556141799121178</v>
      </c>
      <c r="L1901" s="10">
        <f t="shared" si="148"/>
        <v>6.345732427764661E-2</v>
      </c>
    </row>
    <row r="1902" spans="1:12" x14ac:dyDescent="0.25">
      <c r="A1902" s="3">
        <v>45731</v>
      </c>
      <c r="B1902" s="41">
        <v>0.17189132781945199</v>
      </c>
      <c r="C1902" s="41">
        <v>0.17750460445080099</v>
      </c>
      <c r="D1902" s="41">
        <v>0.17160525453319761</v>
      </c>
      <c r="E1902" s="41">
        <v>0.17608003514212789</v>
      </c>
      <c r="F1902" s="4">
        <v>2070324890.759582</v>
      </c>
      <c r="G1902" s="4">
        <v>25904294554.519169</v>
      </c>
      <c r="H1902" s="11">
        <f t="shared" si="149"/>
        <v>1.1647646426417885E-2</v>
      </c>
      <c r="I1902" s="10">
        <f t="shared" si="145"/>
        <v>9.2003650901967575E-4</v>
      </c>
      <c r="J1902" s="10">
        <f t="shared" si="146"/>
        <v>-4.3215880212832847E-2</v>
      </c>
      <c r="K1902" s="10">
        <f t="shared" si="147"/>
        <v>86.564317134832237</v>
      </c>
      <c r="L1902" s="10">
        <f t="shared" si="148"/>
        <v>3.43774433577273E-2</v>
      </c>
    </row>
    <row r="1903" spans="1:12" x14ac:dyDescent="0.25">
      <c r="A1903" s="3">
        <v>45732</v>
      </c>
      <c r="B1903" s="41">
        <v>0.17592921432186659</v>
      </c>
      <c r="C1903" s="41">
        <v>0.17659701883655721</v>
      </c>
      <c r="D1903" s="41">
        <v>0.1665645971544058</v>
      </c>
      <c r="E1903" s="41">
        <v>0.1684705814355543</v>
      </c>
      <c r="F1903" s="4">
        <v>1842353161.578397</v>
      </c>
      <c r="G1903" s="4">
        <v>25463614526.49477</v>
      </c>
      <c r="H1903" s="11">
        <f t="shared" si="149"/>
        <v>-5.1130257553140771E-3</v>
      </c>
      <c r="I1903" s="10">
        <f t="shared" si="145"/>
        <v>7.6971677466067335E-3</v>
      </c>
      <c r="J1903" s="10">
        <f t="shared" si="146"/>
        <v>3.0563786644772772E-2</v>
      </c>
      <c r="K1903" s="10">
        <f t="shared" si="147"/>
        <v>86.11659852607535</v>
      </c>
      <c r="L1903" s="10">
        <f t="shared" si="148"/>
        <v>6.0231416840946794E-2</v>
      </c>
    </row>
    <row r="1904" spans="1:12" x14ac:dyDescent="0.25">
      <c r="A1904" s="3">
        <v>45733</v>
      </c>
      <c r="B1904" s="41">
        <v>0.16892561518220189</v>
      </c>
      <c r="C1904" s="41">
        <v>0.1759238490760964</v>
      </c>
      <c r="D1904" s="41">
        <v>0.16892561518220189</v>
      </c>
      <c r="E1904" s="41">
        <v>0.17361968034247141</v>
      </c>
      <c r="F1904" s="4">
        <v>2374115404.1463408</v>
      </c>
      <c r="G1904" s="4">
        <v>25635776782.731709</v>
      </c>
      <c r="H1904" s="11">
        <f t="shared" si="149"/>
        <v>-3.8118976463800552E-3</v>
      </c>
      <c r="I1904" s="10">
        <f t="shared" si="145"/>
        <v>3.1849876274349889E-2</v>
      </c>
      <c r="J1904" s="10">
        <f t="shared" si="146"/>
        <v>-3.0902578700701788E-2</v>
      </c>
      <c r="K1904" s="10">
        <f t="shared" si="147"/>
        <v>85.784518969193158</v>
      </c>
      <c r="L1904" s="10">
        <f t="shared" si="148"/>
        <v>4.1427902371977465E-2</v>
      </c>
    </row>
    <row r="1905" spans="1:12" x14ac:dyDescent="0.25">
      <c r="A1905" s="3">
        <v>45734</v>
      </c>
      <c r="B1905" s="41">
        <v>0.17321943523093869</v>
      </c>
      <c r="C1905" s="41">
        <v>0.1733382370387358</v>
      </c>
      <c r="D1905" s="41">
        <v>0.16352281088938131</v>
      </c>
      <c r="E1905" s="41">
        <v>0.1682543845066975</v>
      </c>
      <c r="F1905" s="4">
        <v>2362182752.4006972</v>
      </c>
      <c r="G1905" s="4">
        <v>24767908902.836239</v>
      </c>
      <c r="H1905" s="11">
        <f t="shared" si="149"/>
        <v>-1.4697336665492052E-2</v>
      </c>
      <c r="I1905" s="10">
        <f t="shared" si="145"/>
        <v>2.0206843248277404E-2</v>
      </c>
      <c r="J1905" s="10">
        <f t="shared" si="146"/>
        <v>5.9779901711675354E-2</v>
      </c>
      <c r="K1905" s="10">
        <f t="shared" si="147"/>
        <v>84.509017676550144</v>
      </c>
      <c r="L1905" s="10">
        <f t="shared" si="148"/>
        <v>6.0024813027427459E-2</v>
      </c>
    </row>
    <row r="1906" spans="1:12" x14ac:dyDescent="0.25">
      <c r="A1906" s="3">
        <v>45735</v>
      </c>
      <c r="B1906" s="41">
        <v>0.16775665008282009</v>
      </c>
      <c r="C1906" s="41">
        <v>0.17859821883168661</v>
      </c>
      <c r="D1906" s="41">
        <v>0.1671948509787676</v>
      </c>
      <c r="E1906" s="41">
        <v>0.17831261507506629</v>
      </c>
      <c r="F1906" s="4">
        <v>2100712949.0766549</v>
      </c>
      <c r="G1906" s="4">
        <v>25328820442.881531</v>
      </c>
      <c r="H1906" s="11">
        <f t="shared" si="149"/>
        <v>3.034519032159862E-2</v>
      </c>
      <c r="I1906" s="10">
        <f t="shared" si="145"/>
        <v>3.0620882624445355E-2</v>
      </c>
      <c r="J1906" s="10">
        <f t="shared" si="146"/>
        <v>-4.8953630881586996E-2</v>
      </c>
      <c r="K1906" s="10">
        <f t="shared" si="147"/>
        <v>87.103805092157998</v>
      </c>
      <c r="L1906" s="10">
        <f t="shared" si="148"/>
        <v>6.8204061226545543E-2</v>
      </c>
    </row>
    <row r="1907" spans="1:12" x14ac:dyDescent="0.25">
      <c r="A1907" s="3">
        <v>45736</v>
      </c>
      <c r="B1907" s="41">
        <v>0.17877633259412501</v>
      </c>
      <c r="C1907" s="41">
        <v>0.17891405166238991</v>
      </c>
      <c r="D1907" s="41">
        <v>0.1672661254442174</v>
      </c>
      <c r="E1907" s="41">
        <v>0.16958356513515099</v>
      </c>
      <c r="F1907" s="4">
        <v>2667173198.7142859</v>
      </c>
      <c r="G1907" s="4">
        <v>25597149494.975609</v>
      </c>
      <c r="H1907" s="11">
        <f t="shared" si="149"/>
        <v>1.7683985471374996E-3</v>
      </c>
      <c r="I1907" s="10">
        <f t="shared" si="145"/>
        <v>2.1870869472976472E-2</v>
      </c>
      <c r="J1907" s="10">
        <f t="shared" si="146"/>
        <v>-1.4257932894811587E-2</v>
      </c>
      <c r="K1907" s="10">
        <f t="shared" si="147"/>
        <v>87.259607733080259</v>
      </c>
      <c r="L1907" s="10">
        <f t="shared" si="148"/>
        <v>6.9637089920260298E-2</v>
      </c>
    </row>
    <row r="1908" spans="1:12" x14ac:dyDescent="0.25">
      <c r="A1908" s="3">
        <v>45737</v>
      </c>
      <c r="B1908" s="41">
        <v>0.1694740968942603</v>
      </c>
      <c r="C1908" s="41">
        <v>0.1714826652760256</v>
      </c>
      <c r="D1908" s="41">
        <v>0.16520329625608229</v>
      </c>
      <c r="E1908" s="41">
        <v>0.16716565404339109</v>
      </c>
      <c r="F1908" s="4">
        <v>1707259246.8885019</v>
      </c>
      <c r="G1908" s="4">
        <v>24958651404.452961</v>
      </c>
      <c r="H1908" s="11">
        <f t="shared" si="149"/>
        <v>-4.1536068952187775E-2</v>
      </c>
      <c r="I1908" s="10">
        <f t="shared" si="145"/>
        <v>1.8941181890129027E-2</v>
      </c>
      <c r="J1908" s="10">
        <f t="shared" si="146"/>
        <v>1.1840864026197995E-3</v>
      </c>
      <c r="K1908" s="10">
        <f t="shared" si="147"/>
        <v>83.593650580585987</v>
      </c>
      <c r="L1908" s="10">
        <f t="shared" si="148"/>
        <v>3.8009949935923881E-2</v>
      </c>
    </row>
    <row r="1909" spans="1:12" x14ac:dyDescent="0.25">
      <c r="A1909" s="3">
        <v>45738</v>
      </c>
      <c r="B1909" s="41">
        <v>0.16737481662643519</v>
      </c>
      <c r="C1909" s="41">
        <v>0.1696639220619845</v>
      </c>
      <c r="D1909" s="41">
        <v>0.16694494547639799</v>
      </c>
      <c r="E1909" s="41">
        <v>0.16736359262132891</v>
      </c>
      <c r="F1909" s="4">
        <v>1183696224.226481</v>
      </c>
      <c r="G1909" s="4">
        <v>25007422669.808361</v>
      </c>
      <c r="H1909" s="11">
        <f t="shared" si="149"/>
        <v>-1.0605988722612735E-2</v>
      </c>
      <c r="I1909" s="10">
        <f t="shared" si="145"/>
        <v>5.5493997508480143E-2</v>
      </c>
      <c r="J1909" s="10">
        <f t="shared" si="146"/>
        <v>2.9182842562076816E-2</v>
      </c>
      <c r="K1909" s="10">
        <f t="shared" si="147"/>
        <v>82.696451276523661</v>
      </c>
      <c r="L1909" s="10">
        <f t="shared" si="148"/>
        <v>1.6286666109162962E-2</v>
      </c>
    </row>
    <row r="1910" spans="1:12" x14ac:dyDescent="0.25">
      <c r="A1910" s="3">
        <v>45739</v>
      </c>
      <c r="B1910" s="41">
        <v>0.16739282356203589</v>
      </c>
      <c r="C1910" s="41">
        <v>0.17240923491358989</v>
      </c>
      <c r="D1910" s="41">
        <v>0.167355172253569</v>
      </c>
      <c r="E1910" s="41">
        <v>0.1722477379954207</v>
      </c>
      <c r="F1910" s="4">
        <v>1026539209.073171</v>
      </c>
      <c r="G1910" s="4">
        <v>25250406169.031361</v>
      </c>
      <c r="H1910" s="11">
        <f t="shared" si="149"/>
        <v>1.6180887593783392E-2</v>
      </c>
      <c r="I1910" s="10">
        <f t="shared" si="145"/>
        <v>4.9340460311130777E-2</v>
      </c>
      <c r="J1910" s="10">
        <f t="shared" si="146"/>
        <v>6.2095716517943877E-2</v>
      </c>
      <c r="K1910" s="10">
        <f t="shared" si="147"/>
        <v>84.050734146627647</v>
      </c>
      <c r="L1910" s="10">
        <f t="shared" si="148"/>
        <v>3.0199620316264886E-2</v>
      </c>
    </row>
    <row r="1911" spans="1:12" x14ac:dyDescent="0.25">
      <c r="A1911" s="3">
        <v>45740</v>
      </c>
      <c r="B1911" s="41">
        <v>0.17273311776441971</v>
      </c>
      <c r="C1911" s="41">
        <v>0.1887297088607669</v>
      </c>
      <c r="D1911" s="41">
        <v>0.1710244510963167</v>
      </c>
      <c r="E1911" s="41">
        <v>0.1829435847048414</v>
      </c>
      <c r="F1911" s="4">
        <v>1964279221.167248</v>
      </c>
      <c r="G1911" s="4">
        <v>26506549637.63763</v>
      </c>
      <c r="H1911" s="11">
        <f t="shared" si="149"/>
        <v>9.466125150057475E-2</v>
      </c>
      <c r="I1911" s="10">
        <f t="shared" si="145"/>
        <v>2.5871944129768079E-2</v>
      </c>
      <c r="J1911" s="10">
        <f t="shared" si="146"/>
        <v>4.4628989779223582E-2</v>
      </c>
      <c r="K1911" s="10">
        <f t="shared" si="147"/>
        <v>92.101743081990094</v>
      </c>
      <c r="L1911" s="10">
        <f t="shared" si="148"/>
        <v>0.10352471620843873</v>
      </c>
    </row>
    <row r="1912" spans="1:12" x14ac:dyDescent="0.25">
      <c r="A1912" s="3">
        <v>45741</v>
      </c>
      <c r="B1912" s="41">
        <v>0.18257848797047621</v>
      </c>
      <c r="C1912" s="41">
        <v>0.19342592745842041</v>
      </c>
      <c r="D1912" s="41">
        <v>0.18172350968911241</v>
      </c>
      <c r="E1912" s="41">
        <v>0.1911081720768083</v>
      </c>
      <c r="F1912" s="4">
        <v>3533960259.2787461</v>
      </c>
      <c r="G1912" s="4">
        <v>27783928581.947731</v>
      </c>
      <c r="H1912" s="11">
        <f t="shared" si="149"/>
        <v>2.4883303354842196E-2</v>
      </c>
      <c r="I1912" s="10">
        <f t="shared" si="145"/>
        <v>6.1288448399816724E-2</v>
      </c>
      <c r="J1912" s="10">
        <f t="shared" si="146"/>
        <v>2.0270867881657884E-2</v>
      </c>
      <c r="K1912" s="10">
        <f t="shared" si="147"/>
        <v>94.418421997963833</v>
      </c>
      <c r="L1912" s="10">
        <f t="shared" si="148"/>
        <v>6.4396828948154017E-2</v>
      </c>
    </row>
    <row r="1913" spans="1:12" x14ac:dyDescent="0.25">
      <c r="A1913" s="3">
        <v>45742</v>
      </c>
      <c r="B1913" s="41">
        <v>0.19051945168173701</v>
      </c>
      <c r="C1913" s="41">
        <v>0.2053161591901386</v>
      </c>
      <c r="D1913" s="41">
        <v>0.1897757067019642</v>
      </c>
      <c r="E1913" s="41">
        <v>0.19498210058408241</v>
      </c>
      <c r="F1913" s="4">
        <v>4380541873.2473869</v>
      </c>
      <c r="G1913" s="4">
        <v>29179607543.658531</v>
      </c>
      <c r="H1913" s="11">
        <f t="shared" si="149"/>
        <v>6.1471757628119204E-2</v>
      </c>
      <c r="I1913" s="10">
        <f t="shared" si="145"/>
        <v>8.410766628674838E-3</v>
      </c>
      <c r="J1913" s="10">
        <f t="shared" si="146"/>
        <v>-2.1836540749100464E-2</v>
      </c>
      <c r="K1913" s="10">
        <f t="shared" si="147"/>
        <v>100.28396010828027</v>
      </c>
      <c r="L1913" s="10">
        <f t="shared" si="148"/>
        <v>8.1888523869812824E-2</v>
      </c>
    </row>
    <row r="1914" spans="1:12" x14ac:dyDescent="0.25">
      <c r="A1914" s="3">
        <v>45743</v>
      </c>
      <c r="B1914" s="41">
        <v>0.19533896044243401</v>
      </c>
      <c r="C1914" s="41">
        <v>0.20014153551796679</v>
      </c>
      <c r="D1914" s="41">
        <v>0.1886675999060731</v>
      </c>
      <c r="E1914" s="41">
        <v>0.1907243659993329</v>
      </c>
      <c r="F1914" s="4">
        <v>4007566177.0383282</v>
      </c>
      <c r="G1914" s="4">
        <v>28825592923.891991</v>
      </c>
      <c r="H1914" s="11">
        <f t="shared" si="149"/>
        <v>-2.5203197315705222E-2</v>
      </c>
      <c r="I1914" s="10">
        <f t="shared" si="145"/>
        <v>1.1525272338988576E-2</v>
      </c>
      <c r="J1914" s="10">
        <f t="shared" si="146"/>
        <v>-5.3872165711630893E-2</v>
      </c>
      <c r="K1914" s="10">
        <f t="shared" si="147"/>
        <v>97.731280476755259</v>
      </c>
      <c r="L1914" s="10">
        <f t="shared" si="148"/>
        <v>6.0815612312903333E-2</v>
      </c>
    </row>
    <row r="1915" spans="1:12" x14ac:dyDescent="0.25">
      <c r="A1915" s="3">
        <v>45744</v>
      </c>
      <c r="B1915" s="41">
        <v>0.18997185355808119</v>
      </c>
      <c r="C1915" s="41">
        <v>0.1927167213487577</v>
      </c>
      <c r="D1915" s="41">
        <v>0.17786233794049949</v>
      </c>
      <c r="E1915" s="41">
        <v>0.1804496313489711</v>
      </c>
      <c r="F1915" s="4">
        <v>3051128564.3937278</v>
      </c>
      <c r="G1915" s="4">
        <v>27131650028.529621</v>
      </c>
      <c r="H1915" s="11">
        <f t="shared" si="149"/>
        <v>-3.7097817551932213E-2</v>
      </c>
      <c r="I1915" s="10">
        <f t="shared" si="145"/>
        <v>1.0516263875818433E-3</v>
      </c>
      <c r="J1915" s="10">
        <f t="shared" si="146"/>
        <v>-5.8010971393829824E-2</v>
      </c>
      <c r="K1915" s="10">
        <f t="shared" si="147"/>
        <v>94.068565446959951</v>
      </c>
      <c r="L1915" s="10">
        <f t="shared" si="148"/>
        <v>8.3516182122982396E-2</v>
      </c>
    </row>
    <row r="1916" spans="1:12" x14ac:dyDescent="0.25">
      <c r="A1916" s="3">
        <v>45745</v>
      </c>
      <c r="B1916" s="41">
        <v>0.18073876836951919</v>
      </c>
      <c r="C1916" s="41">
        <v>0.1824262238801368</v>
      </c>
      <c r="D1916" s="41">
        <v>0.16684099276256881</v>
      </c>
      <c r="E1916" s="41">
        <v>0.16998157294675881</v>
      </c>
      <c r="F1916" s="4">
        <v>2737943937.233449</v>
      </c>
      <c r="G1916" s="4">
        <v>25667802332.794418</v>
      </c>
      <c r="H1916" s="11">
        <f t="shared" si="149"/>
        <v>-5.3397014003773349E-2</v>
      </c>
      <c r="I1916" s="10">
        <f t="shared" si="145"/>
        <v>2.156246897195942E-2</v>
      </c>
      <c r="J1916" s="10">
        <f t="shared" si="146"/>
        <v>-2.0807425726669937E-2</v>
      </c>
      <c r="K1916" s="10">
        <f t="shared" si="147"/>
        <v>88.992187926469981</v>
      </c>
      <c r="L1916" s="10">
        <f t="shared" si="148"/>
        <v>9.3413680052523373E-2</v>
      </c>
    </row>
    <row r="1917" spans="1:12" x14ac:dyDescent="0.25">
      <c r="A1917" s="3">
        <v>45746</v>
      </c>
      <c r="B1917" s="41">
        <v>0.16977399115662359</v>
      </c>
      <c r="C1917" s="41">
        <v>0.172413899535866</v>
      </c>
      <c r="D1917" s="41">
        <v>0.16542386471574741</v>
      </c>
      <c r="E1917" s="41">
        <v>0.1664446939927666</v>
      </c>
      <c r="F1917" s="4">
        <v>2164962644.2891979</v>
      </c>
      <c r="G1917" s="4">
        <v>25205369389.271778</v>
      </c>
      <c r="H1917" s="11">
        <f t="shared" si="149"/>
        <v>-5.4884238303641017E-2</v>
      </c>
      <c r="I1917" s="10">
        <f t="shared" si="145"/>
        <v>4.5834841290787708E-2</v>
      </c>
      <c r="J1917" s="10">
        <f t="shared" si="146"/>
        <v>1.5871326598611013E-3</v>
      </c>
      <c r="K1917" s="10">
        <f t="shared" si="147"/>
        <v>84.053035238847556</v>
      </c>
      <c r="L1917" s="10">
        <f t="shared" si="148"/>
        <v>4.2255298726878276E-2</v>
      </c>
    </row>
    <row r="1918" spans="1:12" x14ac:dyDescent="0.25">
      <c r="A1918" s="3">
        <v>45747</v>
      </c>
      <c r="B1918" s="41">
        <v>0.16715323892235059</v>
      </c>
      <c r="C1918" s="41">
        <v>0.16820867241490459</v>
      </c>
      <c r="D1918" s="41">
        <v>0.16092860773534939</v>
      </c>
      <c r="E1918" s="41">
        <v>0.16670886380266309</v>
      </c>
      <c r="F1918" s="4">
        <v>2473735120.4006972</v>
      </c>
      <c r="G1918" s="4">
        <v>24529693725.236931</v>
      </c>
      <c r="H1918" s="11">
        <f t="shared" si="149"/>
        <v>-2.4390302245246943E-2</v>
      </c>
      <c r="I1918" s="10">
        <f t="shared" si="145"/>
        <v>1.6577061503027599E-2</v>
      </c>
      <c r="J1918" s="10">
        <f t="shared" si="146"/>
        <v>4.4830212831463934E-2</v>
      </c>
      <c r="K1918" s="10">
        <f t="shared" si="147"/>
        <v>81.978566002496436</v>
      </c>
      <c r="L1918" s="10">
        <f t="shared" si="148"/>
        <v>4.5237852871550466E-2</v>
      </c>
    </row>
    <row r="1919" spans="1:12" x14ac:dyDescent="0.25">
      <c r="A1919" s="3">
        <v>45748</v>
      </c>
      <c r="B1919" s="41">
        <v>0.1674939313703889</v>
      </c>
      <c r="C1919" s="41">
        <v>0.17500934095609361</v>
      </c>
      <c r="D1919" s="41">
        <v>0.1663753658732221</v>
      </c>
      <c r="E1919" s="41">
        <v>0.174182457647828</v>
      </c>
      <c r="F1919" s="4">
        <v>2620325708.780488</v>
      </c>
      <c r="G1919" s="4">
        <v>25383309600.74913</v>
      </c>
      <c r="H1919" s="11">
        <f t="shared" si="149"/>
        <v>4.0429951937403369E-2</v>
      </c>
      <c r="I1919" s="10">
        <f t="shared" si="145"/>
        <v>5.50023440173062E-2</v>
      </c>
      <c r="J1919" s="10">
        <f t="shared" si="146"/>
        <v>-5.6626234103033357E-2</v>
      </c>
      <c r="K1919" s="10">
        <f t="shared" si="147"/>
        <v>85.333385437812012</v>
      </c>
      <c r="L1919" s="10">
        <f t="shared" si="148"/>
        <v>5.189455204234128E-2</v>
      </c>
    </row>
    <row r="1920" spans="1:12" x14ac:dyDescent="0.25">
      <c r="A1920" s="3">
        <v>45749</v>
      </c>
      <c r="B1920" s="41">
        <v>0.1736494184428608</v>
      </c>
      <c r="C1920" s="41">
        <v>0.17798212780446429</v>
      </c>
      <c r="D1920" s="41">
        <v>0.1623682593352857</v>
      </c>
      <c r="E1920" s="41">
        <v>0.1643191610244204</v>
      </c>
      <c r="F1920" s="4">
        <v>2719604509.425087</v>
      </c>
      <c r="G1920" s="4">
        <v>25415543169.912891</v>
      </c>
      <c r="H1920" s="11">
        <f t="shared" si="149"/>
        <v>1.6986446735528807E-2</v>
      </c>
      <c r="I1920" s="10">
        <f t="shared" si="145"/>
        <v>6.5726600470622662E-2</v>
      </c>
      <c r="J1920" s="10">
        <f t="shared" si="146"/>
        <v>-1.294107512546494E-2</v>
      </c>
      <c r="K1920" s="10">
        <f t="shared" si="147"/>
        <v>86.799882891049279</v>
      </c>
      <c r="L1920" s="10">
        <f t="shared" si="148"/>
        <v>9.6163305150278156E-2</v>
      </c>
    </row>
    <row r="1921" spans="1:12" x14ac:dyDescent="0.25">
      <c r="A1921" s="3">
        <v>45750</v>
      </c>
      <c r="B1921" s="41">
        <v>0.16335801885717599</v>
      </c>
      <c r="C1921" s="41">
        <v>0.16716106109296641</v>
      </c>
      <c r="D1921" s="41">
        <v>0.1557389020809187</v>
      </c>
      <c r="E1921" s="41">
        <v>0.16219269441705</v>
      </c>
      <c r="F1921" s="4">
        <v>3599494849.3658538</v>
      </c>
      <c r="G1921" s="4">
        <v>24063343722.041809</v>
      </c>
      <c r="H1921" s="11">
        <f t="shared" si="149"/>
        <v>-6.0798614136056285E-2</v>
      </c>
      <c r="I1921" s="10">
        <f t="shared" si="145"/>
        <v>2.7441078472108641E-2</v>
      </c>
      <c r="J1921" s="10">
        <f t="shared" si="146"/>
        <v>5.4331225653126314E-2</v>
      </c>
      <c r="K1921" s="10">
        <f t="shared" si="147"/>
        <v>81.461771689965445</v>
      </c>
      <c r="L1921" s="10">
        <f t="shared" si="148"/>
        <v>7.3341720401451038E-2</v>
      </c>
    </row>
    <row r="1922" spans="1:12" x14ac:dyDescent="0.25">
      <c r="A1922" s="3">
        <v>45751</v>
      </c>
      <c r="B1922" s="41">
        <v>0.16284675434372961</v>
      </c>
      <c r="C1922" s="41">
        <v>0.1725357632187349</v>
      </c>
      <c r="D1922" s="41">
        <v>0.16046732811710371</v>
      </c>
      <c r="E1922" s="41">
        <v>0.1710048222967113</v>
      </c>
      <c r="F1922" s="4">
        <v>2917576470.1463408</v>
      </c>
      <c r="G1922" s="4">
        <v>24731297951.71777</v>
      </c>
      <c r="H1922" s="11">
        <f t="shared" si="149"/>
        <v>3.2152835658176122E-2</v>
      </c>
      <c r="I1922" s="10">
        <f t="shared" si="145"/>
        <v>2.15730342766308E-3</v>
      </c>
      <c r="J1922" s="10">
        <f t="shared" si="146"/>
        <v>-1.0876269287345419E-2</v>
      </c>
      <c r="K1922" s="10">
        <f t="shared" si="147"/>
        <v>84.113151483194954</v>
      </c>
      <c r="L1922" s="10">
        <f t="shared" si="148"/>
        <v>7.5208051652882579E-2</v>
      </c>
    </row>
    <row r="1923" spans="1:12" x14ac:dyDescent="0.25">
      <c r="A1923" s="3">
        <v>45752</v>
      </c>
      <c r="B1923" s="41">
        <v>0.17061004503594879</v>
      </c>
      <c r="C1923" s="41">
        <v>0.17138758780454069</v>
      </c>
      <c r="D1923" s="41">
        <v>0.16651700676920439</v>
      </c>
      <c r="E1923" s="41">
        <v>0.16914492779997761</v>
      </c>
      <c r="F1923" s="4">
        <v>2574821832.7038331</v>
      </c>
      <c r="G1923" s="4">
        <v>25117807984.937279</v>
      </c>
      <c r="H1923" s="11">
        <f t="shared" si="149"/>
        <v>-6.654709683224287E-3</v>
      </c>
      <c r="I1923" s="10">
        <f t="shared" ref="I1923:I1986" si="150">_xlfn.STDEV.S(H1924:H1925)</f>
        <v>6.6143915026279504E-2</v>
      </c>
      <c r="J1923" s="10">
        <f t="shared" ref="J1923:J1986" si="151">E1924/E1923-1</f>
        <v>-0.11917133445617212</v>
      </c>
      <c r="K1923" s="10">
        <f t="shared" ref="K1923:K1986" si="152">C1923/$C$2-1</f>
        <v>83.546748169849991</v>
      </c>
      <c r="L1923" s="10">
        <f t="shared" ref="L1923:L1986" si="153">C1923/D1923-1</f>
        <v>2.9249751300700622E-2</v>
      </c>
    </row>
    <row r="1924" spans="1:12" x14ac:dyDescent="0.25">
      <c r="A1924" s="3">
        <v>45753</v>
      </c>
      <c r="B1924" s="41">
        <v>0.16903640945121889</v>
      </c>
      <c r="C1924" s="41">
        <v>0.16972416886959249</v>
      </c>
      <c r="D1924" s="41">
        <v>0.14689451984443291</v>
      </c>
      <c r="E1924" s="41">
        <v>0.1489877010375614</v>
      </c>
      <c r="F1924" s="4">
        <v>1520441715.2752609</v>
      </c>
      <c r="G1924" s="4">
        <v>24026656305.43206</v>
      </c>
      <c r="H1924" s="11">
        <f t="shared" ref="H1924:H1987" si="154">(C1924-C1923)/C1923</f>
        <v>-9.7055974487793798E-3</v>
      </c>
      <c r="I1924" s="10">
        <f t="shared" si="150"/>
        <v>9.209955459329873E-2</v>
      </c>
      <c r="J1924" s="10">
        <f t="shared" si="151"/>
        <v>4.3180406439957686E-3</v>
      </c>
      <c r="K1924" s="10">
        <f t="shared" si="152"/>
        <v>82.72617146651011</v>
      </c>
      <c r="L1924" s="10">
        <f t="shared" si="153"/>
        <v>0.15541525340317031</v>
      </c>
    </row>
    <row r="1925" spans="1:12" x14ac:dyDescent="0.25">
      <c r="A1925" s="3">
        <v>45754</v>
      </c>
      <c r="B1925" s="41">
        <v>0.1489949531291703</v>
      </c>
      <c r="C1925" s="41">
        <v>0.15220062041170379</v>
      </c>
      <c r="D1925" s="41">
        <v>0.13089652072195551</v>
      </c>
      <c r="E1925" s="41">
        <v>0.14963103598609709</v>
      </c>
      <c r="F1925" s="4">
        <v>5804476390.0561399</v>
      </c>
      <c r="G1925" s="4">
        <v>21449285520.98246</v>
      </c>
      <c r="H1925" s="11">
        <f t="shared" si="154"/>
        <v>-0.1032472191473974</v>
      </c>
      <c r="I1925" s="10">
        <f t="shared" si="150"/>
        <v>1.5862262796744683E-2</v>
      </c>
      <c r="J1925" s="10">
        <f t="shared" si="151"/>
        <v>-5.1160469798963826E-2</v>
      </c>
      <c r="K1925" s="10">
        <f t="shared" si="152"/>
        <v>74.081677092734765</v>
      </c>
      <c r="L1925" s="10">
        <f t="shared" si="153"/>
        <v>0.16275527853793359</v>
      </c>
    </row>
    <row r="1926" spans="1:12" x14ac:dyDescent="0.25">
      <c r="A1926" s="3">
        <v>45755</v>
      </c>
      <c r="B1926" s="41">
        <v>0.1495668284731054</v>
      </c>
      <c r="C1926" s="41">
        <v>0.15631022285472509</v>
      </c>
      <c r="D1926" s="41">
        <v>0.14156251883704191</v>
      </c>
      <c r="E1926" s="41">
        <v>0.1419758418885427</v>
      </c>
      <c r="F1926" s="4">
        <v>5297877007.3135891</v>
      </c>
      <c r="G1926" s="4">
        <v>22182474354.49477</v>
      </c>
      <c r="H1926" s="11">
        <f t="shared" si="154"/>
        <v>2.7001220046966954E-2</v>
      </c>
      <c r="I1926" s="10">
        <f t="shared" si="150"/>
        <v>5.2143354390654435E-2</v>
      </c>
      <c r="J1926" s="10">
        <f t="shared" si="151"/>
        <v>0.13053213445394918</v>
      </c>
      <c r="K1926" s="10">
        <f t="shared" si="152"/>
        <v>76.108973977411011</v>
      </c>
      <c r="L1926" s="10">
        <f t="shared" si="153"/>
        <v>0.10417802776354845</v>
      </c>
    </row>
    <row r="1927" spans="1:12" x14ac:dyDescent="0.25">
      <c r="A1927" s="3">
        <v>45756</v>
      </c>
      <c r="B1927" s="41">
        <v>0.1417593195940032</v>
      </c>
      <c r="C1927" s="41">
        <v>0.1640372385308827</v>
      </c>
      <c r="D1927" s="41">
        <v>0.13672710044953479</v>
      </c>
      <c r="E1927" s="41">
        <v>0.16050825157115059</v>
      </c>
      <c r="F1927" s="4">
        <v>4457511995.0278749</v>
      </c>
      <c r="G1927" s="4">
        <v>22156021792.843201</v>
      </c>
      <c r="H1927" s="11">
        <f t="shared" si="154"/>
        <v>4.9433847224049469E-2</v>
      </c>
      <c r="I1927" s="10">
        <f t="shared" si="150"/>
        <v>2.6110706142835081E-2</v>
      </c>
      <c r="J1927" s="10">
        <f t="shared" si="151"/>
        <v>-4.1249549514676853E-2</v>
      </c>
      <c r="K1927" s="10">
        <f t="shared" si="152"/>
        <v>79.920767216613555</v>
      </c>
      <c r="L1927" s="10">
        <f t="shared" si="153"/>
        <v>0.19974195306970577</v>
      </c>
    </row>
    <row r="1928" spans="1:12" x14ac:dyDescent="0.25">
      <c r="A1928" s="3">
        <v>45757</v>
      </c>
      <c r="B1928" s="41">
        <v>0.16004982269115561</v>
      </c>
      <c r="C1928" s="41">
        <v>0.16004982269115561</v>
      </c>
      <c r="D1928" s="41">
        <v>0.1495983671883816</v>
      </c>
      <c r="E1928" s="41">
        <v>0.15388735850045221</v>
      </c>
      <c r="F1928" s="4">
        <v>4041313251.4738669</v>
      </c>
      <c r="G1928" s="4">
        <v>23088719763.885021</v>
      </c>
      <c r="H1928" s="11">
        <f t="shared" si="154"/>
        <v>-2.4307991742840703E-2</v>
      </c>
      <c r="I1928" s="10">
        <f t="shared" si="150"/>
        <v>2.3110129736397297E-2</v>
      </c>
      <c r="J1928" s="10">
        <f t="shared" si="151"/>
        <v>4.1010110517929022E-2</v>
      </c>
      <c r="K1928" s="10">
        <f t="shared" si="152"/>
        <v>77.95374587528778</v>
      </c>
      <c r="L1928" s="10">
        <f t="shared" si="153"/>
        <v>6.986343299865716E-2</v>
      </c>
    </row>
    <row r="1929" spans="1:12" x14ac:dyDescent="0.25">
      <c r="A1929" s="3">
        <v>45758</v>
      </c>
      <c r="B1929" s="41">
        <v>0.1537360484679639</v>
      </c>
      <c r="C1929" s="41">
        <v>0.1620693510412004</v>
      </c>
      <c r="D1929" s="41">
        <v>0.15342450480354</v>
      </c>
      <c r="E1929" s="41">
        <v>0.16019829607986791</v>
      </c>
      <c r="F1929" s="4">
        <v>2369717705.163763</v>
      </c>
      <c r="G1929" s="4">
        <v>23539710636.759579</v>
      </c>
      <c r="H1929" s="11">
        <f t="shared" si="154"/>
        <v>1.2618123007495159E-2</v>
      </c>
      <c r="I1929" s="10">
        <f t="shared" si="150"/>
        <v>3.6062163765739709E-2</v>
      </c>
      <c r="J1929" s="10">
        <f t="shared" si="151"/>
        <v>4.670736288463373E-2</v>
      </c>
      <c r="K1929" s="10">
        <f t="shared" si="152"/>
        <v>78.949993952644675</v>
      </c>
      <c r="L1929" s="10">
        <f t="shared" si="153"/>
        <v>5.6345928890108699E-2</v>
      </c>
    </row>
    <row r="1930" spans="1:12" x14ac:dyDescent="0.25">
      <c r="A1930" s="3">
        <v>45759</v>
      </c>
      <c r="B1930" s="41">
        <v>0.1597655149375834</v>
      </c>
      <c r="C1930" s="41">
        <v>0.1694112193668364</v>
      </c>
      <c r="D1930" s="41">
        <v>0.15798460067249759</v>
      </c>
      <c r="E1930" s="41">
        <v>0.1676807360283703</v>
      </c>
      <c r="F1930" s="4">
        <v>1895626878.059233</v>
      </c>
      <c r="G1930" s="4">
        <v>24368944391.202091</v>
      </c>
      <c r="H1930" s="11">
        <f t="shared" si="154"/>
        <v>4.530078190890998E-2</v>
      </c>
      <c r="I1930" s="10">
        <f t="shared" si="150"/>
        <v>6.6025493226164831E-3</v>
      </c>
      <c r="J1930" s="10">
        <f t="shared" si="151"/>
        <v>-2.8390359447419522E-2</v>
      </c>
      <c r="K1930" s="10">
        <f t="shared" si="152"/>
        <v>82.571791192312105</v>
      </c>
      <c r="L1930" s="10">
        <f t="shared" si="153"/>
        <v>7.2327420809995324E-2</v>
      </c>
    </row>
    <row r="1931" spans="1:12" x14ac:dyDescent="0.25">
      <c r="A1931" s="3">
        <v>45760</v>
      </c>
      <c r="B1931" s="41">
        <v>0.1674482251589873</v>
      </c>
      <c r="C1931" s="41">
        <v>0.1684457754610896</v>
      </c>
      <c r="D1931" s="41">
        <v>0.16155141952927951</v>
      </c>
      <c r="E1931" s="41">
        <v>0.16292021966011699</v>
      </c>
      <c r="F1931" s="4">
        <v>1979708378.4459929</v>
      </c>
      <c r="G1931" s="4">
        <v>24531563210.0453</v>
      </c>
      <c r="H1931" s="11">
        <f t="shared" si="154"/>
        <v>-5.6988191771187189E-3</v>
      </c>
      <c r="I1931" s="10">
        <f t="shared" si="150"/>
        <v>3.5515040351808774E-2</v>
      </c>
      <c r="J1931" s="10">
        <f t="shared" si="151"/>
        <v>-2.608477961711364E-2</v>
      </c>
      <c r="K1931" s="10">
        <f t="shared" si="152"/>
        <v>82.095530665999192</v>
      </c>
      <c r="L1931" s="10">
        <f t="shared" si="153"/>
        <v>4.2675922947000622E-2</v>
      </c>
    </row>
    <row r="1932" spans="1:12" x14ac:dyDescent="0.25">
      <c r="A1932" s="3">
        <v>45761</v>
      </c>
      <c r="B1932" s="41">
        <v>0.16265259464294721</v>
      </c>
      <c r="C1932" s="41">
        <v>0.1690586815220857</v>
      </c>
      <c r="D1932" s="41">
        <v>0.1579717840632173</v>
      </c>
      <c r="E1932" s="41">
        <v>0.1586704816351111</v>
      </c>
      <c r="F1932" s="4">
        <v>2309451618.6550522</v>
      </c>
      <c r="G1932" s="4">
        <v>24312830149.013939</v>
      </c>
      <c r="H1932" s="11">
        <f t="shared" si="154"/>
        <v>3.6385956211628036E-3</v>
      </c>
      <c r="I1932" s="10">
        <f t="shared" si="150"/>
        <v>1.4473758197025174E-2</v>
      </c>
      <c r="J1932" s="10">
        <f t="shared" si="151"/>
        <v>-3.2229981208215297E-2</v>
      </c>
      <c r="K1932" s="10">
        <f t="shared" si="152"/>
        <v>82.397881700018701</v>
      </c>
      <c r="L1932" s="10">
        <f t="shared" si="153"/>
        <v>7.0182770452422272E-2</v>
      </c>
    </row>
    <row r="1933" spans="1:12" x14ac:dyDescent="0.25">
      <c r="A1933" s="3">
        <v>45762</v>
      </c>
      <c r="B1933" s="41">
        <v>0.158580635754828</v>
      </c>
      <c r="C1933" s="41">
        <v>0.16118270142795901</v>
      </c>
      <c r="D1933" s="41">
        <v>0.1535281193217668</v>
      </c>
      <c r="E1933" s="41">
        <v>0.153556534993713</v>
      </c>
      <c r="F1933" s="4">
        <v>1911727342.43554</v>
      </c>
      <c r="G1933" s="4">
        <v>23528168067.73867</v>
      </c>
      <c r="H1933" s="11">
        <f t="shared" si="154"/>
        <v>-4.6587256112592901E-2</v>
      </c>
      <c r="I1933" s="10">
        <f t="shared" si="150"/>
        <v>2.918672639732731E-2</v>
      </c>
      <c r="J1933" s="10">
        <f t="shared" si="151"/>
        <v>8.790783591264173E-3</v>
      </c>
      <c r="K1933" s="10">
        <f t="shared" si="152"/>
        <v>78.512603226012203</v>
      </c>
      <c r="L1933" s="10">
        <f t="shared" si="153"/>
        <v>4.9857851056910318E-2</v>
      </c>
    </row>
    <row r="1934" spans="1:12" x14ac:dyDescent="0.25">
      <c r="A1934" s="3">
        <v>45763</v>
      </c>
      <c r="B1934" s="41">
        <v>0.15377894887273319</v>
      </c>
      <c r="C1934" s="41">
        <v>0.1569728879560886</v>
      </c>
      <c r="D1934" s="41">
        <v>0.1510197082751146</v>
      </c>
      <c r="E1934" s="41">
        <v>0.1549064172618671</v>
      </c>
      <c r="F1934" s="4">
        <v>1757236423.825784</v>
      </c>
      <c r="G1934" s="4">
        <v>22992025973.770031</v>
      </c>
      <c r="H1934" s="11">
        <f t="shared" si="154"/>
        <v>-2.6118270971851137E-2</v>
      </c>
      <c r="I1934" s="10">
        <f t="shared" si="150"/>
        <v>1.3240942258758303E-2</v>
      </c>
      <c r="J1934" s="10">
        <f t="shared" si="151"/>
        <v>6.0026708863647471E-3</v>
      </c>
      <c r="K1934" s="10">
        <f t="shared" si="152"/>
        <v>76.435871509277931</v>
      </c>
      <c r="L1934" s="10">
        <f t="shared" si="153"/>
        <v>3.9419885980239266E-2</v>
      </c>
    </row>
    <row r="1935" spans="1:12" x14ac:dyDescent="0.25">
      <c r="A1935" s="3">
        <v>45764</v>
      </c>
      <c r="B1935" s="41">
        <v>0.15515317288046071</v>
      </c>
      <c r="C1935" s="41">
        <v>0.1593522819463695</v>
      </c>
      <c r="D1935" s="41">
        <v>0.1534954883794673</v>
      </c>
      <c r="E1935" s="41">
        <v>0.15583626950287599</v>
      </c>
      <c r="F1935" s="4">
        <v>1674249409.592335</v>
      </c>
      <c r="G1935" s="4">
        <v>23290056517.216019</v>
      </c>
      <c r="H1935" s="11">
        <f t="shared" si="154"/>
        <v>1.515799334052197E-2</v>
      </c>
      <c r="I1935" s="10">
        <f t="shared" si="150"/>
        <v>1.0531911194387731E-2</v>
      </c>
      <c r="J1935" s="10">
        <f t="shared" si="151"/>
        <v>1.191419633546964E-2</v>
      </c>
      <c r="K1935" s="10">
        <f t="shared" si="152"/>
        <v>77.609643933933086</v>
      </c>
      <c r="L1935" s="10">
        <f t="shared" si="153"/>
        <v>3.8156128422635938E-2</v>
      </c>
    </row>
    <row r="1936" spans="1:12" x14ac:dyDescent="0.25">
      <c r="A1936" s="3">
        <v>45765</v>
      </c>
      <c r="B1936" s="41">
        <v>0.15579126374181701</v>
      </c>
      <c r="C1936" s="41">
        <v>0.15878378841300589</v>
      </c>
      <c r="D1936" s="41">
        <v>0.1537947619325572</v>
      </c>
      <c r="E1936" s="41">
        <v>0.15769293341392041</v>
      </c>
      <c r="F1936" s="4">
        <v>1237552773.4843211</v>
      </c>
      <c r="G1936" s="4">
        <v>23238940281.135891</v>
      </c>
      <c r="H1936" s="11">
        <f t="shared" si="154"/>
        <v>-3.567526780413065E-3</v>
      </c>
      <c r="I1936" s="10">
        <f t="shared" si="150"/>
        <v>1.2936142764197918E-2</v>
      </c>
      <c r="J1936" s="10">
        <f t="shared" si="151"/>
        <v>-1.6805984895167381E-3</v>
      </c>
      <c r="K1936" s="10">
        <f t="shared" si="152"/>
        <v>77.329201924000046</v>
      </c>
      <c r="L1936" s="10">
        <f t="shared" si="153"/>
        <v>3.2439508457619004E-2</v>
      </c>
    </row>
    <row r="1937" spans="1:12" x14ac:dyDescent="0.25">
      <c r="A1937" s="3">
        <v>45766</v>
      </c>
      <c r="B1937" s="41">
        <v>0.15780628366399349</v>
      </c>
      <c r="C1937" s="41">
        <v>0.16058230775197671</v>
      </c>
      <c r="D1937" s="41">
        <v>0.1565782950396582</v>
      </c>
      <c r="E1937" s="41">
        <v>0.1574279149082175</v>
      </c>
      <c r="F1937" s="4">
        <v>1076912425.2787459</v>
      </c>
      <c r="G1937" s="4">
        <v>23554581703.9547</v>
      </c>
      <c r="H1937" s="11">
        <f t="shared" si="154"/>
        <v>1.1326844868399086E-2</v>
      </c>
      <c r="I1937" s="10">
        <f t="shared" si="150"/>
        <v>1.8120615237575782E-2</v>
      </c>
      <c r="J1937" s="10">
        <f t="shared" si="151"/>
        <v>-1.4914776023585929E-2</v>
      </c>
      <c r="K1937" s="10">
        <f t="shared" si="152"/>
        <v>78.216424642858698</v>
      </c>
      <c r="L1937" s="10">
        <f t="shared" si="153"/>
        <v>2.5571952429960909E-2</v>
      </c>
    </row>
    <row r="1938" spans="1:12" x14ac:dyDescent="0.25">
      <c r="A1938" s="3">
        <v>45767</v>
      </c>
      <c r="B1938" s="41">
        <v>0.1572411554120125</v>
      </c>
      <c r="C1938" s="41">
        <v>0.15946343066293489</v>
      </c>
      <c r="D1938" s="41">
        <v>0.15275911755690169</v>
      </c>
      <c r="E1938" s="41">
        <v>0.1550799128175013</v>
      </c>
      <c r="F1938" s="4">
        <v>1147002905.5435541</v>
      </c>
      <c r="G1938" s="4">
        <v>23206060436.627178</v>
      </c>
      <c r="H1938" s="11">
        <f t="shared" si="154"/>
        <v>-6.9676236735241887E-3</v>
      </c>
      <c r="I1938" s="10">
        <f t="shared" si="150"/>
        <v>6.1145591029404901E-2</v>
      </c>
      <c r="J1938" s="10">
        <f t="shared" si="151"/>
        <v>2.6898813692677326E-2</v>
      </c>
      <c r="K1938" s="10">
        <f t="shared" si="152"/>
        <v>77.664474407185168</v>
      </c>
      <c r="L1938" s="10">
        <f t="shared" si="153"/>
        <v>4.3888137174763919E-2</v>
      </c>
    </row>
    <row r="1939" spans="1:12" x14ac:dyDescent="0.25">
      <c r="A1939" s="3">
        <v>45768</v>
      </c>
      <c r="B1939" s="41">
        <v>0.1553125842651194</v>
      </c>
      <c r="C1939" s="41">
        <v>0.16243882630969211</v>
      </c>
      <c r="D1939" s="41">
        <v>0.1553125842651194</v>
      </c>
      <c r="E1939" s="41">
        <v>0.15925137849985591</v>
      </c>
      <c r="F1939" s="4">
        <v>2016132521.8745639</v>
      </c>
      <c r="G1939" s="4">
        <v>23839507845.229969</v>
      </c>
      <c r="H1939" s="11">
        <f t="shared" si="154"/>
        <v>1.8658796154000047E-2</v>
      </c>
      <c r="I1939" s="10">
        <f t="shared" si="150"/>
        <v>5.2651998436687046E-2</v>
      </c>
      <c r="J1939" s="10">
        <f t="shared" si="151"/>
        <v>0.12282287148404314</v>
      </c>
      <c r="K1939" s="10">
        <f t="shared" si="152"/>
        <v>79.132258799710385</v>
      </c>
      <c r="L1939" s="10">
        <f t="shared" si="153"/>
        <v>4.588322368268738E-2</v>
      </c>
    </row>
    <row r="1940" spans="1:12" x14ac:dyDescent="0.25">
      <c r="A1940" s="3">
        <v>45769</v>
      </c>
      <c r="B1940" s="41">
        <v>0.1593165099730158</v>
      </c>
      <c r="C1940" s="41">
        <v>0.17951629955779921</v>
      </c>
      <c r="D1940" s="41">
        <v>0.15832602013265859</v>
      </c>
      <c r="E1940" s="41">
        <v>0.1788110900950004</v>
      </c>
      <c r="F1940" s="4">
        <v>2549757509.7839718</v>
      </c>
      <c r="G1940" s="4">
        <v>24852445872.78397</v>
      </c>
      <c r="H1940" s="11">
        <f t="shared" si="154"/>
        <v>0.10513172026710312</v>
      </c>
      <c r="I1940" s="10">
        <f t="shared" si="150"/>
        <v>2.8901225612568852E-2</v>
      </c>
      <c r="J1940" s="10">
        <f t="shared" si="151"/>
        <v>-2.1621775798821297E-3</v>
      </c>
      <c r="K1940" s="10">
        <f t="shared" si="152"/>
        <v>87.556701016212656</v>
      </c>
      <c r="L1940" s="10">
        <f t="shared" si="153"/>
        <v>0.13383952560283929</v>
      </c>
    </row>
    <row r="1941" spans="1:12" x14ac:dyDescent="0.25">
      <c r="A1941" s="3">
        <v>45770</v>
      </c>
      <c r="B1941" s="41">
        <v>0.1790768311104004</v>
      </c>
      <c r="C1941" s="41">
        <v>0.18502216319774639</v>
      </c>
      <c r="D1941" s="41">
        <v>0.17558961686659891</v>
      </c>
      <c r="E1941" s="41">
        <v>0.17842446876496271</v>
      </c>
      <c r="F1941" s="4">
        <v>4299821092.9303141</v>
      </c>
      <c r="G1941" s="4">
        <v>26919324318.442509</v>
      </c>
      <c r="H1941" s="11">
        <f t="shared" si="154"/>
        <v>3.0670549991893326E-2</v>
      </c>
      <c r="I1941" s="10">
        <f t="shared" si="150"/>
        <v>1.7847705698235943E-2</v>
      </c>
      <c r="J1941" s="10">
        <f t="shared" si="151"/>
        <v>2.3703568561781907E-2</v>
      </c>
      <c r="K1941" s="10">
        <f t="shared" si="152"/>
        <v>90.272783741847562</v>
      </c>
      <c r="L1941" s="10">
        <f t="shared" si="153"/>
        <v>5.3719271671477609E-2</v>
      </c>
    </row>
    <row r="1942" spans="1:12" x14ac:dyDescent="0.25">
      <c r="A1942" s="3">
        <v>45771</v>
      </c>
      <c r="B1942" s="41">
        <v>0.1786583023068905</v>
      </c>
      <c r="C1942" s="41">
        <v>0.18313457537065289</v>
      </c>
      <c r="D1942" s="41">
        <v>0.17016204200372889</v>
      </c>
      <c r="E1942" s="41">
        <v>0.1826537653934325</v>
      </c>
      <c r="F1942" s="4">
        <v>3360311515.2229972</v>
      </c>
      <c r="G1942" s="4">
        <v>26293786697.947731</v>
      </c>
      <c r="H1942" s="11">
        <f t="shared" si="154"/>
        <v>-1.0201955238606205E-2</v>
      </c>
      <c r="I1942" s="10">
        <f t="shared" si="150"/>
        <v>1.1950842122070014E-2</v>
      </c>
      <c r="J1942" s="10">
        <f t="shared" si="151"/>
        <v>-3.1668594984212151E-3</v>
      </c>
      <c r="K1942" s="10">
        <f t="shared" si="152"/>
        <v>89.341622887610242</v>
      </c>
      <c r="L1942" s="10">
        <f t="shared" si="153"/>
        <v>7.6236352209735125E-2</v>
      </c>
    </row>
    <row r="1943" spans="1:12" x14ac:dyDescent="0.25">
      <c r="A1943" s="3">
        <v>45772</v>
      </c>
      <c r="B1943" s="41">
        <v>0.1827454429930141</v>
      </c>
      <c r="C1943" s="41">
        <v>0.1858886469197347</v>
      </c>
      <c r="D1943" s="41">
        <v>0.1783068864116579</v>
      </c>
      <c r="E1943" s="41">
        <v>0.18207532658157391</v>
      </c>
      <c r="F1943" s="4">
        <v>3384315339.212543</v>
      </c>
      <c r="G1943" s="4">
        <v>27085098018.27874</v>
      </c>
      <c r="H1943" s="11">
        <f t="shared" si="154"/>
        <v>1.5038512217082637E-2</v>
      </c>
      <c r="I1943" s="10">
        <f t="shared" si="150"/>
        <v>5.4542286222257076E-2</v>
      </c>
      <c r="J1943" s="10">
        <f t="shared" si="151"/>
        <v>-1.3018591808161561E-3</v>
      </c>
      <c r="K1943" s="10">
        <f t="shared" si="152"/>
        <v>90.700226487116637</v>
      </c>
      <c r="L1943" s="10">
        <f t="shared" si="153"/>
        <v>4.2520850768336338E-2</v>
      </c>
    </row>
    <row r="1944" spans="1:12" x14ac:dyDescent="0.25">
      <c r="A1944" s="3">
        <v>45773</v>
      </c>
      <c r="B1944" s="41">
        <v>0.1825906102323408</v>
      </c>
      <c r="C1944" s="41">
        <v>0.19182584762426599</v>
      </c>
      <c r="D1944" s="41">
        <v>0.1803268014492492</v>
      </c>
      <c r="E1944" s="41">
        <v>0.18183829014606359</v>
      </c>
      <c r="F1944" s="4">
        <v>3636535293.390244</v>
      </c>
      <c r="G1944" s="4">
        <v>27359256817.86412</v>
      </c>
      <c r="H1944" s="11">
        <f t="shared" si="154"/>
        <v>3.1939555227893698E-2</v>
      </c>
      <c r="I1944" s="10">
        <f t="shared" si="150"/>
        <v>2.8912178018275853E-2</v>
      </c>
      <c r="J1944" s="10">
        <f t="shared" si="151"/>
        <v>-1.1756590698697611E-2</v>
      </c>
      <c r="K1944" s="10">
        <f t="shared" si="152"/>
        <v>93.629090935412265</v>
      </c>
      <c r="L1944" s="10">
        <f t="shared" si="153"/>
        <v>6.3767815336385647E-2</v>
      </c>
    </row>
    <row r="1945" spans="1:12" x14ac:dyDescent="0.25">
      <c r="A1945" s="3">
        <v>45774</v>
      </c>
      <c r="B1945" s="41">
        <v>0.18149633515712579</v>
      </c>
      <c r="C1945" s="41">
        <v>0.1831563003722487</v>
      </c>
      <c r="D1945" s="41">
        <v>0.1770196006141683</v>
      </c>
      <c r="E1945" s="41">
        <v>0.17970049179546529</v>
      </c>
      <c r="F1945" s="4">
        <v>2424575936.8606272</v>
      </c>
      <c r="G1945" s="4">
        <v>26894014582.944248</v>
      </c>
      <c r="H1945" s="11">
        <f t="shared" si="154"/>
        <v>-4.5194885670457464E-2</v>
      </c>
      <c r="I1945" s="10">
        <f t="shared" si="150"/>
        <v>5.4656327348073354E-3</v>
      </c>
      <c r="J1945" s="10">
        <f t="shared" si="151"/>
        <v>-3.7040624542536982E-3</v>
      </c>
      <c r="K1945" s="10">
        <f t="shared" si="152"/>
        <v>89.352339989486978</v>
      </c>
      <c r="L1945" s="10">
        <f t="shared" si="153"/>
        <v>3.4666781174452765E-2</v>
      </c>
    </row>
    <row r="1946" spans="1:12" x14ac:dyDescent="0.25">
      <c r="A1946" s="3">
        <v>45775</v>
      </c>
      <c r="B1946" s="41">
        <v>0.17912113435476509</v>
      </c>
      <c r="C1946" s="41">
        <v>0.18236746607745399</v>
      </c>
      <c r="D1946" s="41">
        <v>0.17448826779065149</v>
      </c>
      <c r="E1946" s="41">
        <v>0.17903486995079479</v>
      </c>
      <c r="F1946" s="4">
        <v>2609354713.6655049</v>
      </c>
      <c r="G1946" s="4">
        <v>26629672566.961681</v>
      </c>
      <c r="H1946" s="11">
        <f t="shared" si="154"/>
        <v>-4.3068913992664734E-3</v>
      </c>
      <c r="I1946" s="10">
        <f t="shared" si="150"/>
        <v>5.8652274082406771E-3</v>
      </c>
      <c r="J1946" s="10">
        <f t="shared" si="151"/>
        <v>-2.3611098873004832E-2</v>
      </c>
      <c r="K1946" s="10">
        <f t="shared" si="152"/>
        <v>88.963202273482665</v>
      </c>
      <c r="L1946" s="10">
        <f t="shared" si="153"/>
        <v>4.5156034767081632E-2</v>
      </c>
    </row>
    <row r="1947" spans="1:12" x14ac:dyDescent="0.25">
      <c r="A1947" s="3">
        <v>45776</v>
      </c>
      <c r="B1947" s="41">
        <v>0.1788445147994783</v>
      </c>
      <c r="C1947" s="41">
        <v>0.1801724067576439</v>
      </c>
      <c r="D1947" s="41">
        <v>0.17299540585529641</v>
      </c>
      <c r="E1947" s="41">
        <v>0.17480765993467101</v>
      </c>
      <c r="F1947" s="4">
        <v>2440451504.6062722</v>
      </c>
      <c r="G1947" s="4">
        <v>26584041007.937279</v>
      </c>
      <c r="H1947" s="11">
        <f t="shared" si="154"/>
        <v>-1.2036463339781351E-2</v>
      </c>
      <c r="I1947" s="10">
        <f t="shared" si="150"/>
        <v>4.0622178840566757E-2</v>
      </c>
      <c r="J1947" s="10">
        <f t="shared" si="151"/>
        <v>-1.28911661913933E-2</v>
      </c>
      <c r="K1947" s="10">
        <f t="shared" si="152"/>
        <v>87.88036348738855</v>
      </c>
      <c r="L1947" s="10">
        <f t="shared" si="153"/>
        <v>4.1486656058084881E-2</v>
      </c>
    </row>
    <row r="1948" spans="1:12" x14ac:dyDescent="0.25">
      <c r="A1948" s="3">
        <v>45777</v>
      </c>
      <c r="B1948" s="41">
        <v>0.1747750775751605</v>
      </c>
      <c r="C1948" s="41">
        <v>0.17650929498278131</v>
      </c>
      <c r="D1948" s="41">
        <v>0.16777334238577121</v>
      </c>
      <c r="E1948" s="41">
        <v>0.17255418533892461</v>
      </c>
      <c r="F1948" s="4">
        <v>2251170754.595819</v>
      </c>
      <c r="G1948" s="4">
        <v>25868982165.334499</v>
      </c>
      <c r="H1948" s="11">
        <f t="shared" si="154"/>
        <v>-2.0331147486917712E-2</v>
      </c>
      <c r="I1948" s="10">
        <f t="shared" si="150"/>
        <v>2.2479297515927678E-2</v>
      </c>
      <c r="J1948" s="10">
        <f t="shared" si="151"/>
        <v>4.6758146715976334E-2</v>
      </c>
      <c r="K1948" s="10">
        <f t="shared" si="152"/>
        <v>86.073323708635598</v>
      </c>
      <c r="L1948" s="10">
        <f t="shared" si="153"/>
        <v>5.206996816528231E-2</v>
      </c>
    </row>
    <row r="1949" spans="1:12" x14ac:dyDescent="0.25">
      <c r="A1949" s="3">
        <v>45778</v>
      </c>
      <c r="B1949" s="41">
        <v>0.17253352627632121</v>
      </c>
      <c r="C1949" s="41">
        <v>0.18306084145393259</v>
      </c>
      <c r="D1949" s="41">
        <v>0.17253352627632121</v>
      </c>
      <c r="E1949" s="41">
        <v>0.1806224992534578</v>
      </c>
      <c r="F1949" s="4">
        <v>2268009956.2020912</v>
      </c>
      <c r="G1949" s="4">
        <v>26557644158.010448</v>
      </c>
      <c r="H1949" s="11">
        <f t="shared" si="154"/>
        <v>3.7117288762557162E-2</v>
      </c>
      <c r="I1949" s="10">
        <f t="shared" si="150"/>
        <v>1.0928535601044093E-2</v>
      </c>
      <c r="J1949" s="10">
        <f t="shared" si="151"/>
        <v>5.2895466934421709E-3</v>
      </c>
      <c r="K1949" s="10">
        <f t="shared" si="152"/>
        <v>89.305249408244649</v>
      </c>
      <c r="L1949" s="10">
        <f t="shared" si="153"/>
        <v>6.101605528395293E-2</v>
      </c>
    </row>
    <row r="1950" spans="1:12" x14ac:dyDescent="0.25">
      <c r="A1950" s="3">
        <v>45779</v>
      </c>
      <c r="B1950" s="41">
        <v>0.1807849459490958</v>
      </c>
      <c r="C1950" s="41">
        <v>0.18403596286759041</v>
      </c>
      <c r="D1950" s="41">
        <v>0.17947915111501939</v>
      </c>
      <c r="E1950" s="41">
        <v>0.18157791039714519</v>
      </c>
      <c r="F1950" s="4">
        <v>2412912793.2961669</v>
      </c>
      <c r="G1950" s="4">
        <v>27049044696.808361</v>
      </c>
      <c r="H1950" s="11">
        <f t="shared" si="154"/>
        <v>5.3267613429124096E-3</v>
      </c>
      <c r="I1950" s="10">
        <f t="shared" si="150"/>
        <v>1.0812787190896778E-2</v>
      </c>
      <c r="J1950" s="10">
        <f t="shared" si="151"/>
        <v>-3.0210308930445962E-2</v>
      </c>
      <c r="K1950" s="10">
        <f t="shared" si="152"/>
        <v>89.78628391985454</v>
      </c>
      <c r="L1950" s="10">
        <f t="shared" si="153"/>
        <v>2.53890868341069E-2</v>
      </c>
    </row>
    <row r="1951" spans="1:12" x14ac:dyDescent="0.25">
      <c r="A1951" s="3">
        <v>45780</v>
      </c>
      <c r="B1951" s="41">
        <v>0.1818128064761943</v>
      </c>
      <c r="C1951" s="41">
        <v>0.18217195058344079</v>
      </c>
      <c r="D1951" s="41">
        <v>0.1756972067003818</v>
      </c>
      <c r="E1951" s="41">
        <v>0.17609238562910259</v>
      </c>
      <c r="F1951" s="4">
        <v>1694221180.5540071</v>
      </c>
      <c r="G1951" s="4">
        <v>26654259614.20557</v>
      </c>
      <c r="H1951" s="11">
        <f t="shared" si="154"/>
        <v>-1.012852192096135E-2</v>
      </c>
      <c r="I1951" s="10">
        <f t="shared" si="150"/>
        <v>6.9563065078799158E-3</v>
      </c>
      <c r="J1951" s="10">
        <f t="shared" si="151"/>
        <v>-2.8962539579587609E-2</v>
      </c>
      <c r="K1951" s="10">
        <f t="shared" si="152"/>
        <v>88.866753053049678</v>
      </c>
      <c r="L1951" s="10">
        <f t="shared" si="153"/>
        <v>3.6851717819853747E-2</v>
      </c>
    </row>
    <row r="1952" spans="1:12" x14ac:dyDescent="0.25">
      <c r="A1952" s="3">
        <v>45781</v>
      </c>
      <c r="B1952" s="41">
        <v>0.17611763514341361</v>
      </c>
      <c r="C1952" s="41">
        <v>0.17754111915747911</v>
      </c>
      <c r="D1952" s="41">
        <v>0.17068284443169809</v>
      </c>
      <c r="E1952" s="41">
        <v>0.1709923029406557</v>
      </c>
      <c r="F1952" s="4">
        <v>1351095159.560976</v>
      </c>
      <c r="G1952" s="4">
        <v>25975170471.191639</v>
      </c>
      <c r="H1952" s="11">
        <f t="shared" si="154"/>
        <v>-2.5420112213381665E-2</v>
      </c>
      <c r="I1952" s="10">
        <f t="shared" si="150"/>
        <v>1.4923227364313587E-3</v>
      </c>
      <c r="J1952" s="10">
        <f t="shared" si="151"/>
        <v>-4.0015963436168533E-4</v>
      </c>
      <c r="K1952" s="10">
        <f t="shared" si="152"/>
        <v>86.582330106188891</v>
      </c>
      <c r="L1952" s="10">
        <f t="shared" si="153"/>
        <v>4.0181394613009846E-2</v>
      </c>
    </row>
    <row r="1953" spans="1:12" x14ac:dyDescent="0.25">
      <c r="A1953" s="3">
        <v>45782</v>
      </c>
      <c r="B1953" s="41">
        <v>0.1709020402049361</v>
      </c>
      <c r="C1953" s="41">
        <v>0.17477460078789139</v>
      </c>
      <c r="D1953" s="41">
        <v>0.16936256720213841</v>
      </c>
      <c r="E1953" s="41">
        <v>0.17092387872323231</v>
      </c>
      <c r="F1953" s="4">
        <v>1596453935.6585369</v>
      </c>
      <c r="G1953" s="4">
        <v>25596756136.651569</v>
      </c>
      <c r="H1953" s="11">
        <f t="shared" si="154"/>
        <v>-1.5582409205913663E-2</v>
      </c>
      <c r="I1953" s="10">
        <f t="shared" si="150"/>
        <v>1.7034492775954632E-2</v>
      </c>
      <c r="J1953" s="10">
        <f t="shared" si="151"/>
        <v>8.4341971325645471E-3</v>
      </c>
      <c r="K1953" s="10">
        <f t="shared" si="152"/>
        <v>85.21758639926685</v>
      </c>
      <c r="L1953" s="10">
        <f t="shared" si="153"/>
        <v>3.1955311466751679E-2</v>
      </c>
    </row>
    <row r="1954" spans="1:12" x14ac:dyDescent="0.25">
      <c r="A1954" s="3">
        <v>45783</v>
      </c>
      <c r="B1954" s="41">
        <v>0.17102736066506369</v>
      </c>
      <c r="C1954" s="41">
        <v>0.17242004677723219</v>
      </c>
      <c r="D1954" s="41">
        <v>0.16479751208558691</v>
      </c>
      <c r="E1954" s="41">
        <v>0.1723654844110466</v>
      </c>
      <c r="F1954" s="4">
        <v>1801961173.4564459</v>
      </c>
      <c r="G1954" s="4">
        <v>25136920656.26133</v>
      </c>
      <c r="H1954" s="11">
        <f t="shared" si="154"/>
        <v>-1.3471946152614706E-2</v>
      </c>
      <c r="I1954" s="10">
        <f t="shared" si="150"/>
        <v>8.670704171779807E-2</v>
      </c>
      <c r="J1954" s="10">
        <f t="shared" si="151"/>
        <v>-1.4650695011624304E-3</v>
      </c>
      <c r="K1954" s="10">
        <f t="shared" si="152"/>
        <v>84.056067717887515</v>
      </c>
      <c r="L1954" s="10">
        <f t="shared" si="153"/>
        <v>4.625394276393302E-2</v>
      </c>
    </row>
    <row r="1955" spans="1:12" x14ac:dyDescent="0.25">
      <c r="A1955" s="3">
        <v>45784</v>
      </c>
      <c r="B1955" s="41">
        <v>0.1721841112519972</v>
      </c>
      <c r="C1955" s="41">
        <v>0.17425088293324681</v>
      </c>
      <c r="D1955" s="41">
        <v>0.16952571588760221</v>
      </c>
      <c r="E1955" s="41">
        <v>0.17211295699678289</v>
      </c>
      <c r="F1955" s="4">
        <v>2149620290.9547038</v>
      </c>
      <c r="G1955" s="4">
        <v>25682634052.585369</v>
      </c>
      <c r="H1955" s="11">
        <f t="shared" si="154"/>
        <v>1.0618464559286847E-2</v>
      </c>
      <c r="I1955" s="10">
        <f t="shared" si="150"/>
        <v>4.1000451190647158E-2</v>
      </c>
      <c r="J1955" s="10">
        <f t="shared" si="151"/>
        <v>0.14450351131769867</v>
      </c>
      <c r="K1955" s="10">
        <f t="shared" si="152"/>
        <v>84.959232558502208</v>
      </c>
      <c r="L1955" s="10">
        <f t="shared" si="153"/>
        <v>2.7872862951231925E-2</v>
      </c>
    </row>
    <row r="1956" spans="1:12" x14ac:dyDescent="0.25">
      <c r="A1956" s="3">
        <v>45785</v>
      </c>
      <c r="B1956" s="41">
        <v>0.1723901738919377</v>
      </c>
      <c r="C1956" s="41">
        <v>0.19746819933096579</v>
      </c>
      <c r="D1956" s="41">
        <v>0.1719639471029164</v>
      </c>
      <c r="E1956" s="41">
        <v>0.19698388362609009</v>
      </c>
      <c r="F1956" s="4">
        <v>3181198775.191637</v>
      </c>
      <c r="G1956" s="4">
        <v>27564580853.878052</v>
      </c>
      <c r="H1956" s="11">
        <f t="shared" si="154"/>
        <v>0.13324073890984661</v>
      </c>
      <c r="I1956" s="10">
        <f t="shared" si="150"/>
        <v>6.9429267322405577E-2</v>
      </c>
      <c r="J1956" s="10">
        <f t="shared" si="151"/>
        <v>4.0221162466795857E-2</v>
      </c>
      <c r="K1956" s="10">
        <f t="shared" si="152"/>
        <v>96.412504220720393</v>
      </c>
      <c r="L1956" s="10">
        <f t="shared" si="153"/>
        <v>0.14831162378929164</v>
      </c>
    </row>
    <row r="1957" spans="1:12" x14ac:dyDescent="0.25">
      <c r="A1957" s="3">
        <v>45786</v>
      </c>
      <c r="B1957" s="41">
        <v>0.1978611863694375</v>
      </c>
      <c r="C1957" s="41">
        <v>0.21232913168964421</v>
      </c>
      <c r="D1957" s="41">
        <v>0.19339732850938909</v>
      </c>
      <c r="E1957" s="41">
        <v>0.20490680441275549</v>
      </c>
      <c r="F1957" s="4">
        <v>6268311224.1881533</v>
      </c>
      <c r="G1957" s="4">
        <v>30202354780.418121</v>
      </c>
      <c r="H1957" s="11">
        <f t="shared" si="154"/>
        <v>7.5257344772617321E-2</v>
      </c>
      <c r="I1957" s="10">
        <f t="shared" si="150"/>
        <v>9.6667826521818365E-2</v>
      </c>
      <c r="J1957" s="10">
        <f t="shared" si="151"/>
        <v>0.21012862650069031</v>
      </c>
      <c r="K1957" s="10">
        <f t="shared" si="152"/>
        <v>103.74351063602319</v>
      </c>
      <c r="L1957" s="10">
        <f t="shared" si="153"/>
        <v>9.7890717137470773E-2</v>
      </c>
    </row>
    <row r="1958" spans="1:12" x14ac:dyDescent="0.25">
      <c r="A1958" s="3">
        <v>45787</v>
      </c>
      <c r="B1958" s="41">
        <v>0.2061217381577839</v>
      </c>
      <c r="C1958" s="41">
        <v>0.2491565911110451</v>
      </c>
      <c r="D1958" s="41">
        <v>0.2035702843160046</v>
      </c>
      <c r="E1958" s="41">
        <v>0.24796358978465341</v>
      </c>
      <c r="F1958" s="4">
        <v>6699825707.5783968</v>
      </c>
      <c r="G1958" s="4">
        <v>33500741248.418121</v>
      </c>
      <c r="H1958" s="11">
        <f t="shared" si="154"/>
        <v>0.17344515624559045</v>
      </c>
      <c r="I1958" s="10">
        <f t="shared" si="150"/>
        <v>4.7708893580171698E-2</v>
      </c>
      <c r="J1958" s="10">
        <f t="shared" si="151"/>
        <v>-6.8482746076433343E-2</v>
      </c>
      <c r="K1958" s="10">
        <f t="shared" si="152"/>
        <v>121.91076520399989</v>
      </c>
      <c r="L1958" s="10">
        <f t="shared" si="153"/>
        <v>0.22393399384497759</v>
      </c>
    </row>
    <row r="1959" spans="1:12" x14ac:dyDescent="0.25">
      <c r="A1959" s="3">
        <v>45788</v>
      </c>
      <c r="B1959" s="41">
        <v>0.2534424059402488</v>
      </c>
      <c r="C1959" s="41">
        <v>0.25830965870258421</v>
      </c>
      <c r="D1959" s="41">
        <v>0.22300348649441151</v>
      </c>
      <c r="E1959" s="41">
        <v>0.2309823622292301</v>
      </c>
      <c r="F1959" s="4">
        <v>10245149714.41464</v>
      </c>
      <c r="G1959" s="4">
        <v>34987741909.770027</v>
      </c>
      <c r="H1959" s="11">
        <f t="shared" si="154"/>
        <v>3.6736204933305316E-2</v>
      </c>
      <c r="I1959" s="10">
        <f t="shared" si="150"/>
        <v>3.4247745322353884E-3</v>
      </c>
      <c r="J1959" s="10">
        <f t="shared" si="151"/>
        <v>1.3664168407203636E-3</v>
      </c>
      <c r="K1959" s="10">
        <f t="shared" si="152"/>
        <v>126.4260402630434</v>
      </c>
      <c r="L1959" s="10">
        <f t="shared" si="153"/>
        <v>0.15832116691618392</v>
      </c>
    </row>
    <row r="1960" spans="1:12" x14ac:dyDescent="0.25">
      <c r="A1960" s="3">
        <v>45789</v>
      </c>
      <c r="B1960" s="41">
        <v>0.23212828892229639</v>
      </c>
      <c r="C1960" s="41">
        <v>0.25037067681201769</v>
      </c>
      <c r="D1960" s="41">
        <v>0.22167050982878589</v>
      </c>
      <c r="E1960" s="41">
        <v>0.23129798041888949</v>
      </c>
      <c r="F1960" s="4">
        <v>9472636917.3066196</v>
      </c>
      <c r="G1960" s="4">
        <v>35405964832.982582</v>
      </c>
      <c r="H1960" s="11">
        <f t="shared" si="154"/>
        <v>-3.0734359413588187E-2</v>
      </c>
      <c r="I1960" s="10">
        <f t="shared" si="150"/>
        <v>3.8936900481830128E-2</v>
      </c>
      <c r="J1960" s="10">
        <f t="shared" si="151"/>
        <v>4.1005035300300641E-2</v>
      </c>
      <c r="K1960" s="10">
        <f t="shared" si="152"/>
        <v>122.50968254294867</v>
      </c>
      <c r="L1960" s="10">
        <f t="shared" si="153"/>
        <v>0.12947219278468425</v>
      </c>
    </row>
    <row r="1961" spans="1:12" x14ac:dyDescent="0.25">
      <c r="A1961" s="3">
        <v>45790</v>
      </c>
      <c r="B1961" s="41">
        <v>0.23010919057852139</v>
      </c>
      <c r="C1961" s="41">
        <v>0.24146305847415961</v>
      </c>
      <c r="D1961" s="41">
        <v>0.2186366283541247</v>
      </c>
      <c r="E1961" s="41">
        <v>0.24078236227085431</v>
      </c>
      <c r="F1961" s="4">
        <v>8520796573.397213</v>
      </c>
      <c r="G1961" s="4">
        <v>34257230681.024391</v>
      </c>
      <c r="H1961" s="11">
        <f t="shared" si="154"/>
        <v>-3.5577722005145446E-2</v>
      </c>
      <c r="I1961" s="10">
        <f t="shared" si="150"/>
        <v>4.3424385719361747E-2</v>
      </c>
      <c r="J1961" s="10">
        <f t="shared" si="151"/>
        <v>-3.4662679138692809E-2</v>
      </c>
      <c r="K1961" s="10">
        <f t="shared" si="152"/>
        <v>118.11548939249188</v>
      </c>
      <c r="L1961" s="10">
        <f t="shared" si="153"/>
        <v>0.10440350407829668</v>
      </c>
    </row>
    <row r="1962" spans="1:12" x14ac:dyDescent="0.25">
      <c r="A1962" s="3">
        <v>45791</v>
      </c>
      <c r="B1962" s="41">
        <v>0.23986292314516619</v>
      </c>
      <c r="C1962" s="41">
        <v>0.24616853861297691</v>
      </c>
      <c r="D1962" s="41">
        <v>0.228961138677679</v>
      </c>
      <c r="E1962" s="41">
        <v>0.23243620050520319</v>
      </c>
      <c r="F1962" s="4">
        <v>6737190294.383275</v>
      </c>
      <c r="G1962" s="4">
        <v>35183881201.620209</v>
      </c>
      <c r="H1962" s="11">
        <f t="shared" si="154"/>
        <v>1.948737073303022E-2</v>
      </c>
      <c r="I1962" s="10">
        <f t="shared" si="150"/>
        <v>1.3244049008167251E-2</v>
      </c>
      <c r="J1962" s="10">
        <f t="shared" si="151"/>
        <v>-5.8988855449239486E-2</v>
      </c>
      <c r="K1962" s="10">
        <f t="shared" si="152"/>
        <v>120.43673709432969</v>
      </c>
      <c r="L1962" s="10">
        <f t="shared" si="153"/>
        <v>7.5154238115148875E-2</v>
      </c>
    </row>
    <row r="1963" spans="1:12" x14ac:dyDescent="0.25">
      <c r="A1963" s="3">
        <v>45792</v>
      </c>
      <c r="B1963" s="41">
        <v>0.23303008618023061</v>
      </c>
      <c r="C1963" s="41">
        <v>0.23584817261848379</v>
      </c>
      <c r="D1963" s="41">
        <v>0.21484283597908141</v>
      </c>
      <c r="E1963" s="41">
        <v>0.21872505507243131</v>
      </c>
      <c r="F1963" s="4">
        <v>5302779186.383275</v>
      </c>
      <c r="G1963" s="4">
        <v>33749832428.0662</v>
      </c>
      <c r="H1963" s="11">
        <f t="shared" si="154"/>
        <v>-4.1923984489011711E-2</v>
      </c>
      <c r="I1963" s="10">
        <f t="shared" si="150"/>
        <v>9.0176773281303337E-3</v>
      </c>
      <c r="J1963" s="10">
        <f t="shared" si="151"/>
        <v>1.2719616723614546E-2</v>
      </c>
      <c r="K1963" s="10">
        <f t="shared" si="152"/>
        <v>115.34562521199082</v>
      </c>
      <c r="L1963" s="10">
        <f t="shared" si="153"/>
        <v>9.7770710127135008E-2</v>
      </c>
    </row>
    <row r="1964" spans="1:12" x14ac:dyDescent="0.25">
      <c r="A1964" s="3">
        <v>45793</v>
      </c>
      <c r="B1964" s="41">
        <v>0.2202658986379179</v>
      </c>
      <c r="C1964" s="41">
        <v>0.23037789341393519</v>
      </c>
      <c r="D1964" s="41">
        <v>0.21834211566920159</v>
      </c>
      <c r="E1964" s="41">
        <v>0.22150715394080411</v>
      </c>
      <c r="F1964" s="4">
        <v>5720006279.3275261</v>
      </c>
      <c r="G1964" s="4">
        <v>33694717548.097561</v>
      </c>
      <c r="H1964" s="11">
        <f t="shared" si="154"/>
        <v>-2.3194070760927662E-2</v>
      </c>
      <c r="I1964" s="10">
        <f t="shared" si="150"/>
        <v>7.2728463972696639E-2</v>
      </c>
      <c r="J1964" s="10">
        <f t="shared" si="151"/>
        <v>-3.0639053019124285E-2</v>
      </c>
      <c r="K1964" s="10">
        <f t="shared" si="152"/>
        <v>112.64709654809954</v>
      </c>
      <c r="L1964" s="10">
        <f t="shared" si="153"/>
        <v>5.5123482283044201E-2</v>
      </c>
    </row>
    <row r="1965" spans="1:12" x14ac:dyDescent="0.25">
      <c r="A1965" s="3">
        <v>45794</v>
      </c>
      <c r="B1965" s="41">
        <v>0.22128538459293609</v>
      </c>
      <c r="C1965" s="41">
        <v>0.22209650104420031</v>
      </c>
      <c r="D1965" s="41">
        <v>0.211516621552022</v>
      </c>
      <c r="E1965" s="41">
        <v>0.21472038450709649</v>
      </c>
      <c r="F1965" s="4">
        <v>4013684943.2090588</v>
      </c>
      <c r="G1965" s="4">
        <v>32262389506.418121</v>
      </c>
      <c r="H1965" s="11">
        <f t="shared" si="154"/>
        <v>-3.5946992339473974E-2</v>
      </c>
      <c r="I1965" s="10">
        <f t="shared" si="150"/>
        <v>6.0480850819596234E-2</v>
      </c>
      <c r="J1965" s="10">
        <f t="shared" si="151"/>
        <v>8.631193626997713E-2</v>
      </c>
      <c r="K1965" s="10">
        <f t="shared" si="152"/>
        <v>108.56182523908154</v>
      </c>
      <c r="L1965" s="10">
        <f t="shared" si="153"/>
        <v>5.0019139935894907E-2</v>
      </c>
    </row>
    <row r="1966" spans="1:12" x14ac:dyDescent="0.25">
      <c r="A1966" s="3">
        <v>45795</v>
      </c>
      <c r="B1966" s="41">
        <v>0.21543511446417499</v>
      </c>
      <c r="C1966" s="41">
        <v>0.2369562200872285</v>
      </c>
      <c r="D1966" s="41">
        <v>0.21446328393094341</v>
      </c>
      <c r="E1966" s="41">
        <v>0.233253316650538</v>
      </c>
      <c r="F1966" s="4">
        <v>4094430367.2996521</v>
      </c>
      <c r="G1966" s="4">
        <v>33381276870.996521</v>
      </c>
      <c r="H1966" s="11">
        <f t="shared" si="154"/>
        <v>6.690658778127663E-2</v>
      </c>
      <c r="I1966" s="10">
        <f t="shared" si="150"/>
        <v>5.1341228151129247E-3</v>
      </c>
      <c r="J1966" s="10">
        <f t="shared" si="151"/>
        <v>-3.9046194579013704E-2</v>
      </c>
      <c r="K1966" s="10">
        <f t="shared" si="152"/>
        <v>115.89223311691704</v>
      </c>
      <c r="L1966" s="10">
        <f t="shared" si="153"/>
        <v>0.10488012560475268</v>
      </c>
    </row>
    <row r="1967" spans="1:12" x14ac:dyDescent="0.25">
      <c r="A1967" s="3">
        <v>45796</v>
      </c>
      <c r="B1967" s="41">
        <v>0.23210388381144009</v>
      </c>
      <c r="C1967" s="41">
        <v>0.23254261388724021</v>
      </c>
      <c r="D1967" s="41">
        <v>0.21492356506138399</v>
      </c>
      <c r="E1967" s="41">
        <v>0.22414566226240079</v>
      </c>
      <c r="F1967" s="4">
        <v>2800490051.95434</v>
      </c>
      <c r="G1967" s="4">
        <v>33006425056.21669</v>
      </c>
      <c r="H1967" s="11">
        <f t="shared" si="154"/>
        <v>-1.8626251711660283E-2</v>
      </c>
      <c r="I1967" s="10">
        <f t="shared" si="150"/>
        <v>3.1886805088489456E-2</v>
      </c>
      <c r="J1967" s="10">
        <f t="shared" si="151"/>
        <v>8.5493843117756541E-3</v>
      </c>
      <c r="K1967" s="10">
        <f t="shared" si="152"/>
        <v>113.71496895974327</v>
      </c>
      <c r="L1967" s="10">
        <f t="shared" si="153"/>
        <v>8.1978208489255522E-2</v>
      </c>
    </row>
    <row r="1968" spans="1:12" x14ac:dyDescent="0.25">
      <c r="A1968" s="3">
        <v>45797</v>
      </c>
      <c r="B1968" s="41">
        <v>0.22494871643735059</v>
      </c>
      <c r="C1968" s="41">
        <v>0.22989964950788039</v>
      </c>
      <c r="D1968" s="41">
        <v>0.21840254461247971</v>
      </c>
      <c r="E1968" s="41">
        <v>0.2260619696708995</v>
      </c>
      <c r="F1968" s="4">
        <v>3646739572.4535222</v>
      </c>
      <c r="G1968" s="4">
        <v>33352579105.48703</v>
      </c>
      <c r="H1968" s="11">
        <f t="shared" si="154"/>
        <v>-1.1365505595638445E-2</v>
      </c>
      <c r="I1968" s="10">
        <f t="shared" si="150"/>
        <v>1.2502157649737116E-3</v>
      </c>
      <c r="J1968" s="10">
        <f t="shared" si="151"/>
        <v>3.7544428825994958E-2</v>
      </c>
      <c r="K1968" s="10">
        <f t="shared" si="152"/>
        <v>112.41117533812782</v>
      </c>
      <c r="L1968" s="10">
        <f t="shared" si="153"/>
        <v>5.2641808344314089E-2</v>
      </c>
    </row>
    <row r="1969" spans="1:12" x14ac:dyDescent="0.25">
      <c r="A1969" s="3">
        <v>45798</v>
      </c>
      <c r="B1969" s="41">
        <v>0.2269348251084726</v>
      </c>
      <c r="C1969" s="41">
        <v>0.2376539914842708</v>
      </c>
      <c r="D1969" s="41">
        <v>0.22390944161808521</v>
      </c>
      <c r="E1969" s="41">
        <v>0.23454933720147281</v>
      </c>
      <c r="F1969" s="4">
        <v>5484228783.5679445</v>
      </c>
      <c r="G1969" s="4">
        <v>34192855129.317081</v>
      </c>
      <c r="H1969" s="11">
        <f t="shared" si="154"/>
        <v>3.372924662125077E-2</v>
      </c>
      <c r="I1969" s="10">
        <f t="shared" si="150"/>
        <v>6.0788678410793199E-4</v>
      </c>
      <c r="J1969" s="10">
        <f t="shared" si="151"/>
        <v>4.3491806888916296E-2</v>
      </c>
      <c r="K1969" s="10">
        <f t="shared" si="152"/>
        <v>116.23644884071345</v>
      </c>
      <c r="L1969" s="10">
        <f t="shared" si="153"/>
        <v>6.1384414015150046E-2</v>
      </c>
    </row>
    <row r="1970" spans="1:12" x14ac:dyDescent="0.25">
      <c r="A1970" s="3">
        <v>45799</v>
      </c>
      <c r="B1970" s="41">
        <v>0.23584227196896079</v>
      </c>
      <c r="C1970" s="41">
        <v>0.24524969218397721</v>
      </c>
      <c r="D1970" s="41">
        <v>0.23555365028471639</v>
      </c>
      <c r="E1970" s="41">
        <v>0.24475031168096259</v>
      </c>
      <c r="F1970" s="4">
        <v>7484009185.7108011</v>
      </c>
      <c r="G1970" s="4">
        <v>35953913777.930313</v>
      </c>
      <c r="H1970" s="11">
        <f t="shared" si="154"/>
        <v>3.1961174530532294E-2</v>
      </c>
      <c r="I1970" s="10">
        <f t="shared" si="150"/>
        <v>8.7044399568226308E-2</v>
      </c>
      <c r="J1970" s="10">
        <f t="shared" si="151"/>
        <v>-7.9137000078795205E-2</v>
      </c>
      <c r="K1970" s="10">
        <f t="shared" si="152"/>
        <v>119.98346344345131</v>
      </c>
      <c r="L1970" s="10">
        <f t="shared" si="153"/>
        <v>4.1162774966726712E-2</v>
      </c>
    </row>
    <row r="1971" spans="1:12" x14ac:dyDescent="0.25">
      <c r="A1971" s="3">
        <v>45800</v>
      </c>
      <c r="B1971" s="41">
        <v>0.24501988225488369</v>
      </c>
      <c r="C1971" s="41">
        <v>0.25329899708018427</v>
      </c>
      <c r="D1971" s="41">
        <v>0.22411950325789309</v>
      </c>
      <c r="E1971" s="41">
        <v>0.22538150624618111</v>
      </c>
      <c r="F1971" s="4">
        <v>7016448490.013937</v>
      </c>
      <c r="G1971" s="4">
        <v>35865072030.547043</v>
      </c>
      <c r="H1971" s="11">
        <f t="shared" si="154"/>
        <v>3.2820856265005097E-2</v>
      </c>
      <c r="I1971" s="10">
        <f t="shared" si="150"/>
        <v>5.2011063876439098E-2</v>
      </c>
      <c r="J1971" s="10">
        <f t="shared" si="151"/>
        <v>-1.6863340637807145E-4</v>
      </c>
      <c r="K1971" s="10">
        <f t="shared" si="152"/>
        <v>123.95424430757133</v>
      </c>
      <c r="L1971" s="10">
        <f t="shared" si="153"/>
        <v>0.13019613821254317</v>
      </c>
    </row>
    <row r="1972" spans="1:12" x14ac:dyDescent="0.25">
      <c r="A1972" s="3">
        <v>45801</v>
      </c>
      <c r="B1972" s="41">
        <v>0.22439199153502989</v>
      </c>
      <c r="C1972" s="41">
        <v>0.23043153999240529</v>
      </c>
      <c r="D1972" s="41">
        <v>0.22426875039479879</v>
      </c>
      <c r="E1972" s="41">
        <v>0.22534349939504819</v>
      </c>
      <c r="F1972" s="4">
        <v>5133194128.6097565</v>
      </c>
      <c r="G1972" s="4">
        <v>34062792805.7108</v>
      </c>
      <c r="H1972" s="11">
        <f t="shared" si="154"/>
        <v>-9.0278514133003335E-2</v>
      </c>
      <c r="I1972" s="10">
        <f t="shared" si="150"/>
        <v>2.2956779078407128E-2</v>
      </c>
      <c r="J1972" s="10">
        <f t="shared" si="151"/>
        <v>-2.0504999631981713E-3</v>
      </c>
      <c r="K1972" s="10">
        <f t="shared" si="152"/>
        <v>112.6735607968715</v>
      </c>
      <c r="L1972" s="10">
        <f t="shared" si="153"/>
        <v>2.7479484265006349E-2</v>
      </c>
    </row>
    <row r="1973" spans="1:12" x14ac:dyDescent="0.25">
      <c r="A1973" s="3">
        <v>45802</v>
      </c>
      <c r="B1973" s="41">
        <v>0.2263923858674062</v>
      </c>
      <c r="C1973" s="41">
        <v>0.22657785771292749</v>
      </c>
      <c r="D1973" s="41">
        <v>0.21645376687877149</v>
      </c>
      <c r="E1973" s="41">
        <v>0.22488143255783169</v>
      </c>
      <c r="F1973" s="4">
        <v>2904904042.8571429</v>
      </c>
      <c r="G1973" s="4">
        <v>33030770316.770031</v>
      </c>
      <c r="H1973" s="11">
        <f t="shared" si="154"/>
        <v>-1.6723762205489802E-2</v>
      </c>
      <c r="I1973" s="10">
        <f t="shared" si="150"/>
        <v>5.482111477553662E-3</v>
      </c>
      <c r="J1973" s="10">
        <f t="shared" si="151"/>
        <v>4.8094850764099917E-3</v>
      </c>
      <c r="K1973" s="10">
        <f t="shared" si="152"/>
        <v>110.77251119705333</v>
      </c>
      <c r="L1973" s="10">
        <f t="shared" si="153"/>
        <v>4.6772532444889992E-2</v>
      </c>
    </row>
    <row r="1974" spans="1:12" x14ac:dyDescent="0.25">
      <c r="A1974" s="3">
        <v>45803</v>
      </c>
      <c r="B1974" s="41">
        <v>0.22544580362047759</v>
      </c>
      <c r="C1974" s="41">
        <v>0.2301446522662603</v>
      </c>
      <c r="D1974" s="41">
        <v>0.2229336671421093</v>
      </c>
      <c r="E1974" s="41">
        <v>0.2259629964516803</v>
      </c>
      <c r="F1974" s="4">
        <v>3314721116.0662022</v>
      </c>
      <c r="G1974" s="4">
        <v>33810469726.480831</v>
      </c>
      <c r="H1974" s="11">
        <f t="shared" si="154"/>
        <v>1.5742026115596483E-2</v>
      </c>
      <c r="I1974" s="10">
        <f t="shared" si="150"/>
        <v>1.8807580335717916E-2</v>
      </c>
      <c r="J1974" s="10">
        <f t="shared" si="151"/>
        <v>6.2374421517619183E-4</v>
      </c>
      <c r="K1974" s="10">
        <f t="shared" si="152"/>
        <v>112.53203698732314</v>
      </c>
      <c r="L1974" s="10">
        <f t="shared" si="153"/>
        <v>3.2345877662140365E-2</v>
      </c>
    </row>
    <row r="1975" spans="1:12" x14ac:dyDescent="0.25">
      <c r="A1975" s="3">
        <v>45804</v>
      </c>
      <c r="B1975" s="41">
        <v>0.2256754566060955</v>
      </c>
      <c r="C1975" s="41">
        <v>0.2319833123489996</v>
      </c>
      <c r="D1975" s="41">
        <v>0.22067066009072739</v>
      </c>
      <c r="E1975" s="41">
        <v>0.2261039395635609</v>
      </c>
      <c r="F1975" s="4">
        <v>2813402038.219512</v>
      </c>
      <c r="G1975" s="4">
        <v>33908939859.348431</v>
      </c>
      <c r="H1975" s="11">
        <f t="shared" si="154"/>
        <v>7.9891497135988806E-3</v>
      </c>
      <c r="I1975" s="10">
        <f t="shared" si="150"/>
        <v>1.3456344988830506E-2</v>
      </c>
      <c r="J1975" s="10">
        <f t="shared" si="151"/>
        <v>-2.3597506067252416E-2</v>
      </c>
      <c r="K1975" s="10">
        <f t="shared" si="152"/>
        <v>113.43906142810471</v>
      </c>
      <c r="L1975" s="10">
        <f t="shared" si="153"/>
        <v>5.1264867987529827E-2</v>
      </c>
    </row>
    <row r="1976" spans="1:12" x14ac:dyDescent="0.25">
      <c r="A1976" s="3">
        <v>45805</v>
      </c>
      <c r="B1976" s="41">
        <v>0.22602250293427301</v>
      </c>
      <c r="C1976" s="41">
        <v>0.22766638465627509</v>
      </c>
      <c r="D1976" s="41">
        <v>0.2173727131869839</v>
      </c>
      <c r="E1976" s="41">
        <v>0.2207684504778801</v>
      </c>
      <c r="F1976" s="4">
        <v>2659176030.1080141</v>
      </c>
      <c r="G1976" s="4">
        <v>33189273637.26133</v>
      </c>
      <c r="H1976" s="11">
        <f t="shared" si="154"/>
        <v>-1.8608785472594924E-2</v>
      </c>
      <c r="I1976" s="10">
        <f t="shared" si="150"/>
        <v>3.5491592671424044E-2</v>
      </c>
      <c r="J1976" s="10">
        <f t="shared" si="151"/>
        <v>-2.5607902872058497E-2</v>
      </c>
      <c r="K1976" s="10">
        <f t="shared" si="152"/>
        <v>111.309489484304</v>
      </c>
      <c r="L1976" s="10">
        <f t="shared" si="153"/>
        <v>4.735493852182171E-2</v>
      </c>
    </row>
    <row r="1977" spans="1:12" x14ac:dyDescent="0.25">
      <c r="A1977" s="3">
        <v>45806</v>
      </c>
      <c r="B1977" s="41">
        <v>0.22081544643979559</v>
      </c>
      <c r="C1977" s="41">
        <v>0.2277623141892893</v>
      </c>
      <c r="D1977" s="41">
        <v>0.2145914426707089</v>
      </c>
      <c r="E1977" s="41">
        <v>0.21511503344082769</v>
      </c>
      <c r="F1977" s="4">
        <v>2862213185.1672478</v>
      </c>
      <c r="G1977" s="4">
        <v>33222119377.425091</v>
      </c>
      <c r="H1977" s="11">
        <f t="shared" si="154"/>
        <v>4.2136011058041209E-4</v>
      </c>
      <c r="I1977" s="10">
        <f t="shared" si="150"/>
        <v>3.3213076753844113E-2</v>
      </c>
      <c r="J1977" s="10">
        <f t="shared" si="151"/>
        <v>-9.8337656003037788E-2</v>
      </c>
      <c r="K1977" s="10">
        <f t="shared" si="152"/>
        <v>111.35681222321233</v>
      </c>
      <c r="L1977" s="10">
        <f t="shared" si="153"/>
        <v>6.137649924275479E-2</v>
      </c>
    </row>
    <row r="1978" spans="1:12" x14ac:dyDescent="0.25">
      <c r="A1978" s="3">
        <v>45807</v>
      </c>
      <c r="B1978" s="41">
        <v>0.2154641506791789</v>
      </c>
      <c r="C1978" s="41">
        <v>0.21642628052480001</v>
      </c>
      <c r="D1978" s="41">
        <v>0.192128808188538</v>
      </c>
      <c r="E1978" s="41">
        <v>0.1939611252812416</v>
      </c>
      <c r="F1978" s="4">
        <v>4151732369.4146342</v>
      </c>
      <c r="G1978" s="4">
        <v>30442736177.4007</v>
      </c>
      <c r="H1978" s="11">
        <f t="shared" si="154"/>
        <v>-4.977133159556902E-2</v>
      </c>
      <c r="I1978" s="10">
        <f t="shared" si="150"/>
        <v>6.6161344382176732E-2</v>
      </c>
      <c r="J1978" s="10">
        <f t="shared" si="151"/>
        <v>-6.4265984479368043E-3</v>
      </c>
      <c r="K1978" s="10">
        <f t="shared" si="152"/>
        <v>105.76466406502975</v>
      </c>
      <c r="L1978" s="10">
        <f t="shared" si="153"/>
        <v>0.12646449309370955</v>
      </c>
    </row>
    <row r="1979" spans="1:12" x14ac:dyDescent="0.25">
      <c r="A1979" s="3">
        <v>45808</v>
      </c>
      <c r="B1979" s="41">
        <v>0.19354012629375139</v>
      </c>
      <c r="C1979" s="41">
        <v>0.1954888309348565</v>
      </c>
      <c r="D1979" s="41">
        <v>0.18622876521038409</v>
      </c>
      <c r="E1979" s="41">
        <v>0.19271461501454909</v>
      </c>
      <c r="F1979" s="4">
        <v>4263183233.198607</v>
      </c>
      <c r="G1979" s="4">
        <v>28598845837.456451</v>
      </c>
      <c r="H1979" s="11">
        <f t="shared" si="154"/>
        <v>-9.6741715188993938E-2</v>
      </c>
      <c r="I1979" s="10">
        <f t="shared" si="150"/>
        <v>6.4861353539172996E-3</v>
      </c>
      <c r="J1979" s="10">
        <f t="shared" si="151"/>
        <v>5.698650372892633E-3</v>
      </c>
      <c r="K1979" s="10">
        <f t="shared" si="152"/>
        <v>95.43606734180203</v>
      </c>
      <c r="L1979" s="10">
        <f t="shared" si="153"/>
        <v>4.9724142851998332E-2</v>
      </c>
    </row>
    <row r="1980" spans="1:12" x14ac:dyDescent="0.25">
      <c r="A1980" s="3">
        <v>45809</v>
      </c>
      <c r="B1980" s="41">
        <v>0.19237690771387439</v>
      </c>
      <c r="C1980" s="41">
        <v>0.1948680669707932</v>
      </c>
      <c r="D1980" s="41">
        <v>0.18741152349843609</v>
      </c>
      <c r="E1980" s="41">
        <v>0.19381282822726359</v>
      </c>
      <c r="F1980" s="4">
        <v>2340780666.4668989</v>
      </c>
      <c r="G1980" s="4">
        <v>28561471516.128922</v>
      </c>
      <c r="H1980" s="11">
        <f t="shared" si="154"/>
        <v>-3.1754446588826211E-3</v>
      </c>
      <c r="I1980" s="10">
        <f t="shared" si="150"/>
        <v>1.2116547796622849E-2</v>
      </c>
      <c r="J1980" s="10">
        <f t="shared" si="151"/>
        <v>9.0243200587658556E-3</v>
      </c>
      <c r="K1980" s="10">
        <f t="shared" si="152"/>
        <v>95.129839946837862</v>
      </c>
      <c r="L1980" s="10">
        <f t="shared" si="153"/>
        <v>3.978700633325416E-2</v>
      </c>
    </row>
    <row r="1981" spans="1:12" x14ac:dyDescent="0.25">
      <c r="A1981" s="3">
        <v>45810</v>
      </c>
      <c r="B1981" s="41">
        <v>0.19392600073769381</v>
      </c>
      <c r="C1981" s="41">
        <v>0.19603675622967021</v>
      </c>
      <c r="D1981" s="41">
        <v>0.18909156086149731</v>
      </c>
      <c r="E1981" s="41">
        <v>0.19556185722068101</v>
      </c>
      <c r="F1981" s="4">
        <v>2128370229.202091</v>
      </c>
      <c r="G1981" s="4">
        <v>28672436152.689899</v>
      </c>
      <c r="H1981" s="11">
        <f t="shared" si="154"/>
        <v>5.9973359260148389E-3</v>
      </c>
      <c r="I1981" s="10">
        <f t="shared" si="150"/>
        <v>2.9027105249113751E-2</v>
      </c>
      <c r="J1981" s="10">
        <f t="shared" si="151"/>
        <v>-1.1050638828521864E-2</v>
      </c>
      <c r="K1981" s="10">
        <f t="shared" si="152"/>
        <v>95.706362889513088</v>
      </c>
      <c r="L1981" s="10">
        <f t="shared" si="153"/>
        <v>3.6729271980889822E-2</v>
      </c>
    </row>
    <row r="1982" spans="1:12" x14ac:dyDescent="0.25">
      <c r="A1982" s="3">
        <v>45811</v>
      </c>
      <c r="B1982" s="41">
        <v>0.19530451283852029</v>
      </c>
      <c r="C1982" s="41">
        <v>0.20057162004255</v>
      </c>
      <c r="D1982" s="41">
        <v>0.19261515704427221</v>
      </c>
      <c r="E1982" s="41">
        <v>0.1934007737679003</v>
      </c>
      <c r="F1982" s="4">
        <v>2570814607.5052271</v>
      </c>
      <c r="G1982" s="4">
        <v>29284143254.519169</v>
      </c>
      <c r="H1982" s="11">
        <f t="shared" si="154"/>
        <v>2.3132722149140715E-2</v>
      </c>
      <c r="I1982" s="10">
        <f t="shared" si="150"/>
        <v>3.4965067668797137E-3</v>
      </c>
      <c r="J1982" s="10">
        <f t="shared" si="151"/>
        <v>-2.629141421870651E-2</v>
      </c>
      <c r="K1982" s="10">
        <f t="shared" si="152"/>
        <v>97.943444312290168</v>
      </c>
      <c r="L1982" s="10">
        <f t="shared" si="153"/>
        <v>4.1307564370175687E-2</v>
      </c>
    </row>
    <row r="1983" spans="1:12" x14ac:dyDescent="0.25">
      <c r="A1983" s="3">
        <v>45812</v>
      </c>
      <c r="B1983" s="41">
        <v>0.19367790124903389</v>
      </c>
      <c r="C1983" s="41">
        <v>0.19697781711267881</v>
      </c>
      <c r="D1983" s="41">
        <v>0.18759708479833909</v>
      </c>
      <c r="E1983" s="41">
        <v>0.18831599391455009</v>
      </c>
      <c r="F1983" s="4">
        <v>2182675092.390244</v>
      </c>
      <c r="G1983" s="4">
        <v>28894282751.264809</v>
      </c>
      <c r="H1983" s="11">
        <f t="shared" si="154"/>
        <v>-1.7917803770587208E-2</v>
      </c>
      <c r="I1983" s="10">
        <f t="shared" si="150"/>
        <v>1.5108964963365317E-2</v>
      </c>
      <c r="J1983" s="10">
        <f t="shared" si="151"/>
        <v>-8.6347713988785713E-2</v>
      </c>
      <c r="K1983" s="10">
        <f t="shared" si="152"/>
        <v>96.170595092716525</v>
      </c>
      <c r="L1983" s="10">
        <f t="shared" si="153"/>
        <v>5.0004680640020061E-2</v>
      </c>
    </row>
    <row r="1984" spans="1:12" x14ac:dyDescent="0.25">
      <c r="A1984" s="3">
        <v>45813</v>
      </c>
      <c r="B1984" s="41">
        <v>0.18868178111375511</v>
      </c>
      <c r="C1984" s="41">
        <v>0.19247438989234</v>
      </c>
      <c r="D1984" s="41">
        <v>0.16923914982794169</v>
      </c>
      <c r="E1984" s="41">
        <v>0.17205533833250261</v>
      </c>
      <c r="F1984" s="4">
        <v>2410547102.034843</v>
      </c>
      <c r="G1984" s="4">
        <v>27664860702.317081</v>
      </c>
      <c r="H1984" s="11">
        <f t="shared" si="154"/>
        <v>-2.2862611061237801E-2</v>
      </c>
      <c r="I1984" s="10">
        <f t="shared" si="150"/>
        <v>4.9059397719993569E-2</v>
      </c>
      <c r="J1984" s="10">
        <f t="shared" si="151"/>
        <v>4.1300790198023796E-2</v>
      </c>
      <c r="K1984" s="10">
        <f t="shared" si="152"/>
        <v>93.949021570522731</v>
      </c>
      <c r="L1984" s="10">
        <f t="shared" si="153"/>
        <v>0.1372923468832159</v>
      </c>
    </row>
    <row r="1985" spans="1:12" x14ac:dyDescent="0.25">
      <c r="A1985" s="3">
        <v>45814</v>
      </c>
      <c r="B1985" s="41">
        <v>0.1712123131850499</v>
      </c>
      <c r="C1985" s="41">
        <v>0.1839612641367292</v>
      </c>
      <c r="D1985" s="41">
        <v>0.17043115634609829</v>
      </c>
      <c r="E1985" s="41">
        <v>0.17916135976342329</v>
      </c>
      <c r="F1985" s="4">
        <v>4327439567.9825783</v>
      </c>
      <c r="G1985" s="4">
        <v>26542149117.773521</v>
      </c>
      <c r="H1985" s="11">
        <f t="shared" si="154"/>
        <v>-4.4229914225848953E-2</v>
      </c>
      <c r="I1985" s="10">
        <f t="shared" si="150"/>
        <v>2.4567727919408356E-2</v>
      </c>
      <c r="J1985" s="10">
        <f t="shared" si="151"/>
        <v>3.4381227692600769E-2</v>
      </c>
      <c r="K1985" s="10">
        <f t="shared" si="152"/>
        <v>89.749434490630222</v>
      </c>
      <c r="L1985" s="10">
        <f t="shared" si="153"/>
        <v>7.9387525618584753E-2</v>
      </c>
    </row>
    <row r="1986" spans="1:12" x14ac:dyDescent="0.25">
      <c r="A1986" s="3">
        <v>45815</v>
      </c>
      <c r="B1986" s="41">
        <v>0.17903708826066289</v>
      </c>
      <c r="C1986" s="41">
        <v>0.18858799136446769</v>
      </c>
      <c r="D1986" s="41">
        <v>0.17827437220200859</v>
      </c>
      <c r="E1986" s="41">
        <v>0.1853211472671655</v>
      </c>
      <c r="F1986" s="4">
        <v>2286994728.815331</v>
      </c>
      <c r="G1986" s="4">
        <v>27570293953.557491</v>
      </c>
      <c r="H1986" s="11">
        <f t="shared" si="154"/>
        <v>2.5150551391621648E-2</v>
      </c>
      <c r="I1986" s="10">
        <f t="shared" si="150"/>
        <v>3.8969751822731574E-2</v>
      </c>
      <c r="J1986" s="10">
        <f t="shared" si="151"/>
        <v>-5.0967301545350452E-3</v>
      </c>
      <c r="K1986" s="10">
        <f t="shared" si="152"/>
        <v>92.031832806547428</v>
      </c>
      <c r="L1986" s="10">
        <f t="shared" si="153"/>
        <v>5.7852505859745218E-2</v>
      </c>
    </row>
    <row r="1987" spans="1:12" x14ac:dyDescent="0.25">
      <c r="A1987" s="3">
        <v>45816</v>
      </c>
      <c r="B1987" s="41">
        <v>0.1846497237708086</v>
      </c>
      <c r="C1987" s="41">
        <v>0.18677877951709149</v>
      </c>
      <c r="D1987" s="41">
        <v>0.1813369580023734</v>
      </c>
      <c r="E1987" s="41">
        <v>0.18437661538761591</v>
      </c>
      <c r="F1987" s="4">
        <v>1783030856.1114981</v>
      </c>
      <c r="G1987" s="4">
        <v>27567875453.73867</v>
      </c>
      <c r="H1987" s="11">
        <f t="shared" si="154"/>
        <v>-9.5934626286977888E-3</v>
      </c>
      <c r="I1987" s="10">
        <f t="shared" ref="I1987:I2003" si="155">_xlfn.STDEV.S(H1988:H1989)</f>
        <v>2.2007890189003614E-2</v>
      </c>
      <c r="J1987" s="10">
        <f t="shared" ref="J1987:J2009" si="156">E1988/E1987-1</f>
        <v>5.7269856350878223E-2</v>
      </c>
      <c r="K1987" s="10">
        <f t="shared" ref="K1987:K2003" si="157">C1987/$C$2-1</f>
        <v>91.139335395238547</v>
      </c>
      <c r="L1987" s="10">
        <f t="shared" ref="L1987:L2003" si="158">C1987/D1987-1</f>
        <v>3.0009445259619127E-2</v>
      </c>
    </row>
    <row r="1988" spans="1:12" x14ac:dyDescent="0.25">
      <c r="A1988" s="3">
        <v>45817</v>
      </c>
      <c r="B1988" s="41">
        <v>0.18455458396954619</v>
      </c>
      <c r="C1988" s="41">
        <v>0.19528059261176661</v>
      </c>
      <c r="D1988" s="41">
        <v>0.1806568427062584</v>
      </c>
      <c r="E1988" s="41">
        <v>0.1949358376653258</v>
      </c>
      <c r="F1988" s="4">
        <v>1993053507.4738679</v>
      </c>
      <c r="G1988" s="4">
        <v>27739443869.418121</v>
      </c>
      <c r="H1988" s="11">
        <f t="shared" ref="H1988:H2009" si="159">(C1988-C1987)/C1987</f>
        <v>4.551808892132285E-2</v>
      </c>
      <c r="I1988" s="10">
        <f t="shared" si="155"/>
        <v>1.0992252001762425E-2</v>
      </c>
      <c r="J1988" s="10">
        <f t="shared" si="156"/>
        <v>1.505025291932216E-2</v>
      </c>
      <c r="K1988" s="10">
        <f t="shared" si="157"/>
        <v>95.333341856910607</v>
      </c>
      <c r="L1988" s="10">
        <f t="shared" si="158"/>
        <v>8.0947666783294236E-2</v>
      </c>
    </row>
    <row r="1989" spans="1:12" x14ac:dyDescent="0.25">
      <c r="A1989" s="3">
        <v>45818</v>
      </c>
      <c r="B1989" s="41">
        <v>0.19469206383472001</v>
      </c>
      <c r="C1989" s="41">
        <v>0.19809150679363541</v>
      </c>
      <c r="D1989" s="41">
        <v>0.1895793631757971</v>
      </c>
      <c r="E1989" s="41">
        <v>0.1978696713252289</v>
      </c>
      <c r="F1989" s="4">
        <v>3145985476.8954711</v>
      </c>
      <c r="G1989" s="4">
        <v>28902534419.149818</v>
      </c>
      <c r="H1989" s="11">
        <f t="shared" si="159"/>
        <v>1.4394232136816161E-2</v>
      </c>
      <c r="I1989" s="10">
        <f t="shared" si="155"/>
        <v>5.7084226585424537E-2</v>
      </c>
      <c r="J1989" s="10">
        <f t="shared" si="156"/>
        <v>-2.4549126159742918E-2</v>
      </c>
      <c r="K1989" s="10">
        <f t="shared" si="157"/>
        <v>96.71998634211424</v>
      </c>
      <c r="L1989" s="10">
        <f t="shared" si="158"/>
        <v>4.4900159359354985E-2</v>
      </c>
    </row>
    <row r="1990" spans="1:12" x14ac:dyDescent="0.25">
      <c r="A1990" s="3">
        <v>45819</v>
      </c>
      <c r="B1990" s="41">
        <v>0.1985408576386819</v>
      </c>
      <c r="C1990" s="41">
        <v>0.20402229202437899</v>
      </c>
      <c r="D1990" s="41">
        <v>0.19162560716515009</v>
      </c>
      <c r="E1990" s="41">
        <v>0.19301214380067899</v>
      </c>
      <c r="F1990" s="4">
        <v>3582709478.0662022</v>
      </c>
      <c r="G1990" s="4">
        <v>29687426729.505219</v>
      </c>
      <c r="H1990" s="11">
        <f t="shared" si="159"/>
        <v>2.993962399873137E-2</v>
      </c>
      <c r="I1990" s="10">
        <f t="shared" si="155"/>
        <v>1.327696210898972E-2</v>
      </c>
      <c r="J1990" s="10">
        <f t="shared" si="156"/>
        <v>-5.9030531991844604E-2</v>
      </c>
      <c r="K1990" s="10">
        <f t="shared" si="157"/>
        <v>99.645685990358317</v>
      </c>
      <c r="L1990" s="10">
        <f t="shared" si="158"/>
        <v>6.4692214378973878E-2</v>
      </c>
    </row>
    <row r="1991" spans="1:12" x14ac:dyDescent="0.25">
      <c r="A1991" s="3">
        <v>45820</v>
      </c>
      <c r="B1991" s="41">
        <v>0.1931559211519461</v>
      </c>
      <c r="C1991" s="41">
        <v>0.1936600684790287</v>
      </c>
      <c r="D1991" s="41">
        <v>0.1809484250229963</v>
      </c>
      <c r="E1991" s="41">
        <v>0.1816185342712385</v>
      </c>
      <c r="F1991" s="4">
        <v>3077506486.4773521</v>
      </c>
      <c r="G1991" s="4">
        <v>28192453933.550522</v>
      </c>
      <c r="H1991" s="11">
        <f t="shared" si="159"/>
        <v>-5.0789663435954813E-2</v>
      </c>
      <c r="I1991" s="10">
        <f t="shared" si="155"/>
        <v>4.9569704905867429E-2</v>
      </c>
      <c r="J1991" s="10">
        <f t="shared" si="156"/>
        <v>-8.5230393055955034E-3</v>
      </c>
      <c r="K1991" s="10">
        <f t="shared" si="157"/>
        <v>94.533925472627217</v>
      </c>
      <c r="L1991" s="10">
        <f t="shared" si="158"/>
        <v>7.0250091728717212E-2</v>
      </c>
    </row>
    <row r="1992" spans="1:12" x14ac:dyDescent="0.25">
      <c r="A1992" s="3">
        <v>45821</v>
      </c>
      <c r="B1992" s="41">
        <v>0.17916543862939829</v>
      </c>
      <c r="C1992" s="41">
        <v>0.18018788827352139</v>
      </c>
      <c r="D1992" s="41">
        <v>0.17091364388076441</v>
      </c>
      <c r="E1992" s="41">
        <v>0.1800705923650201</v>
      </c>
      <c r="F1992" s="4">
        <v>4027668401.369338</v>
      </c>
      <c r="G1992" s="4">
        <v>26277581203.724739</v>
      </c>
      <c r="H1992" s="11">
        <f t="shared" si="159"/>
        <v>-6.956612331760173E-2</v>
      </c>
      <c r="I1992" s="10">
        <f t="shared" si="155"/>
        <v>6.9542707014735956E-3</v>
      </c>
      <c r="J1992" s="10">
        <f t="shared" si="156"/>
        <v>-9.0318978380977688E-3</v>
      </c>
      <c r="K1992" s="10">
        <f t="shared" si="157"/>
        <v>87.888000632183861</v>
      </c>
      <c r="L1992" s="10">
        <f t="shared" si="158"/>
        <v>5.4262750370163815E-2</v>
      </c>
    </row>
    <row r="1993" spans="1:12" x14ac:dyDescent="0.25">
      <c r="A1993" s="3">
        <v>45822</v>
      </c>
      <c r="B1993" s="41">
        <v>0.1802844736022135</v>
      </c>
      <c r="C1993" s="41">
        <v>0.1802844736022135</v>
      </c>
      <c r="D1993" s="41">
        <v>0.17512098742536039</v>
      </c>
      <c r="E1993" s="41">
        <v>0.17844421317113349</v>
      </c>
      <c r="F1993" s="4">
        <v>2315965627.822299</v>
      </c>
      <c r="G1993" s="4">
        <v>26559709309.97213</v>
      </c>
      <c r="H1993" s="11">
        <f t="shared" si="159"/>
        <v>5.3602564310813703E-4</v>
      </c>
      <c r="I1993" s="10">
        <f t="shared" si="155"/>
        <v>1.6020617508943149E-2</v>
      </c>
      <c r="J1993" s="10">
        <f t="shared" si="156"/>
        <v>-1.6071018218803301E-2</v>
      </c>
      <c r="K1993" s="10">
        <f t="shared" si="157"/>
        <v>87.935646879887329</v>
      </c>
      <c r="L1993" s="10">
        <f t="shared" si="158"/>
        <v>2.9485250470357771E-2</v>
      </c>
    </row>
    <row r="1994" spans="1:12" x14ac:dyDescent="0.25">
      <c r="A1994" s="3">
        <v>45823</v>
      </c>
      <c r="B1994" s="41">
        <v>0.1782980881784311</v>
      </c>
      <c r="C1994" s="41">
        <v>0.17860804464568569</v>
      </c>
      <c r="D1994" s="41">
        <v>0.17204780908571959</v>
      </c>
      <c r="E1994" s="41">
        <v>0.17557643297022019</v>
      </c>
      <c r="F1994" s="4">
        <v>1548716290.41115</v>
      </c>
      <c r="G1994" s="4">
        <v>26322151906.648079</v>
      </c>
      <c r="H1994" s="11">
        <f t="shared" si="159"/>
        <v>-9.2987982993296778E-3</v>
      </c>
      <c r="I1994" s="10">
        <f t="shared" si="155"/>
        <v>3.0127270785940696E-2</v>
      </c>
      <c r="J1994" s="10">
        <f t="shared" si="156"/>
        <v>-1.1051918452634868E-2</v>
      </c>
      <c r="K1994" s="10">
        <f t="shared" si="157"/>
        <v>87.108652237930841</v>
      </c>
      <c r="L1994" s="10">
        <f t="shared" si="158"/>
        <v>3.8130305726227443E-2</v>
      </c>
    </row>
    <row r="1995" spans="1:12" x14ac:dyDescent="0.25">
      <c r="A1995" s="3">
        <v>45824</v>
      </c>
      <c r="B1995" s="41">
        <v>0.1756751729232959</v>
      </c>
      <c r="C1995" s="41">
        <v>0.1809938509441934</v>
      </c>
      <c r="D1995" s="41">
        <v>0.1734728638997054</v>
      </c>
      <c r="E1995" s="41">
        <v>0.1736359765508288</v>
      </c>
      <c r="F1995" s="4">
        <v>2120539777.8432059</v>
      </c>
      <c r="G1995" s="4">
        <v>26587604708.508709</v>
      </c>
      <c r="H1995" s="11">
        <f t="shared" si="159"/>
        <v>1.3357776259409593E-2</v>
      </c>
      <c r="I1995" s="10">
        <f t="shared" si="155"/>
        <v>5.5997612127232513E-3</v>
      </c>
      <c r="J1995" s="10">
        <f t="shared" si="156"/>
        <v>-2.1759183809722193E-2</v>
      </c>
      <c r="K1995" s="10">
        <f t="shared" si="157"/>
        <v>88.285587901043257</v>
      </c>
      <c r="L1995" s="10">
        <f t="shared" si="158"/>
        <v>4.3355409459523875E-2</v>
      </c>
    </row>
    <row r="1996" spans="1:12" x14ac:dyDescent="0.25">
      <c r="A1996" s="3">
        <v>45825</v>
      </c>
      <c r="B1996" s="41">
        <v>0.17145197795653511</v>
      </c>
      <c r="C1996" s="41">
        <v>0.17570003081389479</v>
      </c>
      <c r="D1996" s="41">
        <v>0.1646044234446854</v>
      </c>
      <c r="E1996" s="41">
        <v>0.1698577994210787</v>
      </c>
      <c r="F1996" s="4">
        <v>2782245272.6550522</v>
      </c>
      <c r="G1996" s="4">
        <v>25667098322.919861</v>
      </c>
      <c r="H1996" s="11">
        <f t="shared" si="159"/>
        <v>-2.9248618683354474E-2</v>
      </c>
      <c r="I1996" s="10">
        <f t="shared" si="155"/>
        <v>1.4936703905920803E-2</v>
      </c>
      <c r="J1996" s="10">
        <f t="shared" si="156"/>
        <v>4.3472710770151579E-3</v>
      </c>
      <c r="K1996" s="10">
        <f t="shared" si="157"/>
        <v>85.674107786606513</v>
      </c>
      <c r="L1996" s="10">
        <f t="shared" si="158"/>
        <v>6.740771078328911E-2</v>
      </c>
    </row>
    <row r="1997" spans="1:12" x14ac:dyDescent="0.25">
      <c r="A1997" s="3">
        <v>45826</v>
      </c>
      <c r="B1997" s="41">
        <v>0.16983430724271389</v>
      </c>
      <c r="C1997" s="41">
        <v>0.17195246152905561</v>
      </c>
      <c r="D1997" s="41">
        <v>0.1645416792208888</v>
      </c>
      <c r="E1997" s="41">
        <v>0.17059621731970739</v>
      </c>
      <c r="F1997" s="4">
        <v>2285469918.355401</v>
      </c>
      <c r="G1997" s="4">
        <v>25358538788.32056</v>
      </c>
      <c r="H1997" s="11">
        <f t="shared" si="159"/>
        <v>-2.132936043027045E-2</v>
      </c>
      <c r="I1997" s="10">
        <f t="shared" si="155"/>
        <v>8.8086702838796043E-5</v>
      </c>
      <c r="J1997" s="10">
        <f t="shared" si="156"/>
        <v>2.3441098758607559E-3</v>
      </c>
      <c r="K1997" s="10">
        <f t="shared" si="157"/>
        <v>83.825404501653864</v>
      </c>
      <c r="L1997" s="10">
        <f t="shared" si="158"/>
        <v>4.5038936901927507E-2</v>
      </c>
    </row>
    <row r="1998" spans="1:12" x14ac:dyDescent="0.25">
      <c r="A1998" s="3">
        <v>45827</v>
      </c>
      <c r="B1998" s="41">
        <v>0.170667788223339</v>
      </c>
      <c r="C1998" s="41">
        <v>0.1719170958617785</v>
      </c>
      <c r="D1998" s="41">
        <v>0.16807970883528331</v>
      </c>
      <c r="E1998" s="41">
        <v>0.17099611359751099</v>
      </c>
      <c r="F1998" s="4">
        <v>1937557701.146342</v>
      </c>
      <c r="G1998" s="4">
        <v>25459987696.0662</v>
      </c>
      <c r="H1998" s="11">
        <f t="shared" si="159"/>
        <v>-2.0567118936606909E-4</v>
      </c>
      <c r="I1998" s="10">
        <f t="shared" si="155"/>
        <v>3.1253388058645595E-2</v>
      </c>
      <c r="J1998" s="10">
        <f t="shared" si="156"/>
        <v>-4.9519846335011941E-2</v>
      </c>
      <c r="K1998" s="10">
        <f t="shared" si="157"/>
        <v>83.807958359821555</v>
      </c>
      <c r="L1998" s="10">
        <f t="shared" si="158"/>
        <v>2.2830757222787712E-2</v>
      </c>
    </row>
    <row r="1999" spans="1:12" x14ac:dyDescent="0.25">
      <c r="A1999" s="3">
        <v>45828</v>
      </c>
      <c r="B1999" s="41">
        <v>0.17109486922745179</v>
      </c>
      <c r="C1999" s="41">
        <v>0.17190315376703799</v>
      </c>
      <c r="D1999" s="41">
        <v>0.1591349733593963</v>
      </c>
      <c r="E1999" s="41">
        <v>0.162528412328278</v>
      </c>
      <c r="F1999" s="4">
        <v>1842965835.432056</v>
      </c>
      <c r="G1999" s="4">
        <v>25058865182.658531</v>
      </c>
      <c r="H1999" s="11">
        <f t="shared" si="159"/>
        <v>-8.1097779546715116E-5</v>
      </c>
      <c r="I1999" s="10">
        <f t="shared" si="155"/>
        <v>1.4733568130026421E-3</v>
      </c>
      <c r="J1999" s="10">
        <f t="shared" si="156"/>
        <v>-5.7786969192212378E-2</v>
      </c>
      <c r="K1999" s="10">
        <f t="shared" si="157"/>
        <v>83.801080622710685</v>
      </c>
      <c r="L1999" s="10">
        <f t="shared" si="158"/>
        <v>8.0234910894197764E-2</v>
      </c>
    </row>
    <row r="2000" spans="1:12" x14ac:dyDescent="0.25">
      <c r="A2000" s="3">
        <v>45829</v>
      </c>
      <c r="B2000" s="41">
        <v>0.1624004367324812</v>
      </c>
      <c r="C2000" s="41">
        <v>0.16429127128108181</v>
      </c>
      <c r="D2000" s="41">
        <v>0.15246832609463271</v>
      </c>
      <c r="E2000" s="41">
        <v>0.15313638797220461</v>
      </c>
      <c r="F2000" s="4">
        <v>2067688928.0905919</v>
      </c>
      <c r="G2000" s="4">
        <v>24119046563.240421</v>
      </c>
      <c r="H2000" s="11">
        <f t="shared" si="159"/>
        <v>-4.4280063042192647E-2</v>
      </c>
      <c r="I2000" s="10">
        <f t="shared" si="155"/>
        <v>6.37817303563986E-2</v>
      </c>
      <c r="J2000" s="10">
        <f t="shared" si="156"/>
        <v>-1.2788856149901995E-2</v>
      </c>
      <c r="K2000" s="10">
        <f t="shared" si="157"/>
        <v>80.046083426690998</v>
      </c>
      <c r="L2000" s="10">
        <f t="shared" si="158"/>
        <v>7.7543615052945158E-2</v>
      </c>
    </row>
    <row r="2001" spans="1:12" x14ac:dyDescent="0.25">
      <c r="A2001" s="3">
        <v>45830</v>
      </c>
      <c r="B2001" s="41">
        <v>0.1552052085630449</v>
      </c>
      <c r="C2001" s="41">
        <v>0.15735876749100619</v>
      </c>
      <c r="D2001" s="41">
        <v>0.14402682703101369</v>
      </c>
      <c r="E2001" s="41">
        <v>0.15117794873511251</v>
      </c>
      <c r="F2001" s="4">
        <v>3095166502.9163761</v>
      </c>
      <c r="G2001" s="4">
        <v>22842722718.804878</v>
      </c>
      <c r="H2001" s="11">
        <f t="shared" si="159"/>
        <v>-4.219642185502951E-2</v>
      </c>
      <c r="I2001" s="10">
        <f t="shared" si="155"/>
        <v>2.2762773446894272E-2</v>
      </c>
      <c r="J2001" s="10">
        <f t="shared" si="156"/>
        <v>8.6907794463401356E-2</v>
      </c>
      <c r="K2001" s="10">
        <f t="shared" si="157"/>
        <v>76.626228700720432</v>
      </c>
      <c r="L2001" s="10">
        <f t="shared" si="158"/>
        <v>9.2565674984436797E-2</v>
      </c>
    </row>
    <row r="2002" spans="1:12" x14ac:dyDescent="0.25">
      <c r="A2002" s="3">
        <v>45831</v>
      </c>
      <c r="B2002" s="41">
        <v>0.15113411893726711</v>
      </c>
      <c r="C2002" s="41">
        <v>0.16491270686951359</v>
      </c>
      <c r="D2002" s="41">
        <v>0.14930227662514189</v>
      </c>
      <c r="E2002" s="41">
        <v>0.1643164908311823</v>
      </c>
      <c r="F2002" s="4">
        <v>3688308396.8815331</v>
      </c>
      <c r="G2002" s="4">
        <v>23168666923.310101</v>
      </c>
      <c r="H2002" s="11">
        <f t="shared" si="159"/>
        <v>4.8004566246613145E-2</v>
      </c>
      <c r="I2002" s="10">
        <f t="shared" si="155"/>
        <v>1.1832567659443585E-2</v>
      </c>
      <c r="J2002" s="10">
        <f t="shared" si="156"/>
        <v>8.3773306106491585E-3</v>
      </c>
      <c r="K2002" s="10">
        <f t="shared" si="157"/>
        <v>80.352642138858897</v>
      </c>
      <c r="L2002" s="10">
        <f t="shared" si="158"/>
        <v>0.10455587548450662</v>
      </c>
    </row>
    <row r="2003" spans="1:12" x14ac:dyDescent="0.25">
      <c r="A2003" s="3">
        <v>45832</v>
      </c>
      <c r="B2003" s="41">
        <v>0.16397303731973081</v>
      </c>
      <c r="C2003" s="41">
        <v>0.16752049513866049</v>
      </c>
      <c r="D2003" s="41">
        <v>0.16214784978811589</v>
      </c>
      <c r="E2003" s="41">
        <v>0.1656930243996568</v>
      </c>
      <c r="F2003" s="4">
        <v>3390116634.0313592</v>
      </c>
      <c r="G2003" s="4">
        <v>24587689589.550522</v>
      </c>
      <c r="H2003" s="11">
        <f t="shared" si="159"/>
        <v>1.5813143320789095E-2</v>
      </c>
      <c r="I2003" s="10">
        <f t="shared" si="155"/>
        <v>2.7837012507076504E-3</v>
      </c>
      <c r="J2003" s="10">
        <f t="shared" si="156"/>
        <v>-6.6618856323693576E-3</v>
      </c>
      <c r="K2003" s="10">
        <f t="shared" si="157"/>
        <v>81.639083128525542</v>
      </c>
      <c r="L2003" s="10">
        <f t="shared" si="158"/>
        <v>3.3134237410888945E-2</v>
      </c>
    </row>
    <row r="2004" spans="1:12" x14ac:dyDescent="0.25">
      <c r="A2004" s="3">
        <v>45833</v>
      </c>
      <c r="B2004" s="41">
        <v>0.16572416973067711</v>
      </c>
      <c r="C2004" s="41">
        <v>0.16736627001803239</v>
      </c>
      <c r="D2004" s="41">
        <v>0.1629880116385336</v>
      </c>
      <c r="E2004" s="41">
        <v>0.1645891964210249</v>
      </c>
      <c r="F2004" s="4">
        <v>2016147461.4773519</v>
      </c>
      <c r="G2004" s="4">
        <v>24791504189.696869</v>
      </c>
      <c r="H2004" s="11">
        <f t="shared" si="159"/>
        <v>-9.2063434089329225E-4</v>
      </c>
      <c r="I2004" s="10"/>
      <c r="J2004" s="10">
        <f t="shared" si="156"/>
        <v>-2.6253729397650361E-2</v>
      </c>
      <c r="K2004" s="10">
        <f t="shared" ref="K2004:K2009" si="160">C2004/$C$2-1</f>
        <v>81.563002750697493</v>
      </c>
      <c r="L2004" s="10">
        <f t="shared" ref="L2004:L2009" si="161">C2004/D2004-1</f>
        <v>2.6862456541949076E-2</v>
      </c>
    </row>
    <row r="2005" spans="1:12" x14ac:dyDescent="0.25">
      <c r="A2005" s="3">
        <v>45834</v>
      </c>
      <c r="B2005" s="41">
        <v>0.16471820320778691</v>
      </c>
      <c r="C2005" s="41">
        <v>0.16787106572154209</v>
      </c>
      <c r="D2005" s="41">
        <v>0.15885936594090549</v>
      </c>
      <c r="E2005" s="41">
        <v>0.1602681161964106</v>
      </c>
      <c r="F2005" s="4">
        <v>2034546531.794425</v>
      </c>
      <c r="G2005" s="4">
        <v>24355242876.944248</v>
      </c>
      <c r="H2005" s="11">
        <f t="shared" si="159"/>
        <v>3.0161137214524143E-3</v>
      </c>
      <c r="I2005" s="10"/>
      <c r="J2005" s="10">
        <f t="shared" si="156"/>
        <v>5.6227764850884654E-3</v>
      </c>
      <c r="K2005" s="10">
        <f t="shared" si="160"/>
        <v>81.812022156178188</v>
      </c>
      <c r="L2005" s="10">
        <f t="shared" si="161"/>
        <v>5.6727532098981737E-2</v>
      </c>
    </row>
    <row r="2006" spans="1:12" x14ac:dyDescent="0.25">
      <c r="A2006" s="3">
        <v>45835</v>
      </c>
      <c r="B2006" s="41">
        <v>0.1600835646566337</v>
      </c>
      <c r="C2006" s="41">
        <v>0.16264746911107689</v>
      </c>
      <c r="D2006" s="41">
        <v>0.1575083984797899</v>
      </c>
      <c r="E2006" s="41">
        <v>0.16116926799146919</v>
      </c>
      <c r="F2006" s="4">
        <v>1842814600.031359</v>
      </c>
      <c r="G2006" s="4">
        <v>24091614839.268291</v>
      </c>
      <c r="H2006" s="11">
        <f t="shared" si="159"/>
        <v>-3.1116717988375075E-2</v>
      </c>
      <c r="I2006" s="10"/>
      <c r="J2006" s="10">
        <f t="shared" si="156"/>
        <v>1.6548294957023035E-2</v>
      </c>
      <c r="K2006" s="10">
        <f t="shared" si="160"/>
        <v>79.235183816697315</v>
      </c>
      <c r="L2006" s="10">
        <f t="shared" si="161"/>
        <v>3.2627280074505993E-2</v>
      </c>
    </row>
    <row r="2007" spans="1:12" x14ac:dyDescent="0.25">
      <c r="A2007" s="3">
        <v>45836</v>
      </c>
      <c r="B2007" s="41">
        <v>0.1611286664536529</v>
      </c>
      <c r="C2007" s="41">
        <v>0.16478656376946321</v>
      </c>
      <c r="D2007" s="41">
        <v>0.1606406963081842</v>
      </c>
      <c r="E2007" s="41">
        <v>0.1638363445761995</v>
      </c>
      <c r="F2007" s="4">
        <v>1291985847.421603</v>
      </c>
      <c r="G2007" s="4">
        <v>24392370980.623692</v>
      </c>
      <c r="H2007" s="11">
        <f t="shared" si="159"/>
        <v>1.3151724217273083E-2</v>
      </c>
      <c r="I2007" s="10"/>
      <c r="J2007" s="10">
        <f t="shared" si="156"/>
        <v>3.5065862757130084E-2</v>
      </c>
      <c r="K2007" s="10">
        <f t="shared" si="160"/>
        <v>80.290414826776725</v>
      </c>
      <c r="L2007" s="10">
        <f t="shared" si="161"/>
        <v>2.5808326013012861E-2</v>
      </c>
    </row>
    <row r="2008" spans="1:12" x14ac:dyDescent="0.25">
      <c r="A2008" s="3">
        <v>45837</v>
      </c>
      <c r="B2008" s="41">
        <v>0.16379921312556009</v>
      </c>
      <c r="C2008" s="41">
        <v>0.1698018336372997</v>
      </c>
      <c r="D2008" s="41">
        <v>0.16285631578865031</v>
      </c>
      <c r="E2008" s="41">
        <v>0.16958140734973839</v>
      </c>
      <c r="F2008" s="4">
        <v>965347170.43902445</v>
      </c>
      <c r="G2008" s="4">
        <v>24643895294.121948</v>
      </c>
      <c r="H2008" s="11">
        <f t="shared" si="159"/>
        <v>3.0434944167249341E-2</v>
      </c>
      <c r="I2008" s="10"/>
      <c r="J2008" s="10">
        <f t="shared" si="156"/>
        <v>-2.6335710309780547E-2</v>
      </c>
      <c r="K2008" s="10">
        <f t="shared" si="160"/>
        <v>82.764484063362218</v>
      </c>
      <c r="L2008" s="10">
        <f t="shared" si="161"/>
        <v>4.2648133202663363E-2</v>
      </c>
    </row>
    <row r="2009" spans="1:12" x14ac:dyDescent="0.25">
      <c r="A2009" s="3">
        <v>45838</v>
      </c>
      <c r="B2009" s="41">
        <v>0.1696260219259707</v>
      </c>
      <c r="C2009" s="41">
        <v>0.16977980299935999</v>
      </c>
      <c r="D2009" s="41">
        <v>0.16271274012450551</v>
      </c>
      <c r="E2009" s="41">
        <v>0.1651153605318508</v>
      </c>
      <c r="F2009" s="4">
        <v>1874235177.9372821</v>
      </c>
      <c r="G2009" s="4">
        <v>24897052328.4007</v>
      </c>
      <c r="H2009" s="11">
        <f t="shared" si="159"/>
        <v>-1.2974322754820883E-4</v>
      </c>
      <c r="I2009" s="10"/>
      <c r="J2009" s="10">
        <f t="shared" si="156"/>
        <v>-1</v>
      </c>
      <c r="K2009" s="10">
        <f t="shared" si="160"/>
        <v>82.753616188845925</v>
      </c>
      <c r="L2009" s="10">
        <f t="shared" si="161"/>
        <v>4.3432756829286046E-2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388D-B182-45CB-95E7-2CEA1CB3A8C9}">
  <dimension ref="A1:S2004"/>
  <sheetViews>
    <sheetView workbookViewId="0">
      <selection activeCell="H3" sqref="H3"/>
    </sheetView>
  </sheetViews>
  <sheetFormatPr baseColWidth="10" defaultRowHeight="15" x14ac:dyDescent="0.25"/>
  <cols>
    <col min="1" max="1" width="12.140625" style="8" customWidth="1"/>
    <col min="2" max="2" width="7.7109375" style="9" customWidth="1"/>
    <col min="3" max="4" width="7.5703125" style="9" bestFit="1" customWidth="1"/>
    <col min="5" max="5" width="8" style="9" customWidth="1"/>
    <col min="6" max="6" width="14.7109375" style="9" bestFit="1" customWidth="1"/>
    <col min="7" max="7" width="16.42578125" style="9" bestFit="1" customWidth="1"/>
    <col min="8" max="8" width="23.7109375" style="7" bestFit="1" customWidth="1"/>
    <col min="9" max="9" width="21.85546875" style="7" bestFit="1" customWidth="1"/>
    <col min="10" max="10" width="19.28515625" style="7" bestFit="1" customWidth="1"/>
    <col min="11" max="11" width="24.7109375" style="7" customWidth="1"/>
    <col min="12" max="12" width="12.5703125" customWidth="1"/>
    <col min="13" max="13" width="26.85546875" style="7" bestFit="1" customWidth="1"/>
    <col min="14" max="14" width="11.7109375" bestFit="1" customWidth="1"/>
  </cols>
  <sheetData>
    <row r="1" spans="1:19" x14ac:dyDescent="0.25">
      <c r="A1" s="35" t="s">
        <v>14</v>
      </c>
      <c r="B1" s="43" t="s">
        <v>464</v>
      </c>
      <c r="C1" s="43" t="s">
        <v>465</v>
      </c>
      <c r="D1" s="43" t="s">
        <v>466</v>
      </c>
      <c r="E1" s="43" t="s">
        <v>467</v>
      </c>
      <c r="F1" s="36" t="s">
        <v>468</v>
      </c>
      <c r="G1" s="36" t="s">
        <v>469</v>
      </c>
      <c r="H1" s="14" t="s">
        <v>12</v>
      </c>
      <c r="I1" s="14" t="s">
        <v>13</v>
      </c>
      <c r="J1" s="14" t="s">
        <v>5</v>
      </c>
      <c r="K1" s="14" t="s">
        <v>7</v>
      </c>
      <c r="L1" s="14" t="s">
        <v>9</v>
      </c>
      <c r="M1" s="6" t="s">
        <v>3</v>
      </c>
    </row>
    <row r="2" spans="1:19" x14ac:dyDescent="0.25">
      <c r="A2" s="8">
        <v>43831</v>
      </c>
      <c r="B2" s="44">
        <v>2.0055020000000002E-3</v>
      </c>
      <c r="C2" s="44">
        <v>2.1018120000000002E-3</v>
      </c>
      <c r="D2" s="44">
        <v>1.9639890000000002E-3</v>
      </c>
      <c r="E2" s="44">
        <v>2.0518350000000001E-3</v>
      </c>
      <c r="F2" s="9">
        <v>31004020.143205959</v>
      </c>
      <c r="G2" s="9">
        <v>248442917.47385681</v>
      </c>
      <c r="H2" s="10"/>
      <c r="I2" s="10">
        <f>_xlfn.STDEV.S(H3:H4)</f>
        <v>6.8208156464842087E-2</v>
      </c>
      <c r="J2" s="10">
        <f t="shared" ref="J2:J66" si="0">E3/E2-1</f>
        <v>7.2061349962350585E-2</v>
      </c>
      <c r="K2" s="10">
        <f>C2/$C$2-1</f>
        <v>0</v>
      </c>
      <c r="L2" s="10">
        <f>C2/D2-1</f>
        <v>7.0175036621895615E-2</v>
      </c>
      <c r="M2" s="10">
        <f>AVERAGE(H2:H289)</f>
        <v>5.6579741767301232E-2</v>
      </c>
      <c r="N2" s="1"/>
      <c r="R2" s="28"/>
      <c r="S2" s="28"/>
    </row>
    <row r="3" spans="1:19" x14ac:dyDescent="0.25">
      <c r="A3" s="8">
        <v>43836</v>
      </c>
      <c r="B3" s="44">
        <v>2.0516660000000002E-3</v>
      </c>
      <c r="C3" s="44">
        <v>2.2170990000000002E-3</v>
      </c>
      <c r="D3" s="44">
        <v>2.0489520000000002E-3</v>
      </c>
      <c r="E3" s="44">
        <v>2.199693E-3</v>
      </c>
      <c r="F3" s="9">
        <v>30960420.348749861</v>
      </c>
      <c r="G3" s="9">
        <v>261672404.76234841</v>
      </c>
      <c r="H3" s="11">
        <f>(C3-C2)/C2</f>
        <v>5.4851242642063099E-2</v>
      </c>
      <c r="I3" s="10">
        <f t="shared" ref="I3:I66" si="1">_xlfn.STDEV.S(H4:H5)</f>
        <v>0.14857108579295328</v>
      </c>
      <c r="J3" s="10">
        <f t="shared" si="0"/>
        <v>8.3073410698674799E-2</v>
      </c>
      <c r="K3" s="10">
        <f>C3/$C$2-1</f>
        <v>5.4851242642063092E-2</v>
      </c>
      <c r="L3" s="10">
        <f>C3/D3-1</f>
        <v>8.2064879997188811E-2</v>
      </c>
      <c r="R3" s="28"/>
      <c r="S3" s="28"/>
    </row>
    <row r="4" spans="1:19" x14ac:dyDescent="0.25">
      <c r="A4" s="8">
        <v>43843</v>
      </c>
      <c r="B4" s="44">
        <v>2.2017400000000002E-3</v>
      </c>
      <c r="C4" s="44">
        <v>2.5525729999999998E-3</v>
      </c>
      <c r="D4" s="44">
        <v>2.1772649999999998E-3</v>
      </c>
      <c r="E4" s="44">
        <v>2.3824290000000001E-3</v>
      </c>
      <c r="F4" s="9">
        <v>38584027.871473864</v>
      </c>
      <c r="G4" s="9">
        <v>285162102.74084097</v>
      </c>
      <c r="H4" s="11">
        <f t="shared" ref="H4:H67" si="2">(C4-C3)/C3</f>
        <v>0.15131214257910885</v>
      </c>
      <c r="I4" s="10">
        <f t="shared" si="1"/>
        <v>6.7123614574980436E-2</v>
      </c>
      <c r="J4" s="10">
        <f t="shared" si="0"/>
        <v>-4.4791261355532574E-2</v>
      </c>
      <c r="K4" s="10">
        <f t="shared" ref="K4:K66" si="3">C4/$C$2-1</f>
        <v>0.21446304426846918</v>
      </c>
      <c r="L4" s="10">
        <f t="shared" ref="L4:L66" si="4">C4/D4-1</f>
        <v>0.17237589360964334</v>
      </c>
      <c r="M4" s="6" t="s">
        <v>2</v>
      </c>
      <c r="R4" s="28"/>
      <c r="S4" s="28"/>
    </row>
    <row r="5" spans="1:19" x14ac:dyDescent="0.25">
      <c r="A5" s="8">
        <v>43850</v>
      </c>
      <c r="B5" s="44">
        <v>2.3870219999999999E-3</v>
      </c>
      <c r="C5" s="44">
        <v>2.4024839999999999E-3</v>
      </c>
      <c r="D5" s="44">
        <v>2.2106790000000001E-3</v>
      </c>
      <c r="E5" s="44">
        <v>2.275717E-3</v>
      </c>
      <c r="F5" s="9">
        <v>31974526.382286109</v>
      </c>
      <c r="G5" s="9">
        <v>283016034.80639589</v>
      </c>
      <c r="H5" s="11">
        <f t="shared" si="2"/>
        <v>-5.8799101925782325E-2</v>
      </c>
      <c r="I5" s="10">
        <f t="shared" si="1"/>
        <v>0.27057947213316963</v>
      </c>
      <c r="J5" s="10">
        <f t="shared" si="0"/>
        <v>7.6840837415196983E-2</v>
      </c>
      <c r="K5" s="10">
        <f t="shared" si="3"/>
        <v>0.14305370794343153</v>
      </c>
      <c r="L5" s="10">
        <f t="shared" si="4"/>
        <v>8.6762935731510504E-2</v>
      </c>
      <c r="M5" s="10">
        <f>_xlfn.STDEV.S(H3:H288)*SQRT(52)</f>
        <v>3.8440012512560497</v>
      </c>
      <c r="R5" s="28"/>
      <c r="S5" s="28"/>
    </row>
    <row r="6" spans="1:19" x14ac:dyDescent="0.25">
      <c r="A6" s="8">
        <v>43857</v>
      </c>
      <c r="B6" s="44">
        <v>2.2738480000000002E-3</v>
      </c>
      <c r="C6" s="44">
        <v>2.4892809999999999E-3</v>
      </c>
      <c r="D6" s="44">
        <v>2.2471489999999999E-3</v>
      </c>
      <c r="E6" s="44">
        <v>2.4505849999999999E-3</v>
      </c>
      <c r="F6" s="9">
        <v>36296744.093752831</v>
      </c>
      <c r="G6" s="9">
        <v>291303729.8938216</v>
      </c>
      <c r="H6" s="11">
        <f t="shared" si="2"/>
        <v>3.6128024161659354E-2</v>
      </c>
      <c r="I6" s="10">
        <f t="shared" si="1"/>
        <v>0.34977258257550742</v>
      </c>
      <c r="J6" s="10">
        <f t="shared" si="0"/>
        <v>0.31167211094493763</v>
      </c>
      <c r="K6" s="10">
        <f t="shared" si="3"/>
        <v>0.18434997992208602</v>
      </c>
      <c r="L6" s="10">
        <f t="shared" si="4"/>
        <v>0.10775075440035353</v>
      </c>
      <c r="R6" s="28"/>
      <c r="S6" s="28"/>
    </row>
    <row r="7" spans="1:19" x14ac:dyDescent="0.25">
      <c r="A7" s="8">
        <v>43864</v>
      </c>
      <c r="B7" s="44">
        <v>2.4490979999999998E-3</v>
      </c>
      <c r="C7" s="44">
        <v>3.5317550000000001E-3</v>
      </c>
      <c r="D7" s="44">
        <v>2.4013939999999998E-3</v>
      </c>
      <c r="E7" s="44">
        <v>3.2143639999999999E-3</v>
      </c>
      <c r="F7" s="9">
        <v>58847260.432642438</v>
      </c>
      <c r="G7" s="9">
        <v>329169285.23999578</v>
      </c>
      <c r="H7" s="11">
        <f t="shared" si="2"/>
        <v>0.41878518335214077</v>
      </c>
      <c r="I7" s="10">
        <f t="shared" si="1"/>
        <v>3.6874102409419907E-2</v>
      </c>
      <c r="J7" s="10">
        <f t="shared" si="0"/>
        <v>-0.13593731139348253</v>
      </c>
      <c r="K7" s="10">
        <f t="shared" si="3"/>
        <v>0.68033820341686124</v>
      </c>
      <c r="L7" s="10">
        <f t="shared" si="4"/>
        <v>0.47071034574084902</v>
      </c>
      <c r="M7" s="6" t="s">
        <v>8</v>
      </c>
      <c r="R7" s="28"/>
      <c r="S7" s="28"/>
    </row>
    <row r="8" spans="1:19" x14ac:dyDescent="0.25">
      <c r="A8" s="8">
        <v>43871</v>
      </c>
      <c r="B8" s="44">
        <v>3.2188859999999998E-3</v>
      </c>
      <c r="C8" s="44">
        <v>3.263808E-3</v>
      </c>
      <c r="D8" s="44">
        <v>2.6331480000000001E-3</v>
      </c>
      <c r="E8" s="44">
        <v>2.7774119999999999E-3</v>
      </c>
      <c r="F8" s="9">
        <v>76910509.838080063</v>
      </c>
      <c r="G8" s="9">
        <v>368701734.91153091</v>
      </c>
      <c r="H8" s="11">
        <f t="shared" si="2"/>
        <v>-7.5867946672405123E-2</v>
      </c>
      <c r="I8" s="10">
        <f t="shared" si="1"/>
        <v>4.7884324693250817E-2</v>
      </c>
      <c r="J8" s="10">
        <f t="shared" si="0"/>
        <v>-4.1700691147010249E-2</v>
      </c>
      <c r="K8" s="10">
        <f t="shared" si="3"/>
        <v>0.55285439420842564</v>
      </c>
      <c r="L8" s="10">
        <f t="shared" si="4"/>
        <v>0.2395079957526125</v>
      </c>
      <c r="M8" s="4">
        <f>MAX($C$2:C289)</f>
        <v>0.738594902</v>
      </c>
      <c r="R8" s="28"/>
      <c r="S8" s="28"/>
    </row>
    <row r="9" spans="1:19" x14ac:dyDescent="0.25">
      <c r="A9" s="8">
        <v>43878</v>
      </c>
      <c r="B9" s="44">
        <v>2.760415E-3</v>
      </c>
      <c r="C9" s="44">
        <v>2.8459890000000002E-3</v>
      </c>
      <c r="D9" s="44">
        <v>2.5603990000000001E-3</v>
      </c>
      <c r="E9" s="44">
        <v>2.661592E-3</v>
      </c>
      <c r="F9" s="9">
        <v>63027016.358693302</v>
      </c>
      <c r="G9" s="9">
        <v>327492121.3172673</v>
      </c>
      <c r="H9" s="11">
        <f t="shared" si="2"/>
        <v>-0.12801580240014113</v>
      </c>
      <c r="I9" s="10">
        <f t="shared" si="1"/>
        <v>1.4982771530134798E-3</v>
      </c>
      <c r="J9" s="10">
        <f t="shared" si="0"/>
        <v>-0.14201801027355054</v>
      </c>
      <c r="K9" s="10">
        <f t="shared" si="3"/>
        <v>0.35406449292324904</v>
      </c>
      <c r="L9" s="10">
        <f t="shared" si="4"/>
        <v>0.11154120900687747</v>
      </c>
      <c r="R9" s="28"/>
      <c r="S9" s="28"/>
    </row>
    <row r="10" spans="1:19" x14ac:dyDescent="0.25">
      <c r="A10" s="8">
        <v>43885</v>
      </c>
      <c r="B10" s="44">
        <v>2.6697190000000001E-3</v>
      </c>
      <c r="C10" s="44">
        <v>2.6743840000000001E-3</v>
      </c>
      <c r="D10" s="44">
        <v>2.1956789999999999E-3</v>
      </c>
      <c r="E10" s="44">
        <v>2.283598E-3</v>
      </c>
      <c r="F10" s="9">
        <v>48554750.921633892</v>
      </c>
      <c r="G10" s="9">
        <v>294572585.03054589</v>
      </c>
      <c r="H10" s="11">
        <f t="shared" si="2"/>
        <v>-6.0297140993868917E-2</v>
      </c>
      <c r="I10" s="10">
        <f t="shared" si="1"/>
        <v>3.0581025249691703E-2</v>
      </c>
      <c r="J10" s="10">
        <f t="shared" si="0"/>
        <v>-4.7049436897387387E-2</v>
      </c>
      <c r="K10" s="10">
        <f t="shared" si="3"/>
        <v>0.27241827527866436</v>
      </c>
      <c r="L10" s="10">
        <f t="shared" si="4"/>
        <v>0.21802139565938394</v>
      </c>
      <c r="R10" s="28"/>
      <c r="S10" s="28"/>
    </row>
    <row r="11" spans="1:19" x14ac:dyDescent="0.25">
      <c r="A11" s="8">
        <v>43892</v>
      </c>
      <c r="B11" s="44">
        <v>2.282222E-3</v>
      </c>
      <c r="C11" s="44">
        <v>2.5187930000000001E-3</v>
      </c>
      <c r="D11" s="44">
        <v>2.1761559999999998E-3</v>
      </c>
      <c r="E11" s="44">
        <v>2.1761559999999998E-3</v>
      </c>
      <c r="F11" s="9">
        <v>36944172.497491233</v>
      </c>
      <c r="G11" s="9">
        <v>292849393.91995442</v>
      </c>
      <c r="H11" s="11">
        <f t="shared" si="2"/>
        <v>-5.8178257123883505E-2</v>
      </c>
      <c r="I11" s="10">
        <f t="shared" si="1"/>
        <v>3.2717434556190236E-2</v>
      </c>
      <c r="J11" s="10">
        <f t="shared" si="0"/>
        <v>-0.22359288580414272</v>
      </c>
      <c r="K11" s="10">
        <f t="shared" si="3"/>
        <v>0.19839119769037383</v>
      </c>
      <c r="L11" s="10">
        <f>C11/D11-1</f>
        <v>0.15745056880113384</v>
      </c>
      <c r="R11" s="28"/>
      <c r="S11" s="28"/>
    </row>
    <row r="12" spans="1:19" x14ac:dyDescent="0.25">
      <c r="A12" s="8">
        <v>43899</v>
      </c>
      <c r="B12" s="44">
        <v>2.1739060000000002E-3</v>
      </c>
      <c r="C12" s="44">
        <v>2.263321E-3</v>
      </c>
      <c r="D12" s="44">
        <v>1.216031E-3</v>
      </c>
      <c r="E12" s="44">
        <v>1.6895829999999999E-3</v>
      </c>
      <c r="F12" s="9">
        <v>57346309.452624179</v>
      </c>
      <c r="G12" s="9">
        <v>239191496.9397516</v>
      </c>
      <c r="H12" s="11">
        <f t="shared" si="2"/>
        <v>-0.10142635778327162</v>
      </c>
      <c r="I12" s="10">
        <f t="shared" si="1"/>
        <v>9.5653939576885241E-2</v>
      </c>
      <c r="J12" s="10">
        <f t="shared" si="0"/>
        <v>2.398816749458299E-2</v>
      </c>
      <c r="K12" s="10">
        <f t="shared" si="3"/>
        <v>7.6842743309106565E-2</v>
      </c>
      <c r="L12" s="10">
        <f t="shared" si="4"/>
        <v>0.86123626782540907</v>
      </c>
      <c r="R12" s="28"/>
      <c r="S12" s="28"/>
    </row>
    <row r="13" spans="1:19" x14ac:dyDescent="0.25">
      <c r="A13" s="8">
        <v>43906</v>
      </c>
      <c r="B13" s="44">
        <v>1.6897349999999999E-3</v>
      </c>
      <c r="C13" s="44">
        <v>1.9290380000000001E-3</v>
      </c>
      <c r="D13" s="44">
        <v>1.45181E-3</v>
      </c>
      <c r="E13" s="44">
        <v>1.7301129999999999E-3</v>
      </c>
      <c r="F13" s="9">
        <v>90061378.74119392</v>
      </c>
      <c r="G13" s="9">
        <v>207743343.50266889</v>
      </c>
      <c r="H13" s="11">
        <f t="shared" si="2"/>
        <v>-0.14769579745869008</v>
      </c>
      <c r="I13" s="10">
        <f t="shared" si="1"/>
        <v>1.95321992217505E-2</v>
      </c>
      <c r="J13" s="10">
        <f t="shared" si="0"/>
        <v>-1.3906606100294594E-3</v>
      </c>
      <c r="K13" s="10">
        <f t="shared" si="3"/>
        <v>-8.2202404401535478E-2</v>
      </c>
      <c r="L13" s="10">
        <f t="shared" si="4"/>
        <v>0.3287124348227386</v>
      </c>
      <c r="M13" s="6"/>
      <c r="R13" s="28"/>
      <c r="S13" s="28"/>
    </row>
    <row r="14" spans="1:19" x14ac:dyDescent="0.25">
      <c r="A14" s="8">
        <v>43913</v>
      </c>
      <c r="B14" s="44">
        <v>1.7304899999999999E-3</v>
      </c>
      <c r="C14" s="44">
        <v>1.9050779999999999E-3</v>
      </c>
      <c r="D14" s="44">
        <v>1.687827E-3</v>
      </c>
      <c r="E14" s="44">
        <v>1.727707E-3</v>
      </c>
      <c r="F14" s="9">
        <v>106557662.2083789</v>
      </c>
      <c r="G14" s="9">
        <v>223241596.0951781</v>
      </c>
      <c r="H14" s="11">
        <f t="shared" si="2"/>
        <v>-1.2420698814642412E-2</v>
      </c>
      <c r="I14" s="10">
        <f t="shared" si="1"/>
        <v>2.7827320862963866E-2</v>
      </c>
      <c r="J14" s="10">
        <f t="shared" si="0"/>
        <v>7.602214958902187E-2</v>
      </c>
      <c r="K14" s="10">
        <f t="shared" si="3"/>
        <v>-9.3602091909266938E-2</v>
      </c>
      <c r="L14" s="10">
        <f t="shared" si="4"/>
        <v>0.12871639095713006</v>
      </c>
      <c r="R14" s="28"/>
      <c r="S14" s="28"/>
    </row>
    <row r="15" spans="1:19" x14ac:dyDescent="0.25">
      <c r="A15" s="8">
        <v>43920</v>
      </c>
      <c r="B15" s="44">
        <v>1.7264170000000001E-3</v>
      </c>
      <c r="C15" s="44">
        <v>1.934039E-3</v>
      </c>
      <c r="D15" s="44">
        <v>1.7179680000000001E-3</v>
      </c>
      <c r="E15" s="44">
        <v>1.859051E-3</v>
      </c>
      <c r="F15" s="9">
        <v>98694643.544509798</v>
      </c>
      <c r="G15" s="9">
        <v>226610587.23367181</v>
      </c>
      <c r="H15" s="11">
        <f t="shared" si="2"/>
        <v>1.5202002227730356E-2</v>
      </c>
      <c r="I15" s="10">
        <f t="shared" si="1"/>
        <v>3.1578678589236603E-2</v>
      </c>
      <c r="J15" s="10">
        <f t="shared" si="0"/>
        <v>6.5496320434458299E-2</v>
      </c>
      <c r="K15" s="10">
        <f t="shared" si="3"/>
        <v>-7.9823028891261472E-2</v>
      </c>
      <c r="L15" s="10">
        <f t="shared" si="4"/>
        <v>0.12577126000018635</v>
      </c>
      <c r="R15" s="28"/>
      <c r="S15" s="28"/>
    </row>
    <row r="16" spans="1:19" x14ac:dyDescent="0.25">
      <c r="A16" s="8">
        <v>43927</v>
      </c>
      <c r="B16" s="44">
        <v>1.859051E-3</v>
      </c>
      <c r="C16" s="44">
        <v>2.039552E-3</v>
      </c>
      <c r="D16" s="44">
        <v>1.8520539999999999E-3</v>
      </c>
      <c r="E16" s="44">
        <v>1.9808120000000002E-3</v>
      </c>
      <c r="F16" s="9">
        <v>95452860.77412042</v>
      </c>
      <c r="G16" s="9">
        <v>244404632.4348357</v>
      </c>
      <c r="H16" s="11">
        <f t="shared" si="2"/>
        <v>5.4555776796641642E-2</v>
      </c>
      <c r="I16" s="10">
        <f t="shared" si="1"/>
        <v>0.1223050070345675</v>
      </c>
      <c r="J16" s="10">
        <f t="shared" si="0"/>
        <v>2.9659553758761392E-2</v>
      </c>
      <c r="K16" s="10">
        <f t="shared" si="3"/>
        <v>-2.9622059442043436E-2</v>
      </c>
      <c r="L16" s="10">
        <f t="shared" si="4"/>
        <v>0.10123786887423369</v>
      </c>
      <c r="R16" s="28"/>
      <c r="S16" s="28"/>
    </row>
    <row r="17" spans="1:19" x14ac:dyDescent="0.25">
      <c r="A17" s="8">
        <v>43934</v>
      </c>
      <c r="B17" s="44">
        <v>1.9687939999999998E-3</v>
      </c>
      <c r="C17" s="44">
        <v>2.0597369999999999E-3</v>
      </c>
      <c r="D17" s="44">
        <v>1.8903450000000001E-3</v>
      </c>
      <c r="E17" s="44">
        <v>2.039562E-3</v>
      </c>
      <c r="F17" s="9">
        <v>92750072.642176107</v>
      </c>
      <c r="G17" s="9">
        <v>244572478.91008389</v>
      </c>
      <c r="H17" s="11">
        <f t="shared" si="2"/>
        <v>9.8967812539223418E-3</v>
      </c>
      <c r="I17" s="10">
        <f t="shared" si="1"/>
        <v>6.0478745965861842E-2</v>
      </c>
      <c r="J17" s="10">
        <f t="shared" si="0"/>
        <v>0.18110211898437023</v>
      </c>
      <c r="K17" s="10">
        <f t="shared" si="3"/>
        <v>-2.0018441230709616E-2</v>
      </c>
      <c r="L17" s="10">
        <f t="shared" si="4"/>
        <v>8.9609039619751751E-2</v>
      </c>
      <c r="R17" s="28"/>
      <c r="S17" s="28"/>
    </row>
    <row r="18" spans="1:19" x14ac:dyDescent="0.25">
      <c r="A18" s="8">
        <v>43941</v>
      </c>
      <c r="B18" s="44">
        <v>2.0402799999999998E-3</v>
      </c>
      <c r="C18" s="44">
        <v>2.4363850000000001E-3</v>
      </c>
      <c r="D18" s="44">
        <v>1.9372879999999999E-3</v>
      </c>
      <c r="E18" s="44">
        <v>2.408931E-3</v>
      </c>
      <c r="F18" s="9">
        <v>93960817.674278915</v>
      </c>
      <c r="G18" s="9">
        <v>255340549.54741111</v>
      </c>
      <c r="H18" s="11">
        <f t="shared" si="2"/>
        <v>0.18286218094834453</v>
      </c>
      <c r="I18" s="10">
        <f t="shared" si="1"/>
        <v>6.5471731359693197E-2</v>
      </c>
      <c r="J18" s="10">
        <f t="shared" si="0"/>
        <v>4.0473139330267305E-2</v>
      </c>
      <c r="K18" s="10">
        <f t="shared" si="3"/>
        <v>0.159183123895001</v>
      </c>
      <c r="L18" s="10">
        <f t="shared" si="4"/>
        <v>0.25762664095374577</v>
      </c>
      <c r="R18" s="28"/>
      <c r="S18" s="28"/>
    </row>
    <row r="19" spans="1:19" x14ac:dyDescent="0.25">
      <c r="A19" s="8">
        <v>43948</v>
      </c>
      <c r="B19" s="44">
        <v>2.4072719999999998E-3</v>
      </c>
      <c r="C19" s="44">
        <v>2.673524E-3</v>
      </c>
      <c r="D19" s="44">
        <v>2.2990969999999999E-3</v>
      </c>
      <c r="E19" s="44">
        <v>2.5064280000000002E-3</v>
      </c>
      <c r="F19" s="9">
        <v>106387252.3529316</v>
      </c>
      <c r="G19" s="9">
        <v>302550020.22231638</v>
      </c>
      <c r="H19" s="11">
        <f t="shared" si="2"/>
        <v>9.7332318168105586E-2</v>
      </c>
      <c r="I19" s="10">
        <f t="shared" si="1"/>
        <v>1.6738993521360598E-2</v>
      </c>
      <c r="J19" s="10">
        <f t="shared" si="0"/>
        <v>-2.1821891552440409E-2</v>
      </c>
      <c r="K19" s="10">
        <f t="shared" si="3"/>
        <v>0.2720091045250479</v>
      </c>
      <c r="L19" s="10">
        <f t="shared" si="4"/>
        <v>0.16285828740588149</v>
      </c>
      <c r="R19" s="28"/>
      <c r="S19" s="28"/>
    </row>
    <row r="20" spans="1:19" x14ac:dyDescent="0.25">
      <c r="A20" s="8">
        <v>43955</v>
      </c>
      <c r="B20" s="44">
        <v>2.5067919999999999E-3</v>
      </c>
      <c r="C20" s="44">
        <v>2.6862000000000001E-3</v>
      </c>
      <c r="D20" s="44">
        <v>2.3352429999999999E-3</v>
      </c>
      <c r="E20" s="44">
        <v>2.4517330000000002E-3</v>
      </c>
      <c r="F20" s="9">
        <v>102714426.7089777</v>
      </c>
      <c r="G20" s="9">
        <v>312521296.99325812</v>
      </c>
      <c r="H20" s="11">
        <f t="shared" si="2"/>
        <v>4.7413077271795927E-3</v>
      </c>
      <c r="I20" s="10">
        <f t="shared" si="1"/>
        <v>2.2348470584535386E-5</v>
      </c>
      <c r="J20" s="10">
        <f t="shared" si="0"/>
        <v>3.7609315533135179E-2</v>
      </c>
      <c r="K20" s="10">
        <f t="shared" si="3"/>
        <v>0.27804009112137518</v>
      </c>
      <c r="L20" s="10">
        <f t="shared" si="4"/>
        <v>0.15028714356493111</v>
      </c>
      <c r="R20" s="28"/>
      <c r="S20" s="28"/>
    </row>
    <row r="21" spans="1:19" x14ac:dyDescent="0.25">
      <c r="A21" s="8">
        <v>43962</v>
      </c>
      <c r="B21" s="44">
        <v>2.455348E-3</v>
      </c>
      <c r="C21" s="44">
        <v>2.6353470000000001E-3</v>
      </c>
      <c r="D21" s="44">
        <v>2.314927E-3</v>
      </c>
      <c r="E21" s="44">
        <v>2.5439410000000001E-3</v>
      </c>
      <c r="F21" s="9">
        <v>103239557.7220111</v>
      </c>
      <c r="G21" s="9">
        <v>310866727.9984321</v>
      </c>
      <c r="H21" s="11">
        <f t="shared" si="2"/>
        <v>-1.8931203931203934E-2</v>
      </c>
      <c r="I21" s="10">
        <f t="shared" si="1"/>
        <v>2.3809799309359187E-2</v>
      </c>
      <c r="J21" s="10">
        <f t="shared" si="0"/>
        <v>-3.4952461554729419E-2</v>
      </c>
      <c r="K21" s="10">
        <f t="shared" si="3"/>
        <v>0.25384525352410203</v>
      </c>
      <c r="L21" s="10">
        <f t="shared" si="4"/>
        <v>0.13841473186843478</v>
      </c>
      <c r="R21" s="28"/>
      <c r="S21" s="28"/>
    </row>
    <row r="22" spans="1:19" x14ac:dyDescent="0.25">
      <c r="A22" s="8">
        <v>43969</v>
      </c>
      <c r="B22" s="44">
        <v>2.5354539999999999E-3</v>
      </c>
      <c r="C22" s="44">
        <v>2.5855399999999999E-3</v>
      </c>
      <c r="D22" s="44">
        <v>2.4298169999999999E-3</v>
      </c>
      <c r="E22" s="44">
        <v>2.4550240000000001E-3</v>
      </c>
      <c r="F22" s="9">
        <v>54842420.821068719</v>
      </c>
      <c r="G22" s="9">
        <v>314911818.41253358</v>
      </c>
      <c r="H22" s="11">
        <f t="shared" si="2"/>
        <v>-1.8899598421004988E-2</v>
      </c>
      <c r="I22" s="10">
        <f t="shared" si="1"/>
        <v>1.041838082924902E-3</v>
      </c>
      <c r="J22" s="10">
        <f t="shared" si="0"/>
        <v>4.2756404825370353E-2</v>
      </c>
      <c r="K22" s="10">
        <f t="shared" si="3"/>
        <v>0.23014808175041335</v>
      </c>
      <c r="L22" s="10">
        <f t="shared" si="4"/>
        <v>6.4088365502422695E-2</v>
      </c>
      <c r="R22" s="28"/>
      <c r="S22" s="28"/>
    </row>
    <row r="23" spans="1:19" x14ac:dyDescent="0.25">
      <c r="A23" s="8">
        <v>43976</v>
      </c>
      <c r="B23" s="44">
        <v>2.4553190000000001E-3</v>
      </c>
      <c r="C23" s="44">
        <v>2.6237349999999999E-3</v>
      </c>
      <c r="D23" s="44">
        <v>2.4465060000000002E-3</v>
      </c>
      <c r="E23" s="44">
        <v>2.5599920000000001E-3</v>
      </c>
      <c r="F23" s="9">
        <v>35038540.362320513</v>
      </c>
      <c r="G23" s="9">
        <v>315082902.16812658</v>
      </c>
      <c r="H23" s="11">
        <f t="shared" si="2"/>
        <v>1.4772542679672325E-2</v>
      </c>
      <c r="I23" s="10">
        <f t="shared" si="1"/>
        <v>2.7767427023134929E-2</v>
      </c>
      <c r="J23" s="10">
        <f t="shared" si="0"/>
        <v>1.6086769021153025E-2</v>
      </c>
      <c r="K23" s="10">
        <f t="shared" si="3"/>
        <v>0.24832049679038826</v>
      </c>
      <c r="L23" s="10">
        <f t="shared" si="4"/>
        <v>7.2441678050247926E-2</v>
      </c>
      <c r="R23" s="28"/>
      <c r="S23" s="28"/>
    </row>
    <row r="24" spans="1:19" x14ac:dyDescent="0.25">
      <c r="A24" s="8">
        <v>43983</v>
      </c>
      <c r="B24" s="44">
        <v>2.5643580000000001E-3</v>
      </c>
      <c r="C24" s="44">
        <v>2.66636E-3</v>
      </c>
      <c r="D24" s="44">
        <v>2.5135380000000001E-3</v>
      </c>
      <c r="E24" s="44">
        <v>2.6011739999999999E-3</v>
      </c>
      <c r="F24" s="9">
        <v>37238262.012770161</v>
      </c>
      <c r="G24" s="9">
        <v>323227933.09763169</v>
      </c>
      <c r="H24" s="11">
        <f t="shared" si="2"/>
        <v>1.6245924226341506E-2</v>
      </c>
      <c r="I24" s="10">
        <f t="shared" si="1"/>
        <v>1.1537051591272917E-2</v>
      </c>
      <c r="J24" s="10">
        <f t="shared" si="0"/>
        <v>-3.7657995966436597E-2</v>
      </c>
      <c r="K24" s="10">
        <f t="shared" si="3"/>
        <v>0.26860061699143389</v>
      </c>
      <c r="L24" s="10">
        <f t="shared" si="4"/>
        <v>6.0799558232260686E-2</v>
      </c>
      <c r="R24" s="28"/>
      <c r="S24" s="28"/>
    </row>
    <row r="25" spans="1:19" x14ac:dyDescent="0.25">
      <c r="A25" s="8">
        <v>43990</v>
      </c>
      <c r="B25" s="44">
        <v>2.6020919999999999E-3</v>
      </c>
      <c r="C25" s="44">
        <v>2.6049720000000001E-3</v>
      </c>
      <c r="D25" s="44">
        <v>2.4461410000000002E-3</v>
      </c>
      <c r="E25" s="44">
        <v>2.5032190000000001E-3</v>
      </c>
      <c r="F25" s="9">
        <v>36067742.713485502</v>
      </c>
      <c r="G25" s="9">
        <v>317781053.67493349</v>
      </c>
      <c r="H25" s="11">
        <f t="shared" si="2"/>
        <v>-2.3023147661981089E-2</v>
      </c>
      <c r="I25" s="10">
        <f t="shared" si="1"/>
        <v>2.7580937228724903E-2</v>
      </c>
      <c r="J25" s="10">
        <f t="shared" si="0"/>
        <v>-2.4979036991969128E-2</v>
      </c>
      <c r="K25" s="10">
        <f t="shared" si="3"/>
        <v>0.23939343766235988</v>
      </c>
      <c r="L25" s="10">
        <f t="shared" si="4"/>
        <v>6.4931252940856554E-2</v>
      </c>
      <c r="R25" s="28"/>
      <c r="S25" s="28"/>
    </row>
    <row r="26" spans="1:19" x14ac:dyDescent="0.25">
      <c r="A26" s="8">
        <v>43997</v>
      </c>
      <c r="B26" s="44">
        <v>2.4956710000000001E-3</v>
      </c>
      <c r="C26" s="44">
        <v>2.502495E-3</v>
      </c>
      <c r="D26" s="44">
        <v>2.40668E-3</v>
      </c>
      <c r="E26" s="44">
        <v>2.440691E-3</v>
      </c>
      <c r="F26" s="9">
        <v>34536641.750517398</v>
      </c>
      <c r="G26" s="9">
        <v>307649018.88219792</v>
      </c>
      <c r="H26" s="11">
        <f t="shared" si="2"/>
        <v>-3.9339002492157354E-2</v>
      </c>
      <c r="I26" s="10">
        <f t="shared" si="1"/>
        <v>4.3332790708961573E-2</v>
      </c>
      <c r="J26" s="10">
        <f t="shared" si="0"/>
        <v>-5.1191240513444702E-2</v>
      </c>
      <c r="K26" s="10">
        <f t="shared" si="3"/>
        <v>0.19063693612939669</v>
      </c>
      <c r="L26" s="10">
        <f t="shared" si="4"/>
        <v>3.9812106304120132E-2</v>
      </c>
      <c r="R26" s="28"/>
      <c r="S26" s="28"/>
    </row>
    <row r="27" spans="1:19" x14ac:dyDescent="0.25">
      <c r="A27" s="8">
        <v>44004</v>
      </c>
      <c r="B27" s="44">
        <v>2.4429479999999999E-3</v>
      </c>
      <c r="C27" s="44">
        <v>2.5016600000000002E-3</v>
      </c>
      <c r="D27" s="44">
        <v>2.2879300000000001E-3</v>
      </c>
      <c r="E27" s="44">
        <v>2.3157490000000002E-3</v>
      </c>
      <c r="F27" s="9">
        <v>28949204.261704411</v>
      </c>
      <c r="G27" s="9">
        <v>301933760.09463829</v>
      </c>
      <c r="H27" s="11">
        <f t="shared" si="2"/>
        <v>-3.3366700033359172E-4</v>
      </c>
      <c r="I27" s="10">
        <f t="shared" si="1"/>
        <v>0.91988065160055088</v>
      </c>
      <c r="J27" s="10">
        <f t="shared" si="0"/>
        <v>-4.791538288476116E-3</v>
      </c>
      <c r="K27" s="10">
        <f t="shared" si="3"/>
        <v>0.19023965987443203</v>
      </c>
      <c r="L27" s="10">
        <f t="shared" si="4"/>
        <v>9.3416319555231109E-2</v>
      </c>
      <c r="R27" s="28"/>
      <c r="S27" s="28"/>
    </row>
    <row r="28" spans="1:19" x14ac:dyDescent="0.25">
      <c r="A28" s="8">
        <v>44011</v>
      </c>
      <c r="B28" s="44">
        <v>2.318241E-3</v>
      </c>
      <c r="C28" s="44">
        <v>2.3475190000000002E-3</v>
      </c>
      <c r="D28" s="44">
        <v>2.2844760000000001E-3</v>
      </c>
      <c r="E28" s="44">
        <v>2.3046529999999998E-3</v>
      </c>
      <c r="F28" s="9">
        <v>28631732.031982839</v>
      </c>
      <c r="G28" s="9">
        <v>289954727.32663012</v>
      </c>
      <c r="H28" s="11">
        <f t="shared" si="2"/>
        <v>-6.1615487316421892E-2</v>
      </c>
      <c r="I28" s="10">
        <f t="shared" si="1"/>
        <v>1.0802785579063279</v>
      </c>
      <c r="J28" s="10">
        <f t="shared" si="0"/>
        <v>0.57869926622359213</v>
      </c>
      <c r="K28" s="10">
        <f t="shared" si="3"/>
        <v>0.11690246320793674</v>
      </c>
      <c r="L28" s="10">
        <f t="shared" si="4"/>
        <v>2.7596262775358538E-2</v>
      </c>
      <c r="R28" s="28"/>
      <c r="S28" s="28"/>
    </row>
    <row r="29" spans="1:19" x14ac:dyDescent="0.25">
      <c r="A29" s="8">
        <v>44018</v>
      </c>
      <c r="B29" s="44">
        <v>2.305152E-3</v>
      </c>
      <c r="C29" s="44">
        <v>5.2567810000000003E-3</v>
      </c>
      <c r="D29" s="44">
        <v>2.2981479999999999E-3</v>
      </c>
      <c r="E29" s="44">
        <v>3.6383539999999999E-3</v>
      </c>
      <c r="F29" s="9">
        <v>257403332.51075879</v>
      </c>
      <c r="G29" s="9">
        <v>429176887.25592548</v>
      </c>
      <c r="H29" s="11">
        <f t="shared" si="2"/>
        <v>1.2392922059416771</v>
      </c>
      <c r="I29" s="10">
        <f t="shared" si="1"/>
        <v>0.14426621338733445</v>
      </c>
      <c r="J29" s="10">
        <f t="shared" si="0"/>
        <v>-6.9374502865856336E-2</v>
      </c>
      <c r="K29" s="10">
        <f t="shared" si="3"/>
        <v>1.5010709806585933</v>
      </c>
      <c r="L29" s="10">
        <f t="shared" si="4"/>
        <v>1.2873988098242588</v>
      </c>
      <c r="R29" s="28"/>
      <c r="S29" s="28"/>
    </row>
    <row r="30" spans="1:19" x14ac:dyDescent="0.25">
      <c r="A30" s="8">
        <v>44025</v>
      </c>
      <c r="B30" s="44">
        <v>3.640552E-3</v>
      </c>
      <c r="C30" s="44">
        <v>3.7404500000000002E-3</v>
      </c>
      <c r="D30" s="44">
        <v>2.8835470000000002E-3</v>
      </c>
      <c r="E30" s="44">
        <v>3.385945E-3</v>
      </c>
      <c r="F30" s="9">
        <v>139914194.1632224</v>
      </c>
      <c r="G30" s="9">
        <v>408069508.16831148</v>
      </c>
      <c r="H30" s="11">
        <f t="shared" si="2"/>
        <v>-0.28845238179030097</v>
      </c>
      <c r="I30" s="10">
        <f t="shared" si="1"/>
        <v>0.14153752414248541</v>
      </c>
      <c r="J30" s="10">
        <f t="shared" si="0"/>
        <v>-4.462624171390861E-2</v>
      </c>
      <c r="K30" s="10">
        <f t="shared" si="3"/>
        <v>0.77963109926101848</v>
      </c>
      <c r="L30" s="10">
        <f t="shared" si="4"/>
        <v>0.29716977042510484</v>
      </c>
      <c r="R30" s="28"/>
      <c r="S30" s="28"/>
    </row>
    <row r="31" spans="1:19" x14ac:dyDescent="0.25">
      <c r="A31" s="8">
        <v>44032</v>
      </c>
      <c r="B31" s="44">
        <v>3.379979E-3</v>
      </c>
      <c r="C31" s="44">
        <v>3.4246469999999998E-3</v>
      </c>
      <c r="D31" s="44">
        <v>3.1640919999999999E-3</v>
      </c>
      <c r="E31" s="44">
        <v>3.2348429999999998E-3</v>
      </c>
      <c r="F31" s="9">
        <v>86067404.501644865</v>
      </c>
      <c r="G31" s="9">
        <v>408762022.88341451</v>
      </c>
      <c r="H31" s="11">
        <f t="shared" si="2"/>
        <v>-8.4429146225721591E-2</v>
      </c>
      <c r="I31" s="10">
        <f t="shared" si="1"/>
        <v>0.11116954999448762</v>
      </c>
      <c r="J31" s="10">
        <f t="shared" si="0"/>
        <v>3.1083425068851867E-2</v>
      </c>
      <c r="K31" s="10">
        <f t="shared" si="3"/>
        <v>0.62937836495366839</v>
      </c>
      <c r="L31" s="10">
        <f t="shared" si="4"/>
        <v>8.2347479150416625E-2</v>
      </c>
      <c r="R31" s="28"/>
      <c r="S31" s="28"/>
    </row>
    <row r="32" spans="1:19" x14ac:dyDescent="0.25">
      <c r="A32" s="8">
        <v>44039</v>
      </c>
      <c r="B32" s="44">
        <v>3.2388360000000001E-3</v>
      </c>
      <c r="C32" s="44">
        <v>3.8209989999999998E-3</v>
      </c>
      <c r="D32" s="44">
        <v>3.0240969999999999E-3</v>
      </c>
      <c r="E32" s="44">
        <v>3.3353929999999999E-3</v>
      </c>
      <c r="F32" s="9">
        <v>105679918.50335661</v>
      </c>
      <c r="G32" s="9">
        <v>408888335.14459288</v>
      </c>
      <c r="H32" s="11">
        <f t="shared" si="2"/>
        <v>0.11573514000129065</v>
      </c>
      <c r="I32" s="10">
        <f t="shared" si="1"/>
        <v>2.0067550329176828E-2</v>
      </c>
      <c r="J32" s="10">
        <f t="shared" si="0"/>
        <v>3.3116937044600281E-2</v>
      </c>
      <c r="K32" s="10">
        <f t="shared" si="3"/>
        <v>0.81795469813665522</v>
      </c>
      <c r="L32" s="10">
        <f t="shared" si="4"/>
        <v>0.26351734087894663</v>
      </c>
      <c r="R32" s="28"/>
      <c r="S32" s="28"/>
    </row>
    <row r="33" spans="1:19" x14ac:dyDescent="0.25">
      <c r="A33" s="8">
        <v>44046</v>
      </c>
      <c r="B33" s="44">
        <v>3.3466860000000002E-3</v>
      </c>
      <c r="C33" s="44">
        <v>3.662495E-3</v>
      </c>
      <c r="D33" s="44">
        <v>3.313772E-3</v>
      </c>
      <c r="E33" s="44">
        <v>3.4458510000000002E-3</v>
      </c>
      <c r="F33" s="9">
        <v>92672345.325118378</v>
      </c>
      <c r="G33" s="9">
        <v>436928000.14707178</v>
      </c>
      <c r="H33" s="11">
        <f t="shared" si="2"/>
        <v>-4.148234532382758E-2</v>
      </c>
      <c r="I33" s="10">
        <f t="shared" si="1"/>
        <v>2.98919515782189E-2</v>
      </c>
      <c r="J33" s="10">
        <f t="shared" si="0"/>
        <v>3.0676021685209109E-2</v>
      </c>
      <c r="K33" s="10">
        <f t="shared" si="3"/>
        <v>0.74254167356547573</v>
      </c>
      <c r="L33" s="10">
        <f t="shared" si="4"/>
        <v>0.10523445789269759</v>
      </c>
      <c r="R33" s="28"/>
      <c r="S33" s="28"/>
    </row>
    <row r="34" spans="1:19" x14ac:dyDescent="0.25">
      <c r="A34" s="8">
        <v>44053</v>
      </c>
      <c r="B34" s="44">
        <v>3.4635600000000001E-3</v>
      </c>
      <c r="C34" s="44">
        <v>3.6145069999999999E-3</v>
      </c>
      <c r="D34" s="44">
        <v>3.3325249999999998E-3</v>
      </c>
      <c r="E34" s="44">
        <v>3.551556E-3</v>
      </c>
      <c r="F34" s="9">
        <v>84488920.930932149</v>
      </c>
      <c r="G34" s="9">
        <v>438322513.81811613</v>
      </c>
      <c r="H34" s="11">
        <f t="shared" si="2"/>
        <v>-1.3102543484701034E-2</v>
      </c>
      <c r="I34" s="10">
        <f t="shared" si="1"/>
        <v>6.6549744307922654E-2</v>
      </c>
      <c r="J34" s="10">
        <f t="shared" si="0"/>
        <v>-3.5867659133067331E-2</v>
      </c>
      <c r="K34" s="10">
        <f t="shared" si="3"/>
        <v>0.71970994551368039</v>
      </c>
      <c r="L34" s="10">
        <f t="shared" si="4"/>
        <v>8.4615119166397967E-2</v>
      </c>
      <c r="R34" s="28"/>
      <c r="S34" s="28"/>
    </row>
    <row r="35" spans="1:19" x14ac:dyDescent="0.25">
      <c r="A35" s="8">
        <v>44060</v>
      </c>
      <c r="B35" s="44">
        <v>3.5498330000000001E-3</v>
      </c>
      <c r="C35" s="44">
        <v>3.719946E-3</v>
      </c>
      <c r="D35" s="44">
        <v>3.3562660000000001E-3</v>
      </c>
      <c r="E35" s="44">
        <v>3.4241699999999998E-3</v>
      </c>
      <c r="F35" s="9">
        <v>81175185.564756304</v>
      </c>
      <c r="G35" s="9">
        <v>440625284.36098278</v>
      </c>
      <c r="H35" s="11">
        <f t="shared" si="2"/>
        <v>2.9171059843015976E-2</v>
      </c>
      <c r="I35" s="10">
        <f t="shared" si="1"/>
        <v>1.0894603461547577E-2</v>
      </c>
      <c r="J35" s="10">
        <f t="shared" si="0"/>
        <v>-3.7223911195997772E-2</v>
      </c>
      <c r="K35" s="10">
        <f t="shared" si="3"/>
        <v>0.76987570724688958</v>
      </c>
      <c r="L35" s="10">
        <f>C35/D35-1</f>
        <v>0.10835851508789829</v>
      </c>
      <c r="R35" s="28"/>
      <c r="S35" s="28"/>
    </row>
    <row r="36" spans="1:19" x14ac:dyDescent="0.25">
      <c r="A36" s="8">
        <v>44067</v>
      </c>
      <c r="B36" s="44">
        <v>3.4237249999999999E-3</v>
      </c>
      <c r="C36" s="44">
        <v>3.4783560000000002E-3</v>
      </c>
      <c r="D36" s="44">
        <v>3.1561699999999998E-3</v>
      </c>
      <c r="E36" s="44">
        <v>3.2967090000000001E-3</v>
      </c>
      <c r="F36" s="9">
        <v>84837275.114196435</v>
      </c>
      <c r="G36" s="9">
        <v>417311350.50711751</v>
      </c>
      <c r="H36" s="11">
        <f t="shared" si="2"/>
        <v>-6.4944491129709916E-2</v>
      </c>
      <c r="I36" s="10">
        <f t="shared" si="1"/>
        <v>6.5836686015777537E-2</v>
      </c>
      <c r="J36" s="10">
        <f t="shared" si="0"/>
        <v>-0.1581619730464533</v>
      </c>
      <c r="K36" s="10">
        <f t="shared" si="3"/>
        <v>0.65493203007690504</v>
      </c>
      <c r="L36" s="10">
        <f t="shared" si="4"/>
        <v>0.10208132008098425</v>
      </c>
      <c r="R36" s="28"/>
      <c r="S36" s="28"/>
    </row>
    <row r="37" spans="1:19" x14ac:dyDescent="0.25">
      <c r="A37" s="8">
        <v>44074</v>
      </c>
      <c r="B37" s="44">
        <v>3.3038939999999999E-3</v>
      </c>
      <c r="C37" s="44">
        <v>3.3060479999999998E-3</v>
      </c>
      <c r="D37" s="44">
        <v>2.673131E-3</v>
      </c>
      <c r="E37" s="44">
        <v>2.7752950000000001E-3</v>
      </c>
      <c r="F37" s="9">
        <v>88146695.596771628</v>
      </c>
      <c r="G37" s="9">
        <v>382765695.28062522</v>
      </c>
      <c r="H37" s="11">
        <f t="shared" si="2"/>
        <v>-4.9537195157712537E-2</v>
      </c>
      <c r="I37" s="10">
        <f t="shared" si="1"/>
        <v>0.10936489535648329</v>
      </c>
      <c r="J37" s="10">
        <f t="shared" si="0"/>
        <v>9.9484919621151136E-4</v>
      </c>
      <c r="K37" s="10">
        <f t="shared" si="3"/>
        <v>0.57295133913023588</v>
      </c>
      <c r="L37" s="10">
        <f t="shared" si="4"/>
        <v>0.23676991512948664</v>
      </c>
      <c r="R37" s="28"/>
      <c r="S37" s="28"/>
    </row>
    <row r="38" spans="1:19" x14ac:dyDescent="0.25">
      <c r="A38" s="8">
        <v>44081</v>
      </c>
      <c r="B38" s="44">
        <v>2.7812010000000001E-3</v>
      </c>
      <c r="C38" s="44">
        <v>2.8344590000000001E-3</v>
      </c>
      <c r="D38" s="44">
        <v>2.6852040000000001E-3</v>
      </c>
      <c r="E38" s="44">
        <v>2.7780560000000001E-3</v>
      </c>
      <c r="F38" s="9">
        <v>108391824.2461676</v>
      </c>
      <c r="G38" s="9">
        <v>349483881.95109618</v>
      </c>
      <c r="H38" s="11">
        <f t="shared" si="2"/>
        <v>-0.14264432942292421</v>
      </c>
      <c r="I38" s="10">
        <f t="shared" si="1"/>
        <v>2.5952412954835771E-2</v>
      </c>
      <c r="J38" s="10">
        <f t="shared" si="0"/>
        <v>-7.8508136625032865E-4</v>
      </c>
      <c r="K38" s="10">
        <f t="shared" si="3"/>
        <v>0.34857875014511275</v>
      </c>
      <c r="L38" s="10">
        <f t="shared" si="4"/>
        <v>5.55842312166972E-2</v>
      </c>
      <c r="R38" s="28"/>
      <c r="S38" s="28"/>
    </row>
    <row r="39" spans="1:19" x14ac:dyDescent="0.25">
      <c r="A39" s="8">
        <v>44088</v>
      </c>
      <c r="B39" s="44">
        <v>2.7794249999999999E-3</v>
      </c>
      <c r="C39" s="44">
        <v>2.868532E-3</v>
      </c>
      <c r="D39" s="44">
        <v>2.7277439999999998E-3</v>
      </c>
      <c r="E39" s="44">
        <v>2.7758750000000001E-3</v>
      </c>
      <c r="F39" s="9">
        <v>145556027.3378641</v>
      </c>
      <c r="G39" s="9">
        <v>352910965.26704252</v>
      </c>
      <c r="H39" s="11">
        <f t="shared" si="2"/>
        <v>1.2020988837728792E-2</v>
      </c>
      <c r="I39" s="10">
        <f t="shared" si="1"/>
        <v>2.6597615340233317E-3</v>
      </c>
      <c r="J39" s="10">
        <f t="shared" si="0"/>
        <v>-2.5073175124960545E-2</v>
      </c>
      <c r="K39" s="10">
        <f t="shared" si="3"/>
        <v>0.36479000024740538</v>
      </c>
      <c r="L39" s="10">
        <f t="shared" si="4"/>
        <v>5.1613347880153038E-2</v>
      </c>
      <c r="R39" s="28"/>
      <c r="S39" s="28"/>
    </row>
    <row r="40" spans="1:19" x14ac:dyDescent="0.25">
      <c r="A40" s="8">
        <v>44095</v>
      </c>
      <c r="B40" s="44">
        <v>2.774468E-3</v>
      </c>
      <c r="C40" s="44">
        <v>2.7977330000000002E-3</v>
      </c>
      <c r="D40" s="44">
        <v>2.5396939999999999E-3</v>
      </c>
      <c r="E40" s="44">
        <v>2.7062750000000002E-3</v>
      </c>
      <c r="F40" s="9">
        <v>66907718.897041038</v>
      </c>
      <c r="G40" s="9">
        <v>337735835.62494308</v>
      </c>
      <c r="H40" s="11">
        <f t="shared" si="2"/>
        <v>-2.4681265539307166E-2</v>
      </c>
      <c r="I40" s="10">
        <f t="shared" si="1"/>
        <v>5.1639870150744734E-2</v>
      </c>
      <c r="J40" s="10">
        <f t="shared" si="0"/>
        <v>-2.4589149291923462E-2</v>
      </c>
      <c r="K40" s="10">
        <f t="shared" si="3"/>
        <v>0.33110525584590822</v>
      </c>
      <c r="L40" s="10">
        <f t="shared" si="4"/>
        <v>0.10160239776918023</v>
      </c>
      <c r="R40" s="28"/>
      <c r="S40" s="28"/>
    </row>
    <row r="41" spans="1:19" x14ac:dyDescent="0.25">
      <c r="A41" s="8">
        <v>44102</v>
      </c>
      <c r="B41" s="44">
        <v>2.7026849999999998E-3</v>
      </c>
      <c r="C41" s="44">
        <v>2.7392050000000002E-3</v>
      </c>
      <c r="D41" s="44">
        <v>2.5388450000000001E-3</v>
      </c>
      <c r="E41" s="44">
        <v>2.6397299999999999E-3</v>
      </c>
      <c r="F41" s="9">
        <v>38948381.950738281</v>
      </c>
      <c r="G41" s="9">
        <v>335034555.50795341</v>
      </c>
      <c r="H41" s="11">
        <f t="shared" si="2"/>
        <v>-2.0919794705213102E-2</v>
      </c>
      <c r="I41" s="10">
        <f t="shared" si="1"/>
        <v>8.0203236090637287E-2</v>
      </c>
      <c r="J41" s="10">
        <f t="shared" si="0"/>
        <v>1.2263375420971112E-2</v>
      </c>
      <c r="K41" s="10">
        <f t="shared" si="3"/>
        <v>0.30325880716258169</v>
      </c>
      <c r="L41" s="10">
        <f t="shared" si="4"/>
        <v>7.8917775602685536E-2</v>
      </c>
      <c r="R41" s="28"/>
      <c r="S41" s="28"/>
    </row>
    <row r="42" spans="1:19" x14ac:dyDescent="0.25">
      <c r="A42" s="8">
        <v>44109</v>
      </c>
      <c r="B42" s="44">
        <v>2.6409139999999998E-3</v>
      </c>
      <c r="C42" s="44">
        <v>2.8819449999999999E-3</v>
      </c>
      <c r="D42" s="44">
        <v>2.5611029999999999E-3</v>
      </c>
      <c r="E42" s="44">
        <v>2.672102E-3</v>
      </c>
      <c r="F42" s="9">
        <v>40682608.109516174</v>
      </c>
      <c r="G42" s="9">
        <v>335781342.04525369</v>
      </c>
      <c r="H42" s="11">
        <f t="shared" si="2"/>
        <v>5.2110010021155666E-2</v>
      </c>
      <c r="I42" s="10">
        <f t="shared" si="1"/>
        <v>3.9280132028470575E-2</v>
      </c>
      <c r="J42" s="10">
        <f t="shared" si="0"/>
        <v>-2.9689734897844433E-2</v>
      </c>
      <c r="K42" s="10">
        <f t="shared" si="3"/>
        <v>0.37117163666398301</v>
      </c>
      <c r="L42" s="10">
        <f t="shared" si="4"/>
        <v>0.12527493037179682</v>
      </c>
      <c r="R42" s="28"/>
      <c r="S42" s="28"/>
    </row>
    <row r="43" spans="1:19" x14ac:dyDescent="0.25">
      <c r="A43" s="8">
        <v>44116</v>
      </c>
      <c r="B43" s="44">
        <v>2.6745010000000001E-3</v>
      </c>
      <c r="C43" s="44">
        <v>2.7052399999999998E-3</v>
      </c>
      <c r="D43" s="44">
        <v>2.5566999999999999E-3</v>
      </c>
      <c r="E43" s="44">
        <v>2.5927680000000001E-3</v>
      </c>
      <c r="F43" s="9">
        <v>31711686.112071529</v>
      </c>
      <c r="G43" s="9">
        <v>332724444.45934778</v>
      </c>
      <c r="H43" s="11">
        <f t="shared" si="2"/>
        <v>-6.1314494204434883E-2</v>
      </c>
      <c r="I43" s="10">
        <f t="shared" si="1"/>
        <v>5.2125636547610731E-2</v>
      </c>
      <c r="J43" s="10">
        <f t="shared" si="0"/>
        <v>2.7198731240126506E-2</v>
      </c>
      <c r="K43" s="10">
        <f t="shared" si="3"/>
        <v>0.28709894129446378</v>
      </c>
      <c r="L43" s="10">
        <f t="shared" si="4"/>
        <v>5.8098329878358834E-2</v>
      </c>
      <c r="R43" s="28"/>
      <c r="S43" s="28"/>
    </row>
    <row r="44" spans="1:19" x14ac:dyDescent="0.25">
      <c r="A44" s="8">
        <v>44123</v>
      </c>
      <c r="B44" s="44">
        <v>2.5935979999999999E-3</v>
      </c>
      <c r="C44" s="44">
        <v>2.6896469999999999E-3</v>
      </c>
      <c r="D44" s="44">
        <v>2.5782180000000002E-3</v>
      </c>
      <c r="E44" s="44">
        <v>2.6632880000000002E-3</v>
      </c>
      <c r="F44" s="9">
        <v>33047041.385529801</v>
      </c>
      <c r="G44" s="9">
        <v>333440628.62181443</v>
      </c>
      <c r="H44" s="11">
        <f t="shared" si="2"/>
        <v>-5.7639987579660009E-3</v>
      </c>
      <c r="I44" s="10">
        <f t="shared" si="1"/>
        <v>5.5359688659725299E-2</v>
      </c>
      <c r="J44" s="10">
        <f t="shared" si="0"/>
        <v>-3.5366058796495237E-2</v>
      </c>
      <c r="K44" s="10">
        <f t="shared" si="3"/>
        <v>0.27968010459546311</v>
      </c>
      <c r="L44" s="10">
        <f t="shared" si="4"/>
        <v>4.321938641340628E-2</v>
      </c>
      <c r="R44" s="28"/>
      <c r="S44" s="28"/>
    </row>
    <row r="45" spans="1:19" x14ac:dyDescent="0.25">
      <c r="A45" s="8">
        <v>44130</v>
      </c>
      <c r="B45" s="44">
        <v>2.6620480000000002E-3</v>
      </c>
      <c r="C45" s="44">
        <v>2.872416E-3</v>
      </c>
      <c r="D45" s="44">
        <v>2.5404149999999999E-3</v>
      </c>
      <c r="E45" s="44">
        <v>2.5690980000000001E-3</v>
      </c>
      <c r="F45" s="9">
        <v>45640779.494821109</v>
      </c>
      <c r="G45" s="9">
        <v>335813216.6167016</v>
      </c>
      <c r="H45" s="11">
        <f t="shared" si="2"/>
        <v>6.7952783394995761E-2</v>
      </c>
      <c r="I45" s="10">
        <f t="shared" si="1"/>
        <v>2.2720678191765521E-2</v>
      </c>
      <c r="J45" s="10">
        <f t="shared" si="0"/>
        <v>6.2129587894272476E-2</v>
      </c>
      <c r="K45" s="10">
        <f t="shared" si="3"/>
        <v>0.36663792955792429</v>
      </c>
      <c r="L45" s="10">
        <f t="shared" si="4"/>
        <v>0.13068770259977214</v>
      </c>
      <c r="R45" s="28"/>
      <c r="S45" s="28"/>
    </row>
    <row r="46" spans="1:19" x14ac:dyDescent="0.25">
      <c r="A46" s="8">
        <v>44137</v>
      </c>
      <c r="B46" s="44">
        <v>2.5700190000000002E-3</v>
      </c>
      <c r="C46" s="44">
        <v>2.8427219999999998E-3</v>
      </c>
      <c r="D46" s="44">
        <v>2.4584540000000001E-3</v>
      </c>
      <c r="E46" s="44">
        <v>2.728715E-3</v>
      </c>
      <c r="F46" s="9">
        <v>43381546.80878219</v>
      </c>
      <c r="G46" s="9">
        <v>332393461.5862245</v>
      </c>
      <c r="H46" s="11">
        <f t="shared" si="2"/>
        <v>-1.0337639116339781E-2</v>
      </c>
      <c r="I46" s="10">
        <f t="shared" si="1"/>
        <v>0.16999757142016106</v>
      </c>
      <c r="J46" s="10">
        <f t="shared" si="0"/>
        <v>2.067786485580192E-2</v>
      </c>
      <c r="K46" s="10">
        <f t="shared" si="3"/>
        <v>0.35251011983945268</v>
      </c>
      <c r="L46" s="10">
        <f t="shared" si="4"/>
        <v>0.1563047346015014</v>
      </c>
      <c r="R46" s="28"/>
      <c r="S46" s="28"/>
    </row>
    <row r="47" spans="1:19" x14ac:dyDescent="0.25">
      <c r="A47" s="8">
        <v>44144</v>
      </c>
      <c r="B47" s="44">
        <v>2.7288080000000001E-3</v>
      </c>
      <c r="C47" s="44">
        <v>2.904677E-3</v>
      </c>
      <c r="D47" s="44">
        <v>2.630917E-3</v>
      </c>
      <c r="E47" s="44">
        <v>2.7851389999999998E-3</v>
      </c>
      <c r="F47" s="9">
        <v>40261591.295616686</v>
      </c>
      <c r="G47" s="9">
        <v>352200069.71762031</v>
      </c>
      <c r="H47" s="11">
        <f t="shared" si="2"/>
        <v>2.179425212876963E-2</v>
      </c>
      <c r="I47" s="10">
        <f t="shared" si="1"/>
        <v>7.0569427530689302E-2</v>
      </c>
      <c r="J47" s="10">
        <f t="shared" si="0"/>
        <v>0.20695807282868106</v>
      </c>
      <c r="K47" s="10">
        <f t="shared" si="3"/>
        <v>0.38198706639794611</v>
      </c>
      <c r="L47" s="10">
        <f t="shared" si="4"/>
        <v>0.10405497398815711</v>
      </c>
      <c r="R47" s="28"/>
      <c r="S47" s="28"/>
    </row>
    <row r="48" spans="1:19" x14ac:dyDescent="0.25">
      <c r="A48" s="8">
        <v>44151</v>
      </c>
      <c r="B48" s="44">
        <v>2.7464329999999999E-3</v>
      </c>
      <c r="C48" s="44">
        <v>3.666304E-3</v>
      </c>
      <c r="D48" s="44">
        <v>2.7355970000000002E-3</v>
      </c>
      <c r="E48" s="44">
        <v>3.361546E-3</v>
      </c>
      <c r="F48" s="9">
        <v>81912639.007383391</v>
      </c>
      <c r="G48" s="9">
        <v>383015482.27750951</v>
      </c>
      <c r="H48" s="11">
        <f t="shared" si="2"/>
        <v>0.26220712320165029</v>
      </c>
      <c r="I48" s="10">
        <f t="shared" si="1"/>
        <v>0.22433134418937581</v>
      </c>
      <c r="J48" s="10">
        <f t="shared" si="0"/>
        <v>2.6560695584710192E-2</v>
      </c>
      <c r="K48" s="10">
        <f t="shared" si="3"/>
        <v>0.74435391938003947</v>
      </c>
      <c r="L48" s="10">
        <f t="shared" si="4"/>
        <v>0.34022080006667643</v>
      </c>
      <c r="R48" s="28"/>
      <c r="S48" s="28"/>
    </row>
    <row r="49" spans="1:19" x14ac:dyDescent="0.25">
      <c r="A49" s="8">
        <v>44158</v>
      </c>
      <c r="B49" s="44">
        <v>3.3535169999999999E-3</v>
      </c>
      <c r="C49" s="44">
        <v>4.2617369999999998E-3</v>
      </c>
      <c r="D49" s="44">
        <v>2.9710729999999999E-3</v>
      </c>
      <c r="E49" s="44">
        <v>3.4508310000000001E-3</v>
      </c>
      <c r="F49" s="9">
        <v>149902301.102631</v>
      </c>
      <c r="G49" s="9">
        <v>444890086.85701323</v>
      </c>
      <c r="H49" s="11">
        <f t="shared" si="2"/>
        <v>0.16240688169884435</v>
      </c>
      <c r="I49" s="10">
        <f t="shared" si="1"/>
        <v>7.2454014109735509E-2</v>
      </c>
      <c r="J49" s="10">
        <f t="shared" si="0"/>
        <v>-1.6668738631361535E-2</v>
      </c>
      <c r="K49" s="10">
        <f t="shared" si="3"/>
        <v>1.027649000005709</v>
      </c>
      <c r="L49" s="10">
        <f t="shared" si="4"/>
        <v>0.43441005993457593</v>
      </c>
      <c r="R49" s="28"/>
      <c r="S49" s="28"/>
    </row>
    <row r="50" spans="1:19" x14ac:dyDescent="0.25">
      <c r="A50" s="8">
        <v>44165</v>
      </c>
      <c r="B50" s="44">
        <v>3.413237E-3</v>
      </c>
      <c r="C50" s="44">
        <v>3.6018259999999998E-3</v>
      </c>
      <c r="D50" s="44">
        <v>3.2704069999999999E-3</v>
      </c>
      <c r="E50" s="44">
        <v>3.3933100000000001E-3</v>
      </c>
      <c r="F50" s="9">
        <v>61644936.727994338</v>
      </c>
      <c r="G50" s="9">
        <v>436720388.77123332</v>
      </c>
      <c r="H50" s="11">
        <f t="shared" si="2"/>
        <v>-0.15484554771915771</v>
      </c>
      <c r="I50" s="10">
        <f t="shared" si="1"/>
        <v>0.30157941964318358</v>
      </c>
      <c r="J50" s="10">
        <f t="shared" si="0"/>
        <v>-3.7920496506360979E-2</v>
      </c>
      <c r="K50" s="10">
        <f t="shared" si="3"/>
        <v>0.71367658001762257</v>
      </c>
      <c r="L50" s="10">
        <f t="shared" si="4"/>
        <v>0.10133876303469269</v>
      </c>
      <c r="R50" s="28"/>
      <c r="S50" s="28"/>
    </row>
    <row r="51" spans="1:19" x14ac:dyDescent="0.25">
      <c r="A51" s="8">
        <v>44172</v>
      </c>
      <c r="B51" s="44">
        <v>3.3931880000000001E-3</v>
      </c>
      <c r="C51" s="44">
        <v>3.413162E-3</v>
      </c>
      <c r="D51" s="44">
        <v>3.00885E-3</v>
      </c>
      <c r="E51" s="44">
        <v>3.2646340000000002E-3</v>
      </c>
      <c r="F51" s="9">
        <v>40010526.508753844</v>
      </c>
      <c r="G51" s="9">
        <v>410255911.08703059</v>
      </c>
      <c r="H51" s="11">
        <f t="shared" si="2"/>
        <v>-5.2380098316798164E-2</v>
      </c>
      <c r="I51" s="10">
        <f t="shared" si="1"/>
        <v>0.15991412873498875</v>
      </c>
      <c r="J51" s="10">
        <f t="shared" si="0"/>
        <v>0.42604102021849899</v>
      </c>
      <c r="K51" s="10">
        <f t="shared" si="3"/>
        <v>0.62391403227310516</v>
      </c>
      <c r="L51" s="10">
        <f t="shared" si="4"/>
        <v>0.13437426259202012</v>
      </c>
      <c r="R51" s="28"/>
      <c r="S51" s="28"/>
    </row>
    <row r="52" spans="1:19" x14ac:dyDescent="0.25">
      <c r="A52" s="8">
        <v>44179</v>
      </c>
      <c r="B52" s="44">
        <v>3.2716170000000001E-3</v>
      </c>
      <c r="C52" s="44">
        <v>4.6900860000000004E-3</v>
      </c>
      <c r="D52" s="44">
        <v>3.1734900000000002E-3</v>
      </c>
      <c r="E52" s="44">
        <v>4.6555019999999997E-3</v>
      </c>
      <c r="F52" s="9">
        <v>100337722.9610438</v>
      </c>
      <c r="G52" s="9">
        <v>455316279.16755652</v>
      </c>
      <c r="H52" s="11">
        <f t="shared" si="2"/>
        <v>0.37411760707519903</v>
      </c>
      <c r="I52" s="10">
        <f t="shared" si="1"/>
        <v>0.99324156672956654</v>
      </c>
      <c r="J52" s="10">
        <f t="shared" si="0"/>
        <v>-2.1360961717984295E-2</v>
      </c>
      <c r="K52" s="10">
        <f t="shared" si="3"/>
        <v>1.2314488641229566</v>
      </c>
      <c r="L52" s="10">
        <f t="shared" si="4"/>
        <v>0.47789531399185137</v>
      </c>
      <c r="R52" s="28"/>
      <c r="S52" s="28"/>
    </row>
    <row r="53" spans="1:19" x14ac:dyDescent="0.25">
      <c r="A53" s="8">
        <v>44186</v>
      </c>
      <c r="B53" s="44">
        <v>4.6283060000000004E-3</v>
      </c>
      <c r="C53" s="44">
        <v>5.3840540000000001E-3</v>
      </c>
      <c r="D53" s="44">
        <v>3.6609609999999999E-3</v>
      </c>
      <c r="E53" s="44">
        <v>4.5560560000000002E-3</v>
      </c>
      <c r="F53" s="9">
        <v>329129410.44072729</v>
      </c>
      <c r="G53" s="9">
        <v>578629171.23952389</v>
      </c>
      <c r="H53" s="11">
        <f t="shared" si="2"/>
        <v>0.14796487740310085</v>
      </c>
      <c r="I53" s="10">
        <f t="shared" si="1"/>
        <v>1.2140136447706533</v>
      </c>
      <c r="J53" s="10">
        <f t="shared" si="0"/>
        <v>1.1722015708323164</v>
      </c>
      <c r="K53" s="10">
        <f t="shared" si="3"/>
        <v>1.5616249217341989</v>
      </c>
      <c r="L53" s="10">
        <f t="shared" si="4"/>
        <v>0.47066685495966776</v>
      </c>
      <c r="R53" s="28"/>
      <c r="S53" s="28"/>
    </row>
    <row r="54" spans="1:19" x14ac:dyDescent="0.25">
      <c r="A54" s="8">
        <v>44193</v>
      </c>
      <c r="B54" s="44">
        <v>4.5501489999999999E-3</v>
      </c>
      <c r="C54" s="44">
        <v>1.3743447000000001E-2</v>
      </c>
      <c r="D54" s="44">
        <v>4.2750499999999999E-3</v>
      </c>
      <c r="E54" s="44">
        <v>9.8966720000000005E-3</v>
      </c>
      <c r="F54" s="9">
        <v>777193559.83507264</v>
      </c>
      <c r="G54" s="9">
        <v>755100590.35921955</v>
      </c>
      <c r="H54" s="11">
        <f t="shared" si="2"/>
        <v>1.5526205717847554</v>
      </c>
      <c r="I54" s="10">
        <f t="shared" si="1"/>
        <v>1.9895676455319453E-2</v>
      </c>
      <c r="J54" s="10">
        <f t="shared" si="0"/>
        <v>-2.8410560640992344E-3</v>
      </c>
      <c r="K54" s="10">
        <f t="shared" si="3"/>
        <v>5.5388564724152296</v>
      </c>
      <c r="L54" s="10">
        <f t="shared" si="4"/>
        <v>2.2148038034642874</v>
      </c>
      <c r="R54" s="28"/>
      <c r="S54" s="28"/>
    </row>
    <row r="55" spans="1:19" x14ac:dyDescent="0.25">
      <c r="A55" s="8">
        <v>44200</v>
      </c>
      <c r="B55" s="44">
        <v>9.8432439999999993E-3</v>
      </c>
      <c r="C55" s="44">
        <v>1.1486031000000001E-2</v>
      </c>
      <c r="D55" s="44">
        <v>7.9493340000000006E-3</v>
      </c>
      <c r="E55" s="44">
        <v>9.8685549999999993E-3</v>
      </c>
      <c r="F55" s="9">
        <v>998734484.09875262</v>
      </c>
      <c r="G55" s="9">
        <v>1262614672.282279</v>
      </c>
      <c r="H55" s="11">
        <f t="shared" si="2"/>
        <v>-0.16425398955589524</v>
      </c>
      <c r="I55" s="10">
        <f t="shared" si="1"/>
        <v>7.7622093114960836E-2</v>
      </c>
      <c r="J55" s="10">
        <f t="shared" si="0"/>
        <v>-7.7466457855278614E-2</v>
      </c>
      <c r="K55" s="10">
        <f t="shared" si="3"/>
        <v>4.4648232096876406</v>
      </c>
      <c r="L55" s="10">
        <f t="shared" si="4"/>
        <v>0.44490481844139396</v>
      </c>
      <c r="R55" s="28"/>
      <c r="S55" s="28"/>
    </row>
    <row r="56" spans="1:19" x14ac:dyDescent="0.25">
      <c r="A56" s="8">
        <v>44207</v>
      </c>
      <c r="B56" s="44">
        <v>9.8487439999999996E-3</v>
      </c>
      <c r="C56" s="44">
        <v>9.9225839999999999E-3</v>
      </c>
      <c r="D56" s="44">
        <v>6.801868E-3</v>
      </c>
      <c r="E56" s="44">
        <v>9.1040730000000007E-3</v>
      </c>
      <c r="F56" s="9">
        <v>394306793.26035923</v>
      </c>
      <c r="G56" s="9">
        <v>1124607681.4272959</v>
      </c>
      <c r="H56" s="11">
        <f t="shared" si="2"/>
        <v>-0.1361172540801954</v>
      </c>
      <c r="I56" s="10">
        <f t="shared" si="1"/>
        <v>5.0370351083004561</v>
      </c>
      <c r="J56" s="10">
        <f t="shared" si="0"/>
        <v>-4.3934731191193288E-2</v>
      </c>
      <c r="K56" s="10">
        <f t="shared" si="3"/>
        <v>3.7209664803512394</v>
      </c>
      <c r="L56" s="10">
        <f t="shared" si="4"/>
        <v>0.45880278770478933</v>
      </c>
      <c r="R56" s="28"/>
      <c r="S56" s="28"/>
    </row>
    <row r="57" spans="1:19" x14ac:dyDescent="0.25">
      <c r="A57" s="8">
        <v>44214</v>
      </c>
      <c r="B57" s="44">
        <v>9.0746820000000006E-3</v>
      </c>
      <c r="C57" s="44">
        <v>9.6611930000000002E-3</v>
      </c>
      <c r="D57" s="44">
        <v>7.613061E-3</v>
      </c>
      <c r="E57" s="44">
        <v>8.7040880000000004E-3</v>
      </c>
      <c r="F57" s="9">
        <v>230472067.6533494</v>
      </c>
      <c r="G57" s="9">
        <v>1132606244.318953</v>
      </c>
      <c r="H57" s="11">
        <f t="shared" si="2"/>
        <v>-2.6343037257230546E-2</v>
      </c>
      <c r="I57" s="10">
        <f t="shared" si="1"/>
        <v>4.9509512428464895</v>
      </c>
      <c r="J57" s="10">
        <f t="shared" si="0"/>
        <v>3.3659423020539307</v>
      </c>
      <c r="K57" s="10">
        <f t="shared" si="3"/>
        <v>3.5966018844692096</v>
      </c>
      <c r="L57" s="10">
        <f t="shared" si="4"/>
        <v>0.26902871262951922</v>
      </c>
      <c r="R57" s="28"/>
      <c r="S57" s="28"/>
    </row>
    <row r="58" spans="1:19" x14ac:dyDescent="0.25">
      <c r="A58" s="8">
        <v>44221</v>
      </c>
      <c r="B58" s="44">
        <v>8.7387009999999998E-3</v>
      </c>
      <c r="C58" s="44">
        <v>7.8227648999999996E-2</v>
      </c>
      <c r="D58" s="44">
        <v>7.2828850000000002E-3</v>
      </c>
      <c r="E58" s="44">
        <v>3.8001545999999997E-2</v>
      </c>
      <c r="F58" s="9">
        <v>8344029414.3235092</v>
      </c>
      <c r="G58" s="9">
        <v>2636959585.00418</v>
      </c>
      <c r="H58" s="11">
        <f t="shared" si="2"/>
        <v>7.0971003270507067</v>
      </c>
      <c r="I58" s="10">
        <f t="shared" si="1"/>
        <v>8.8426569276524591E-2</v>
      </c>
      <c r="J58" s="10">
        <f t="shared" si="0"/>
        <v>1.1070120147217168</v>
      </c>
      <c r="K58" s="10">
        <f t="shared" si="3"/>
        <v>36.219146622057536</v>
      </c>
      <c r="L58" s="10">
        <f t="shared" si="4"/>
        <v>9.7412994987563302</v>
      </c>
      <c r="R58" s="28"/>
      <c r="S58" s="28"/>
    </row>
    <row r="59" spans="1:19" x14ac:dyDescent="0.25">
      <c r="A59" s="8">
        <v>44228</v>
      </c>
      <c r="B59" s="44">
        <v>3.7187769000000002E-2</v>
      </c>
      <c r="C59" s="44">
        <v>8.5690404999999997E-2</v>
      </c>
      <c r="D59" s="44">
        <v>3.0063363999999999E-2</v>
      </c>
      <c r="E59" s="44">
        <v>8.0069714E-2</v>
      </c>
      <c r="F59" s="9">
        <v>7697380002.099225</v>
      </c>
      <c r="G59" s="9">
        <v>5599060668.0765257</v>
      </c>
      <c r="H59" s="11">
        <f t="shared" si="2"/>
        <v>9.5397932769269361E-2</v>
      </c>
      <c r="I59" s="10">
        <f t="shared" si="1"/>
        <v>6.4698563954065952E-2</v>
      </c>
      <c r="J59" s="10">
        <f t="shared" si="0"/>
        <v>-0.15008149023736983</v>
      </c>
      <c r="K59" s="10">
        <f t="shared" si="3"/>
        <v>39.769776269238157</v>
      </c>
      <c r="L59" s="10">
        <f t="shared" si="4"/>
        <v>1.8503265635874948</v>
      </c>
      <c r="R59" s="28"/>
      <c r="S59" s="28"/>
    </row>
    <row r="60" spans="1:19" x14ac:dyDescent="0.25">
      <c r="A60" s="8">
        <v>44235</v>
      </c>
      <c r="B60" s="44">
        <v>7.8994735999999996E-2</v>
      </c>
      <c r="C60" s="44">
        <v>8.314916E-2</v>
      </c>
      <c r="D60" s="44">
        <v>6.4619616000000005E-2</v>
      </c>
      <c r="E60" s="44">
        <v>6.8052732000000005E-2</v>
      </c>
      <c r="F60" s="9">
        <v>10380578084.683769</v>
      </c>
      <c r="G60" s="9">
        <v>9523223537.2597961</v>
      </c>
      <c r="H60" s="11">
        <f t="shared" si="2"/>
        <v>-2.965612077571576E-2</v>
      </c>
      <c r="I60" s="10">
        <f t="shared" si="1"/>
        <v>3.4009642628192067E-2</v>
      </c>
      <c r="J60" s="10">
        <f t="shared" si="0"/>
        <v>-0.16826382517604144</v>
      </c>
      <c r="K60" s="10">
        <f t="shared" si="3"/>
        <v>38.560702860198717</v>
      </c>
      <c r="L60" s="10">
        <f t="shared" si="4"/>
        <v>0.2867479744850232</v>
      </c>
      <c r="R60" s="28"/>
      <c r="S60" s="28"/>
    </row>
    <row r="61" spans="1:19" x14ac:dyDescent="0.25">
      <c r="A61" s="8">
        <v>44242</v>
      </c>
      <c r="B61" s="44">
        <v>6.8554979000000002E-2</v>
      </c>
      <c r="C61" s="44">
        <v>7.3075330999999993E-2</v>
      </c>
      <c r="D61" s="44">
        <v>4.7974872000000002E-2</v>
      </c>
      <c r="E61" s="44">
        <v>5.6601919000000001E-2</v>
      </c>
      <c r="F61" s="9">
        <v>3795727868.0254178</v>
      </c>
      <c r="G61" s="9">
        <v>7534807270.4009686</v>
      </c>
      <c r="H61" s="11">
        <f t="shared" si="2"/>
        <v>-0.12115370738561888</v>
      </c>
      <c r="I61" s="10">
        <f t="shared" si="1"/>
        <v>2.0326624261547278E-2</v>
      </c>
      <c r="J61" s="10">
        <f t="shared" si="0"/>
        <v>-0.14286421985092057</v>
      </c>
      <c r="K61" s="10">
        <f t="shared" si="3"/>
        <v>33.767777041904786</v>
      </c>
      <c r="L61" s="10">
        <f t="shared" si="4"/>
        <v>0.52320012443180652</v>
      </c>
      <c r="R61" s="28"/>
      <c r="S61" s="28"/>
    </row>
    <row r="62" spans="1:19" x14ac:dyDescent="0.25">
      <c r="A62" s="8">
        <v>44249</v>
      </c>
      <c r="B62" s="44">
        <v>5.5332630000000001E-2</v>
      </c>
      <c r="C62" s="44">
        <v>6.0707286999999999E-2</v>
      </c>
      <c r="D62" s="44">
        <v>4.2816720000000003E-2</v>
      </c>
      <c r="E62" s="44">
        <v>4.8515530000000001E-2</v>
      </c>
      <c r="F62" s="9">
        <v>2361627652.906219</v>
      </c>
      <c r="G62" s="9">
        <v>6696478843.157074</v>
      </c>
      <c r="H62" s="11">
        <f t="shared" si="2"/>
        <v>-0.16925060524187013</v>
      </c>
      <c r="I62" s="10">
        <f t="shared" si="1"/>
        <v>0.24917828418349638</v>
      </c>
      <c r="J62" s="10">
        <f t="shared" si="0"/>
        <v>6.5806412915616841E-2</v>
      </c>
      <c r="K62" s="10">
        <f t="shared" si="3"/>
        <v>27.883309734648005</v>
      </c>
      <c r="L62" s="10">
        <f t="shared" si="4"/>
        <v>0.41784067065389396</v>
      </c>
      <c r="R62" s="28"/>
      <c r="S62" s="28"/>
    </row>
    <row r="63" spans="1:19" x14ac:dyDescent="0.25">
      <c r="A63" s="8">
        <v>44256</v>
      </c>
      <c r="B63" s="44">
        <v>4.8699299000000001E-2</v>
      </c>
      <c r="C63" s="44">
        <v>5.2177645000000002E-2</v>
      </c>
      <c r="D63" s="44">
        <v>4.757579E-2</v>
      </c>
      <c r="E63" s="44">
        <v>5.1708163000000001E-2</v>
      </c>
      <c r="F63" s="9">
        <v>1197267144.532676</v>
      </c>
      <c r="G63" s="9">
        <v>6483403100.9924698</v>
      </c>
      <c r="H63" s="11">
        <f t="shared" si="2"/>
        <v>-0.14050441753392798</v>
      </c>
      <c r="I63" s="10">
        <f t="shared" si="1"/>
        <v>0.18061438435201868</v>
      </c>
      <c r="J63" s="10">
        <f t="shared" si="0"/>
        <v>0.14380594027291216</v>
      </c>
      <c r="K63" s="10">
        <f t="shared" si="3"/>
        <v>23.825077123929255</v>
      </c>
      <c r="L63" s="10">
        <f t="shared" si="4"/>
        <v>9.6726822612929864E-2</v>
      </c>
      <c r="R63" s="28"/>
      <c r="S63" s="28"/>
    </row>
    <row r="64" spans="1:19" x14ac:dyDescent="0.25">
      <c r="A64" s="8">
        <v>44263</v>
      </c>
      <c r="B64" s="44">
        <v>5.1835887999999997E-2</v>
      </c>
      <c r="C64" s="44">
        <v>6.3233403999999993E-2</v>
      </c>
      <c r="D64" s="44">
        <v>5.1628199999999999E-2</v>
      </c>
      <c r="E64" s="44">
        <v>5.9144104000000003E-2</v>
      </c>
      <c r="F64" s="9">
        <v>1738610993.644747</v>
      </c>
      <c r="G64" s="9">
        <v>7329994290.9981689</v>
      </c>
      <c r="H64" s="11">
        <f t="shared" si="2"/>
        <v>0.21188689140722988</v>
      </c>
      <c r="I64" s="10">
        <f t="shared" si="1"/>
        <v>1.4911262308397561E-3</v>
      </c>
      <c r="J64" s="10">
        <f t="shared" si="0"/>
        <v>-2.984092886080425E-2</v>
      </c>
      <c r="K64" s="10">
        <f t="shared" si="3"/>
        <v>29.085185544663361</v>
      </c>
      <c r="L64" s="10">
        <f t="shared" si="4"/>
        <v>0.2247842070806263</v>
      </c>
      <c r="R64" s="28"/>
      <c r="S64" s="28"/>
    </row>
    <row r="65" spans="1:19" x14ac:dyDescent="0.25">
      <c r="A65" s="8">
        <v>44270</v>
      </c>
      <c r="B65" s="44">
        <v>5.9002780999999997E-2</v>
      </c>
      <c r="C65" s="44">
        <v>6.0480195E-2</v>
      </c>
      <c r="D65" s="44">
        <v>5.5482608000000003E-2</v>
      </c>
      <c r="E65" s="44">
        <v>5.7379188999999997E-2</v>
      </c>
      <c r="F65" s="9">
        <v>1053296536.656531</v>
      </c>
      <c r="G65" s="9">
        <v>7465836775.7396812</v>
      </c>
      <c r="H65" s="11">
        <f t="shared" si="2"/>
        <v>-4.3540420503061845E-2</v>
      </c>
      <c r="I65" s="10">
        <f t="shared" si="1"/>
        <v>0.1887725702474253</v>
      </c>
      <c r="J65" s="10">
        <f t="shared" si="0"/>
        <v>-4.6448408324488488E-2</v>
      </c>
      <c r="K65" s="10">
        <f t="shared" si="3"/>
        <v>27.77526391513608</v>
      </c>
      <c r="L65" s="10">
        <f t="shared" si="4"/>
        <v>9.0074839308202703E-2</v>
      </c>
      <c r="R65" s="28"/>
      <c r="S65" s="28"/>
    </row>
    <row r="66" spans="1:19" x14ac:dyDescent="0.25">
      <c r="A66" s="8">
        <v>44277</v>
      </c>
      <c r="B66" s="44">
        <v>5.7451383000000002E-2</v>
      </c>
      <c r="C66" s="44">
        <v>5.7719323000000003E-2</v>
      </c>
      <c r="D66" s="44">
        <v>4.9991273000000003E-2</v>
      </c>
      <c r="E66" s="44">
        <v>5.4714016999999997E-2</v>
      </c>
      <c r="F66" s="9">
        <v>698318962.9407773</v>
      </c>
      <c r="G66" s="9">
        <v>7033071817.999403</v>
      </c>
      <c r="H66" s="11">
        <f t="shared" si="2"/>
        <v>-4.5649191441925703E-2</v>
      </c>
      <c r="I66" s="10">
        <f t="shared" si="1"/>
        <v>4.3227986927253707E-2</v>
      </c>
      <c r="J66" s="10">
        <f t="shared" si="0"/>
        <v>6.864025355696346E-2</v>
      </c>
      <c r="K66" s="10">
        <f t="shared" si="3"/>
        <v>26.461696383882096</v>
      </c>
      <c r="L66" s="10">
        <f t="shared" si="4"/>
        <v>0.15458798178634092</v>
      </c>
      <c r="R66" s="28"/>
      <c r="S66" s="28"/>
    </row>
    <row r="67" spans="1:19" x14ac:dyDescent="0.25">
      <c r="A67" s="8">
        <v>44284</v>
      </c>
      <c r="B67" s="44">
        <v>5.4719473999999997E-2</v>
      </c>
      <c r="C67" s="44">
        <v>7.0493505999999997E-2</v>
      </c>
      <c r="D67" s="44">
        <v>5.1871989E-2</v>
      </c>
      <c r="E67" s="44">
        <v>5.8469601000000003E-2</v>
      </c>
      <c r="F67" s="9">
        <v>1477729494.889128</v>
      </c>
      <c r="G67" s="9">
        <v>7334423691.7589722</v>
      </c>
      <c r="H67" s="11">
        <f t="shared" si="2"/>
        <v>0.22131553760601097</v>
      </c>
      <c r="I67" s="10">
        <f t="shared" ref="I67:I130" si="5">_xlfn.STDEV.S(H68:H69)</f>
        <v>3.0430190994645692</v>
      </c>
      <c r="J67" s="10">
        <f t="shared" ref="J67:J130" si="6">E68/E67-1</f>
        <v>0.32523661312482699</v>
      </c>
      <c r="K67" s="10">
        <f t="shared" ref="K67:K130" si="7">C67/$C$2-1</f>
        <v>32.539396482654013</v>
      </c>
      <c r="L67" s="10">
        <f t="shared" ref="L67:L130" si="8">C67/D67-1</f>
        <v>0.35898983939096674</v>
      </c>
      <c r="R67" s="28"/>
      <c r="S67" s="28"/>
    </row>
    <row r="68" spans="1:19" x14ac:dyDescent="0.25">
      <c r="A68" s="8">
        <v>44291</v>
      </c>
      <c r="B68" s="44">
        <v>5.8545185E-2</v>
      </c>
      <c r="C68" s="44">
        <v>8.1785291999999996E-2</v>
      </c>
      <c r="D68" s="44">
        <v>5.7753209999999999E-2</v>
      </c>
      <c r="E68" s="44">
        <v>7.7486055999999998E-2</v>
      </c>
      <c r="F68" s="9">
        <v>1769940210.5110321</v>
      </c>
      <c r="G68" s="9">
        <v>8150958785.8675003</v>
      </c>
      <c r="H68" s="11">
        <f t="shared" ref="H68:H131" si="9">(C68-C67)/C67</f>
        <v>0.16018193221940186</v>
      </c>
      <c r="I68" s="10">
        <f t="shared" si="5"/>
        <v>3.1515964829275802</v>
      </c>
      <c r="J68" s="10">
        <f t="shared" si="6"/>
        <v>3.316669324349145</v>
      </c>
      <c r="K68" s="10">
        <f t="shared" si="7"/>
        <v>37.911801816718139</v>
      </c>
      <c r="L68" s="10">
        <f t="shared" si="8"/>
        <v>0.41611681844178006</v>
      </c>
      <c r="R68" s="28"/>
      <c r="S68" s="28"/>
    </row>
    <row r="69" spans="1:19" x14ac:dyDescent="0.25">
      <c r="A69" s="8">
        <v>44298</v>
      </c>
      <c r="B69" s="44">
        <v>7.7279150000000005E-2</v>
      </c>
      <c r="C69" s="44">
        <v>0.44684709500000003</v>
      </c>
      <c r="D69" s="44">
        <v>7.0769384000000005E-2</v>
      </c>
      <c r="E69" s="44">
        <v>0.33448168099999998</v>
      </c>
      <c r="F69" s="9">
        <v>22106106010.474731</v>
      </c>
      <c r="G69" s="9">
        <v>23212583521.300308</v>
      </c>
      <c r="H69" s="11">
        <f t="shared" si="9"/>
        <v>4.4636608132425577</v>
      </c>
      <c r="I69" s="10">
        <f t="shared" si="5"/>
        <v>7.4767956996342935E-2</v>
      </c>
      <c r="J69" s="10">
        <f t="shared" si="6"/>
        <v>-0.23167541722561469</v>
      </c>
      <c r="K69" s="10">
        <f t="shared" si="7"/>
        <v>211.60088675866348</v>
      </c>
      <c r="L69" s="10">
        <f t="shared" si="8"/>
        <v>5.3141300622314303</v>
      </c>
      <c r="R69" s="28"/>
      <c r="S69" s="28"/>
    </row>
    <row r="70" spans="1:19" x14ac:dyDescent="0.25">
      <c r="A70" s="8">
        <v>44305</v>
      </c>
      <c r="B70" s="44">
        <v>0.33986656199999998</v>
      </c>
      <c r="C70" s="44">
        <v>0.44980983600000002</v>
      </c>
      <c r="D70" s="44">
        <v>0.17295018700000001</v>
      </c>
      <c r="E70" s="44">
        <v>0.25699049800000001</v>
      </c>
      <c r="F70" s="9">
        <v>21148895911.204739</v>
      </c>
      <c r="G70" s="9">
        <v>41067737854.424942</v>
      </c>
      <c r="H70" s="11">
        <f t="shared" si="9"/>
        <v>6.630323959026724E-3</v>
      </c>
      <c r="I70" s="10">
        <f t="shared" si="5"/>
        <v>0.65178433686133297</v>
      </c>
      <c r="J70" s="10">
        <f t="shared" si="6"/>
        <v>0.49388637707531102</v>
      </c>
      <c r="K70" s="10">
        <f t="shared" si="7"/>
        <v>213.01049951184976</v>
      </c>
      <c r="L70" s="10">
        <f t="shared" si="8"/>
        <v>1.6008057221701644</v>
      </c>
      <c r="R70" s="28"/>
      <c r="S70" s="28"/>
    </row>
    <row r="71" spans="1:19" x14ac:dyDescent="0.25">
      <c r="A71" s="8">
        <v>44312</v>
      </c>
      <c r="B71" s="44">
        <v>0.25723581699999998</v>
      </c>
      <c r="C71" s="44">
        <v>0.40523029199999999</v>
      </c>
      <c r="D71" s="44">
        <v>0.25315641999999999</v>
      </c>
      <c r="E71" s="44">
        <v>0.38391460399999999</v>
      </c>
      <c r="F71" s="9">
        <v>8316741038.4479275</v>
      </c>
      <c r="G71" s="9">
        <v>40433024607.126556</v>
      </c>
      <c r="H71" s="11">
        <f t="shared" si="9"/>
        <v>-9.9107534856129789E-2</v>
      </c>
      <c r="I71" s="10">
        <f t="shared" si="5"/>
        <v>0.72741280024627009</v>
      </c>
      <c r="J71" s="10">
        <f t="shared" si="6"/>
        <v>0.48417190975105506</v>
      </c>
      <c r="K71" s="10">
        <f t="shared" si="7"/>
        <v>191.80044647190135</v>
      </c>
      <c r="L71" s="10">
        <f t="shared" si="8"/>
        <v>0.60071110185552468</v>
      </c>
      <c r="R71" s="28"/>
      <c r="S71" s="28"/>
    </row>
    <row r="72" spans="1:19" x14ac:dyDescent="0.25">
      <c r="A72" s="8">
        <v>44319</v>
      </c>
      <c r="B72" s="44">
        <v>0.37944655300000002</v>
      </c>
      <c r="C72" s="44">
        <v>0.738594902</v>
      </c>
      <c r="D72" s="44">
        <v>0.37944655300000002</v>
      </c>
      <c r="E72" s="44">
        <v>0.56979527100000005</v>
      </c>
      <c r="F72" s="9">
        <v>22764048824.951431</v>
      </c>
      <c r="G72" s="9">
        <v>71162530070.329803</v>
      </c>
      <c r="H72" s="11">
        <f t="shared" si="9"/>
        <v>0.82265471407552127</v>
      </c>
      <c r="I72" s="10">
        <f t="shared" si="5"/>
        <v>6.8351803896271754E-2</v>
      </c>
      <c r="J72" s="10">
        <f t="shared" si="6"/>
        <v>-8.4112858493695875E-2</v>
      </c>
      <c r="K72" s="10">
        <f t="shared" si="7"/>
        <v>350.40864263787626</v>
      </c>
      <c r="L72" s="10">
        <f t="shared" si="8"/>
        <v>0.94650576256519581</v>
      </c>
      <c r="R72" s="28"/>
      <c r="S72" s="28"/>
    </row>
    <row r="73" spans="1:19" x14ac:dyDescent="0.25">
      <c r="A73" s="8">
        <v>44326</v>
      </c>
      <c r="B73" s="44">
        <v>0.56779792600000001</v>
      </c>
      <c r="C73" s="44">
        <v>0.586398313</v>
      </c>
      <c r="D73" s="44">
        <v>0.36034756800000001</v>
      </c>
      <c r="E73" s="44">
        <v>0.52186816199999997</v>
      </c>
      <c r="F73" s="9">
        <v>16839925765.530291</v>
      </c>
      <c r="G73" s="9">
        <v>64767666043.571426</v>
      </c>
      <c r="H73" s="11">
        <f t="shared" si="9"/>
        <v>-0.2060623334765449</v>
      </c>
      <c r="I73" s="10">
        <f t="shared" si="5"/>
        <v>0.11206567345473445</v>
      </c>
      <c r="J73" s="10">
        <f t="shared" si="6"/>
        <v>-0.4068265610071613</v>
      </c>
      <c r="K73" s="10">
        <f t="shared" si="7"/>
        <v>277.9965577320902</v>
      </c>
      <c r="L73" s="10">
        <f t="shared" si="8"/>
        <v>0.62731308623678572</v>
      </c>
      <c r="R73" s="28"/>
      <c r="S73" s="28"/>
    </row>
    <row r="74" spans="1:19" x14ac:dyDescent="0.25">
      <c r="A74" s="8">
        <v>44333</v>
      </c>
      <c r="B74" s="44">
        <v>0.52224734299999997</v>
      </c>
      <c r="C74" s="44">
        <v>0.52224734299999997</v>
      </c>
      <c r="D74" s="44">
        <v>0.23816537700000001</v>
      </c>
      <c r="E74" s="44">
        <v>0.30955833235441182</v>
      </c>
      <c r="F74" s="9">
        <v>9058269329.5092087</v>
      </c>
      <c r="G74" s="9">
        <v>53262825498.49501</v>
      </c>
      <c r="H74" s="11">
        <f t="shared" si="9"/>
        <v>-0.10939828539377129</v>
      </c>
      <c r="I74" s="10">
        <f t="shared" si="5"/>
        <v>0.29739238370796789</v>
      </c>
      <c r="J74" s="10">
        <f t="shared" si="6"/>
        <v>-2.7792815356728617E-2</v>
      </c>
      <c r="K74" s="10">
        <f t="shared" si="7"/>
        <v>247.47481268543521</v>
      </c>
      <c r="L74" s="10">
        <f t="shared" si="8"/>
        <v>1.1927928802178496</v>
      </c>
      <c r="R74" s="28"/>
      <c r="S74" s="28"/>
    </row>
    <row r="75" spans="1:19" x14ac:dyDescent="0.25">
      <c r="A75" s="8">
        <v>44340</v>
      </c>
      <c r="B75" s="44">
        <v>0.30977701059129359</v>
      </c>
      <c r="C75" s="44">
        <v>0.38234611588547368</v>
      </c>
      <c r="D75" s="44">
        <v>0.28279615977636202</v>
      </c>
      <c r="E75" s="44">
        <v>0.30095483478114882</v>
      </c>
      <c r="F75" s="9">
        <v>4331817564.3887873</v>
      </c>
      <c r="G75" s="9">
        <v>42346461521.794518</v>
      </c>
      <c r="H75" s="11">
        <f t="shared" si="9"/>
        <v>-0.26788308066993133</v>
      </c>
      <c r="I75" s="10">
        <f t="shared" si="5"/>
        <v>0.20859049129525101</v>
      </c>
      <c r="J75" s="10">
        <f t="shared" si="6"/>
        <v>0.20641441970573182</v>
      </c>
      <c r="K75" s="10">
        <f t="shared" si="7"/>
        <v>180.91261439437667</v>
      </c>
      <c r="L75" s="10">
        <f t="shared" si="8"/>
        <v>0.35202018368225629</v>
      </c>
      <c r="R75" s="28"/>
      <c r="S75" s="28"/>
    </row>
    <row r="76" spans="1:19" x14ac:dyDescent="0.25">
      <c r="A76" s="8">
        <v>44347</v>
      </c>
      <c r="B76" s="44">
        <v>0.30110759787474461</v>
      </c>
      <c r="C76" s="44">
        <v>0.4407277914246005</v>
      </c>
      <c r="D76" s="44">
        <v>0.29479381290586049</v>
      </c>
      <c r="E76" s="44">
        <v>0.36307625236013402</v>
      </c>
      <c r="F76" s="9">
        <v>4955625471.1125822</v>
      </c>
      <c r="G76" s="9">
        <v>46939257029.410667</v>
      </c>
      <c r="H76" s="11">
        <f t="shared" si="9"/>
        <v>0.15269326171634032</v>
      </c>
      <c r="I76" s="10">
        <f t="shared" si="5"/>
        <v>2.1399436914710475E-2</v>
      </c>
      <c r="J76" s="10">
        <f t="shared" si="6"/>
        <v>-0.10657817727465113</v>
      </c>
      <c r="K76" s="10">
        <f t="shared" si="7"/>
        <v>208.68944483360093</v>
      </c>
      <c r="L76" s="10">
        <f t="shared" si="8"/>
        <v>0.49503745373836128</v>
      </c>
      <c r="R76" s="28"/>
      <c r="S76" s="28"/>
    </row>
    <row r="77" spans="1:19" x14ac:dyDescent="0.25">
      <c r="A77" s="8">
        <v>44354</v>
      </c>
      <c r="B77" s="44">
        <v>0.36287170014998038</v>
      </c>
      <c r="C77" s="44">
        <v>0.37801300236134527</v>
      </c>
      <c r="D77" s="44">
        <v>0.3008103210286705</v>
      </c>
      <c r="E77" s="44">
        <v>0.32438024717187969</v>
      </c>
      <c r="F77" s="9">
        <v>2342219790.7845259</v>
      </c>
      <c r="G77" s="9">
        <v>43307710742.797867</v>
      </c>
      <c r="H77" s="11">
        <f t="shared" si="9"/>
        <v>-0.1422982400554707</v>
      </c>
      <c r="I77" s="10">
        <f t="shared" si="5"/>
        <v>2.2972729065243117E-2</v>
      </c>
      <c r="J77" s="10">
        <f t="shared" si="6"/>
        <v>-0.13727945606394187</v>
      </c>
      <c r="K77" s="10">
        <f t="shared" si="7"/>
        <v>178.85100587557082</v>
      </c>
      <c r="L77" s="10">
        <f t="shared" si="8"/>
        <v>0.25664904405097366</v>
      </c>
      <c r="R77" s="28"/>
      <c r="S77" s="28"/>
    </row>
    <row r="78" spans="1:19" x14ac:dyDescent="0.25">
      <c r="A78" s="8">
        <v>44361</v>
      </c>
      <c r="B78" s="44">
        <v>0.32453679172940209</v>
      </c>
      <c r="C78" s="44">
        <v>0.33566236624127438</v>
      </c>
      <c r="D78" s="44">
        <v>0.25784752465768468</v>
      </c>
      <c r="E78" s="44">
        <v>0.27984950328223701</v>
      </c>
      <c r="F78" s="9">
        <v>1480087100.4718349</v>
      </c>
      <c r="G78" s="9">
        <v>40118162308.686096</v>
      </c>
      <c r="H78" s="11">
        <f t="shared" si="9"/>
        <v>-0.11203486614353976</v>
      </c>
      <c r="I78" s="10">
        <f t="shared" si="5"/>
        <v>7.1216709339064821E-2</v>
      </c>
      <c r="J78" s="10">
        <f t="shared" si="6"/>
        <v>-5.2881334897366461E-2</v>
      </c>
      <c r="K78" s="10">
        <f t="shared" si="7"/>
        <v>158.70142250652026</v>
      </c>
      <c r="L78" s="10">
        <f t="shared" si="8"/>
        <v>0.30178626568897937</v>
      </c>
      <c r="R78" s="28"/>
      <c r="S78" s="28"/>
    </row>
    <row r="79" spans="1:19" x14ac:dyDescent="0.25">
      <c r="A79" s="8">
        <v>44368</v>
      </c>
      <c r="B79" s="44">
        <v>0.27998700886293448</v>
      </c>
      <c r="C79" s="44">
        <v>0.28715136320909629</v>
      </c>
      <c r="D79" s="44">
        <v>0.16555266598204441</v>
      </c>
      <c r="E79" s="44">
        <v>0.26505068797830739</v>
      </c>
      <c r="F79" s="9">
        <v>4319800250.5071287</v>
      </c>
      <c r="G79" s="9">
        <v>30442193880.087502</v>
      </c>
      <c r="H79" s="11">
        <f t="shared" si="9"/>
        <v>-0.14452321115232902</v>
      </c>
      <c r="I79" s="10">
        <f t="shared" si="5"/>
        <v>4.0271484333534141E-2</v>
      </c>
      <c r="J79" s="10">
        <f t="shared" si="6"/>
        <v>-6.9906783685110607E-2</v>
      </c>
      <c r="K79" s="10">
        <f t="shared" si="7"/>
        <v>135.62086010028312</v>
      </c>
      <c r="L79" s="10">
        <f t="shared" si="8"/>
        <v>0.73450159504070012</v>
      </c>
      <c r="R79" s="28"/>
      <c r="S79" s="28"/>
    </row>
    <row r="80" spans="1:19" x14ac:dyDescent="0.25">
      <c r="A80" s="8">
        <v>44375</v>
      </c>
      <c r="B80" s="44">
        <v>0.26433163671675203</v>
      </c>
      <c r="C80" s="44">
        <v>0.27457195834692549</v>
      </c>
      <c r="D80" s="44">
        <v>0.23947702001892329</v>
      </c>
      <c r="E80" s="44">
        <v>0.2465218468682181</v>
      </c>
      <c r="F80" s="9">
        <v>1754727597.1552739</v>
      </c>
      <c r="G80" s="9">
        <v>32764259030.88929</v>
      </c>
      <c r="H80" s="11">
        <f t="shared" si="9"/>
        <v>-4.3807574937440898E-2</v>
      </c>
      <c r="I80" s="10">
        <f t="shared" si="5"/>
        <v>1.5449591546686245E-2</v>
      </c>
      <c r="J80" s="10">
        <f t="shared" si="6"/>
        <v>-0.13397899784433309</v>
      </c>
      <c r="K80" s="10">
        <f t="shared" si="7"/>
        <v>129.63583153342233</v>
      </c>
      <c r="L80" s="10">
        <f t="shared" si="8"/>
        <v>0.14654825053873233</v>
      </c>
      <c r="R80" s="28"/>
      <c r="S80" s="28"/>
    </row>
    <row r="81" spans="1:19" x14ac:dyDescent="0.25">
      <c r="A81" s="8">
        <v>44382</v>
      </c>
      <c r="B81" s="44">
        <v>0.24690607292593869</v>
      </c>
      <c r="C81" s="44">
        <v>0.24690607292593869</v>
      </c>
      <c r="D81" s="44">
        <v>0.19733636114712719</v>
      </c>
      <c r="E81" s="44">
        <v>0.2134930968780801</v>
      </c>
      <c r="F81" s="9">
        <v>1399747146.724642</v>
      </c>
      <c r="G81" s="9">
        <v>29258606885.537861</v>
      </c>
      <c r="H81" s="11">
        <f t="shared" si="9"/>
        <v>-0.10076005425882045</v>
      </c>
      <c r="I81" s="10">
        <f t="shared" si="5"/>
        <v>6.802379005368632E-2</v>
      </c>
      <c r="J81" s="10">
        <f t="shared" si="6"/>
        <v>-0.1440578565001791</v>
      </c>
      <c r="K81" s="10">
        <f t="shared" si="7"/>
        <v>116.47295805996858</v>
      </c>
      <c r="L81" s="10">
        <f t="shared" si="8"/>
        <v>0.25119400951076631</v>
      </c>
      <c r="R81" s="28"/>
      <c r="S81" s="28"/>
    </row>
    <row r="82" spans="1:19" x14ac:dyDescent="0.25">
      <c r="A82" s="8">
        <v>44389</v>
      </c>
      <c r="B82" s="44">
        <v>0.2134317032454344</v>
      </c>
      <c r="C82" s="44">
        <v>0.21663314742687009</v>
      </c>
      <c r="D82" s="44">
        <v>0.168481556537559</v>
      </c>
      <c r="E82" s="44">
        <v>0.18273773896423881</v>
      </c>
      <c r="F82" s="9">
        <v>1324423475.7542591</v>
      </c>
      <c r="G82" s="9">
        <v>25370657271.789829</v>
      </c>
      <c r="H82" s="11">
        <f t="shared" si="9"/>
        <v>-0.12260907615726886</v>
      </c>
      <c r="I82" s="10">
        <f t="shared" si="5"/>
        <v>9.3942391869679592E-2</v>
      </c>
      <c r="J82" s="10">
        <f t="shared" si="6"/>
        <v>9.6666385062439186E-2</v>
      </c>
      <c r="K82" s="10">
        <f t="shared" si="7"/>
        <v>102.06970719877424</v>
      </c>
      <c r="L82" s="10">
        <f t="shared" si="8"/>
        <v>0.28579740049218283</v>
      </c>
      <c r="R82" s="28"/>
      <c r="S82" s="28"/>
    </row>
    <row r="83" spans="1:19" x14ac:dyDescent="0.25">
      <c r="A83" s="8">
        <v>44396</v>
      </c>
      <c r="B83" s="44">
        <v>0.1823872645457088</v>
      </c>
      <c r="C83" s="44">
        <v>0.21091210219859319</v>
      </c>
      <c r="D83" s="44">
        <v>0.16031451309722861</v>
      </c>
      <c r="E83" s="44">
        <v>0.20040233560439541</v>
      </c>
      <c r="F83" s="9">
        <v>1593467893.4483161</v>
      </c>
      <c r="G83" s="9">
        <v>24190825066.562149</v>
      </c>
      <c r="H83" s="11">
        <f t="shared" si="9"/>
        <v>-2.6408909699325613E-2</v>
      </c>
      <c r="I83" s="10">
        <f t="shared" si="5"/>
        <v>6.2129047131939882E-2</v>
      </c>
      <c r="J83" s="10">
        <f t="shared" si="6"/>
        <v>3.2044976581183882E-2</v>
      </c>
      <c r="K83" s="10">
        <f t="shared" si="7"/>
        <v>99.347748608625878</v>
      </c>
      <c r="L83" s="10">
        <f t="shared" si="8"/>
        <v>0.31561452624490594</v>
      </c>
      <c r="R83" s="28"/>
      <c r="S83" s="28"/>
    </row>
    <row r="84" spans="1:19" x14ac:dyDescent="0.25">
      <c r="A84" s="8">
        <v>44403</v>
      </c>
      <c r="B84" s="44">
        <v>0.20070979249729001</v>
      </c>
      <c r="C84" s="44">
        <v>0.23336278749355521</v>
      </c>
      <c r="D84" s="44">
        <v>0.19796887621579659</v>
      </c>
      <c r="E84" s="44">
        <v>0.20682422375565279</v>
      </c>
      <c r="F84" s="9">
        <v>2243682065.3052649</v>
      </c>
      <c r="G84" s="9">
        <v>27526924234.411308</v>
      </c>
      <c r="H84" s="11">
        <f t="shared" si="9"/>
        <v>0.10644569496454326</v>
      </c>
      <c r="I84" s="10">
        <f t="shared" si="5"/>
        <v>3.2569121945630247E-2</v>
      </c>
      <c r="J84" s="10">
        <f t="shared" si="6"/>
        <v>0.1591970133694145</v>
      </c>
      <c r="K84" s="10">
        <f t="shared" si="7"/>
        <v>110.02933444739834</v>
      </c>
      <c r="L84" s="10">
        <f t="shared" si="8"/>
        <v>0.17878523106418687</v>
      </c>
      <c r="R84" s="28"/>
      <c r="S84" s="28"/>
    </row>
    <row r="85" spans="1:19" x14ac:dyDescent="0.25">
      <c r="A85" s="8">
        <v>44410</v>
      </c>
      <c r="B85" s="44">
        <v>0.20655503597586261</v>
      </c>
      <c r="C85" s="44">
        <v>0.27870737912318178</v>
      </c>
      <c r="D85" s="44">
        <v>0.19439136505882831</v>
      </c>
      <c r="E85" s="44">
        <v>0.23975002247000021</v>
      </c>
      <c r="F85" s="9">
        <v>1750512844.378788</v>
      </c>
      <c r="G85" s="9">
        <v>27657238903.8018</v>
      </c>
      <c r="H85" s="11">
        <f t="shared" si="9"/>
        <v>0.19430943603584974</v>
      </c>
      <c r="I85" s="10">
        <f t="shared" si="5"/>
        <v>0.16029403955630087</v>
      </c>
      <c r="J85" s="10">
        <f t="shared" si="6"/>
        <v>0.4192106516628944</v>
      </c>
      <c r="K85" s="10">
        <f t="shared" si="7"/>
        <v>131.60338180730804</v>
      </c>
      <c r="L85" s="10">
        <f t="shared" si="8"/>
        <v>0.43374361838982445</v>
      </c>
      <c r="R85" s="28"/>
      <c r="S85" s="28"/>
    </row>
    <row r="86" spans="1:19" x14ac:dyDescent="0.25">
      <c r="A86" s="8">
        <v>44417</v>
      </c>
      <c r="B86" s="44">
        <v>0.23994232932671561</v>
      </c>
      <c r="C86" s="44">
        <v>0.34570002936925759</v>
      </c>
      <c r="D86" s="44">
        <v>0.23185607375480219</v>
      </c>
      <c r="E86" s="44">
        <v>0.34025578562584258</v>
      </c>
      <c r="F86" s="9">
        <v>3649637471.4444442</v>
      </c>
      <c r="G86" s="9">
        <v>35356856633.039711</v>
      </c>
      <c r="H86" s="11">
        <f t="shared" si="9"/>
        <v>0.24036913000594332</v>
      </c>
      <c r="I86" s="10">
        <f t="shared" si="5"/>
        <v>5.5992350003128903E-2</v>
      </c>
      <c r="J86" s="10">
        <f t="shared" si="6"/>
        <v>-7.3960787305302533E-2</v>
      </c>
      <c r="K86" s="10">
        <f t="shared" si="7"/>
        <v>163.47714132817663</v>
      </c>
      <c r="L86" s="10">
        <f t="shared" si="8"/>
        <v>0.49101131478164461</v>
      </c>
      <c r="R86" s="28"/>
      <c r="S86" s="28"/>
    </row>
    <row r="87" spans="1:19" x14ac:dyDescent="0.25">
      <c r="A87" s="8">
        <v>44424</v>
      </c>
      <c r="B87" s="44">
        <v>0.34170621819202679</v>
      </c>
      <c r="C87" s="44">
        <v>0.3504289033864712</v>
      </c>
      <c r="D87" s="44">
        <v>0.2838145819848325</v>
      </c>
      <c r="E87" s="44">
        <v>0.31509019983577102</v>
      </c>
      <c r="F87" s="9">
        <v>4030810838.214901</v>
      </c>
      <c r="G87" s="9">
        <v>41820407588.926086</v>
      </c>
      <c r="H87" s="11">
        <f t="shared" si="9"/>
        <v>1.3679125297853222E-2</v>
      </c>
      <c r="I87" s="10">
        <f t="shared" si="5"/>
        <v>1.7885695611797734E-2</v>
      </c>
      <c r="J87" s="10">
        <f t="shared" si="6"/>
        <v>-0.10492754161884466</v>
      </c>
      <c r="K87" s="10">
        <f t="shared" si="7"/>
        <v>165.72704475303746</v>
      </c>
      <c r="L87" s="10">
        <f t="shared" si="8"/>
        <v>0.23471070772959313</v>
      </c>
      <c r="R87" s="28"/>
      <c r="S87" s="28"/>
    </row>
    <row r="88" spans="1:19" x14ac:dyDescent="0.25">
      <c r="A88" s="8">
        <v>44431</v>
      </c>
      <c r="B88" s="44">
        <v>0.31506205878938098</v>
      </c>
      <c r="C88" s="44">
        <v>0.32747370222160421</v>
      </c>
      <c r="D88" s="44">
        <v>0.2663601286780744</v>
      </c>
      <c r="E88" s="44">
        <v>0.28202855977881308</v>
      </c>
      <c r="F88" s="9">
        <v>1895712652.5721159</v>
      </c>
      <c r="G88" s="9">
        <v>38664315186.912567</v>
      </c>
      <c r="H88" s="11">
        <f t="shared" si="9"/>
        <v>-6.5506015465712886E-2</v>
      </c>
      <c r="I88" s="10">
        <f t="shared" si="5"/>
        <v>3.7834334028143554E-2</v>
      </c>
      <c r="J88" s="10">
        <f t="shared" si="6"/>
        <v>0.11444524693743818</v>
      </c>
      <c r="K88" s="10">
        <f t="shared" si="7"/>
        <v>154.80542038089237</v>
      </c>
      <c r="L88" s="10">
        <f t="shared" si="8"/>
        <v>0.22943964566630881</v>
      </c>
      <c r="R88" s="28"/>
      <c r="S88" s="28"/>
    </row>
    <row r="89" spans="1:19" x14ac:dyDescent="0.25">
      <c r="A89" s="8">
        <v>44438</v>
      </c>
      <c r="B89" s="44">
        <v>0.28119999543770913</v>
      </c>
      <c r="C89" s="44">
        <v>0.3143053879461094</v>
      </c>
      <c r="D89" s="44">
        <v>0.27042553838558481</v>
      </c>
      <c r="E89" s="44">
        <v>0.3143053879461094</v>
      </c>
      <c r="F89" s="9">
        <v>1568044520.4643829</v>
      </c>
      <c r="G89" s="9">
        <v>37955743400.50692</v>
      </c>
      <c r="H89" s="11">
        <f t="shared" si="9"/>
        <v>-4.021182215903156E-2</v>
      </c>
      <c r="I89" s="10">
        <f t="shared" si="5"/>
        <v>0.14340245166353735</v>
      </c>
      <c r="J89" s="10">
        <f t="shared" si="6"/>
        <v>-0.20053717750445044</v>
      </c>
      <c r="K89" s="10">
        <f t="shared" si="7"/>
        <v>148.5402005251228</v>
      </c>
      <c r="L89" s="10">
        <f t="shared" si="8"/>
        <v>0.16226222501943854</v>
      </c>
      <c r="R89" s="28"/>
      <c r="S89" s="28"/>
    </row>
    <row r="90" spans="1:19" x14ac:dyDescent="0.25">
      <c r="A90" s="8">
        <v>44445</v>
      </c>
      <c r="B90" s="44">
        <v>0.3144117884328439</v>
      </c>
      <c r="C90" s="44">
        <v>0.31848376570547599</v>
      </c>
      <c r="D90" s="44">
        <v>0.22155413717689859</v>
      </c>
      <c r="E90" s="44">
        <v>0.25127547257295529</v>
      </c>
      <c r="F90" s="9">
        <v>1974638667.77985</v>
      </c>
      <c r="G90" s="9">
        <v>35159795928.541473</v>
      </c>
      <c r="H90" s="11">
        <f t="shared" si="9"/>
        <v>1.3294006146922948E-2</v>
      </c>
      <c r="I90" s="10">
        <f t="shared" si="5"/>
        <v>6.7434491894501722E-2</v>
      </c>
      <c r="J90" s="10">
        <f t="shared" si="6"/>
        <v>-6.967695318026712E-2</v>
      </c>
      <c r="K90" s="10">
        <f t="shared" si="7"/>
        <v>150.52818887011586</v>
      </c>
      <c r="L90" s="10">
        <f t="shared" si="8"/>
        <v>0.43749861665270773</v>
      </c>
      <c r="R90" s="28"/>
      <c r="S90" s="28"/>
    </row>
    <row r="91" spans="1:19" x14ac:dyDescent="0.25">
      <c r="A91" s="8">
        <v>44452</v>
      </c>
      <c r="B91" s="44">
        <v>0.25109636493728371</v>
      </c>
      <c r="C91" s="44">
        <v>0.25812864427844762</v>
      </c>
      <c r="D91" s="44">
        <v>0.2307227225583845</v>
      </c>
      <c r="E91" s="44">
        <v>0.23376736323514</v>
      </c>
      <c r="F91" s="9">
        <v>1094357506.3181379</v>
      </c>
      <c r="G91" s="9">
        <v>31616198502.633331</v>
      </c>
      <c r="H91" s="11">
        <f t="shared" si="9"/>
        <v>-0.18950768587320377</v>
      </c>
      <c r="I91" s="10">
        <f t="shared" si="5"/>
        <v>4.1237037124976117E-2</v>
      </c>
      <c r="J91" s="10">
        <f t="shared" si="6"/>
        <v>-0.12142247938814887</v>
      </c>
      <c r="K91" s="10">
        <f t="shared" si="7"/>
        <v>121.81243245278245</v>
      </c>
      <c r="L91" s="10">
        <f t="shared" si="8"/>
        <v>0.11878293310763111</v>
      </c>
      <c r="R91" s="28"/>
      <c r="S91" s="28"/>
    </row>
    <row r="92" spans="1:19" x14ac:dyDescent="0.25">
      <c r="A92" s="8">
        <v>44459</v>
      </c>
      <c r="B92" s="44">
        <v>0.2338281780696605</v>
      </c>
      <c r="C92" s="44">
        <v>0.2338281780696605</v>
      </c>
      <c r="D92" s="44">
        <v>0.1955106865275833</v>
      </c>
      <c r="E92" s="44">
        <v>0.20538275039109929</v>
      </c>
      <c r="F92" s="9">
        <v>1237220262.646687</v>
      </c>
      <c r="G92" s="9">
        <v>28052730026.64122</v>
      </c>
      <c r="H92" s="11">
        <f t="shared" si="9"/>
        <v>-9.4140912864260837E-2</v>
      </c>
      <c r="I92" s="10">
        <f t="shared" si="5"/>
        <v>0.16248128111437521</v>
      </c>
      <c r="J92" s="10">
        <f t="shared" si="6"/>
        <v>8.1264337142135767E-2</v>
      </c>
      <c r="K92" s="10">
        <f t="shared" si="7"/>
        <v>110.25075795059713</v>
      </c>
      <c r="L92" s="10">
        <f t="shared" si="8"/>
        <v>0.19598668606112857</v>
      </c>
      <c r="R92" s="28"/>
      <c r="S92" s="28"/>
    </row>
    <row r="93" spans="1:19" x14ac:dyDescent="0.25">
      <c r="A93" s="8">
        <v>44466</v>
      </c>
      <c r="B93" s="44">
        <v>0.20537466992142231</v>
      </c>
      <c r="C93" s="44">
        <v>0.22545176628415259</v>
      </c>
      <c r="D93" s="44">
        <v>0.19582164003483579</v>
      </c>
      <c r="E93" s="44">
        <v>0.22207304346206069</v>
      </c>
      <c r="F93" s="9">
        <v>712430603.94332981</v>
      </c>
      <c r="G93" s="9">
        <v>27377311502.619572</v>
      </c>
      <c r="H93" s="11">
        <f t="shared" si="9"/>
        <v>-3.582293569003675E-2</v>
      </c>
      <c r="I93" s="10">
        <f t="shared" si="5"/>
        <v>0.2051829826835822</v>
      </c>
      <c r="J93" s="10">
        <f t="shared" si="6"/>
        <v>3.3099404127282295E-2</v>
      </c>
      <c r="K93" s="10">
        <f t="shared" si="7"/>
        <v>106.26542920306505</v>
      </c>
      <c r="L93" s="10">
        <f t="shared" si="8"/>
        <v>0.15131180723461268</v>
      </c>
      <c r="R93" s="28"/>
      <c r="S93" s="28"/>
    </row>
    <row r="94" spans="1:19" x14ac:dyDescent="0.25">
      <c r="A94" s="8">
        <v>44473</v>
      </c>
      <c r="B94" s="44">
        <v>0.2220591700244699</v>
      </c>
      <c r="C94" s="44">
        <v>0.26918045753728659</v>
      </c>
      <c r="D94" s="44">
        <v>0.21392207091721921</v>
      </c>
      <c r="E94" s="44">
        <v>0.22942352887338699</v>
      </c>
      <c r="F94" s="9">
        <v>2116331884.664731</v>
      </c>
      <c r="G94" s="9">
        <v>31717479026.26313</v>
      </c>
      <c r="H94" s="11">
        <f t="shared" si="9"/>
        <v>0.19396029569366816</v>
      </c>
      <c r="I94" s="10">
        <f t="shared" si="5"/>
        <v>0.17962669414516849</v>
      </c>
      <c r="J94" s="10">
        <f t="shared" si="6"/>
        <v>3.6074954119502234E-2</v>
      </c>
      <c r="K94" s="10">
        <f t="shared" si="7"/>
        <v>127.07066356899978</v>
      </c>
      <c r="L94" s="10">
        <f t="shared" si="8"/>
        <v>0.25831082498004876</v>
      </c>
      <c r="R94" s="28"/>
      <c r="S94" s="28"/>
    </row>
    <row r="95" spans="1:19" x14ac:dyDescent="0.25">
      <c r="A95" s="8">
        <v>44480</v>
      </c>
      <c r="B95" s="44">
        <v>0.2297652767714074</v>
      </c>
      <c r="C95" s="44">
        <v>0.2432819970506451</v>
      </c>
      <c r="D95" s="44">
        <v>0.21769393954749749</v>
      </c>
      <c r="E95" s="44">
        <v>0.23769997215142871</v>
      </c>
      <c r="F95" s="9">
        <v>1137388603.0970719</v>
      </c>
      <c r="G95" s="9">
        <v>30649336916.26049</v>
      </c>
      <c r="H95" s="11">
        <f t="shared" si="9"/>
        <v>-9.6212261185617695E-2</v>
      </c>
      <c r="I95" s="10">
        <f t="shared" si="5"/>
        <v>2.6812863438994056E-2</v>
      </c>
      <c r="J95" s="10">
        <f t="shared" si="6"/>
        <v>0.16388413300004689</v>
      </c>
      <c r="K95" s="10">
        <f t="shared" si="7"/>
        <v>114.7486954354838</v>
      </c>
      <c r="L95" s="10">
        <f t="shared" si="8"/>
        <v>0.1175414325099513</v>
      </c>
      <c r="R95" s="28"/>
      <c r="S95" s="28"/>
    </row>
    <row r="96" spans="1:19" x14ac:dyDescent="0.25">
      <c r="A96" s="8">
        <v>44487</v>
      </c>
      <c r="B96" s="44">
        <v>0.23782831107433511</v>
      </c>
      <c r="C96" s="44">
        <v>0.28167633506931938</v>
      </c>
      <c r="D96" s="44">
        <v>0.2371821999616601</v>
      </c>
      <c r="E96" s="44">
        <v>0.27665522600160092</v>
      </c>
      <c r="F96" s="9">
        <v>2043244615.2139289</v>
      </c>
      <c r="G96" s="9">
        <v>32786172975.043339</v>
      </c>
      <c r="H96" s="11">
        <f t="shared" si="9"/>
        <v>0.15781824583872339</v>
      </c>
      <c r="I96" s="10">
        <f t="shared" si="5"/>
        <v>0.24989160637611582</v>
      </c>
      <c r="J96" s="10">
        <f t="shared" si="6"/>
        <v>1.108351369690963E-2</v>
      </c>
      <c r="K96" s="10">
        <f t="shared" si="7"/>
        <v>133.0159515072325</v>
      </c>
      <c r="L96" s="10">
        <f t="shared" si="8"/>
        <v>0.18759474831944245</v>
      </c>
      <c r="R96" s="28"/>
      <c r="S96" s="28"/>
    </row>
    <row r="97" spans="1:19" x14ac:dyDescent="0.25">
      <c r="A97" s="8">
        <v>44494</v>
      </c>
      <c r="B97" s="44">
        <v>0.27669403066927478</v>
      </c>
      <c r="C97" s="44">
        <v>0.33681091754073073</v>
      </c>
      <c r="D97" s="44">
        <v>0.22616121243311729</v>
      </c>
      <c r="E97" s="44">
        <v>0.27972153798831129</v>
      </c>
      <c r="F97" s="9">
        <v>5507249446.666667</v>
      </c>
      <c r="G97" s="9">
        <v>35837237768.144318</v>
      </c>
      <c r="H97" s="11">
        <f t="shared" si="9"/>
        <v>0.19573736096020614</v>
      </c>
      <c r="I97" s="10">
        <f t="shared" si="5"/>
        <v>0.1386262145124551</v>
      </c>
      <c r="J97" s="10">
        <f t="shared" si="6"/>
        <v>-5.010013536405733E-2</v>
      </c>
      <c r="K97" s="10">
        <f t="shared" si="7"/>
        <v>159.24788018182915</v>
      </c>
      <c r="L97" s="10">
        <f t="shared" si="8"/>
        <v>0.48925146764649519</v>
      </c>
      <c r="R97" s="28"/>
      <c r="S97" s="28"/>
    </row>
    <row r="98" spans="1:19" x14ac:dyDescent="0.25">
      <c r="A98" s="8">
        <v>44501</v>
      </c>
      <c r="B98" s="44">
        <v>0.28045086295190891</v>
      </c>
      <c r="C98" s="44">
        <v>0.2837083861266157</v>
      </c>
      <c r="D98" s="44">
        <v>0.25332685694733081</v>
      </c>
      <c r="E98" s="44">
        <v>0.26570745107085458</v>
      </c>
      <c r="F98" s="9">
        <v>2375935993.0423932</v>
      </c>
      <c r="G98" s="9">
        <v>35252410107.262123</v>
      </c>
      <c r="H98" s="11">
        <f t="shared" si="9"/>
        <v>-0.15766273790009586</v>
      </c>
      <c r="I98" s="10">
        <f t="shared" si="5"/>
        <v>9.852177738254729E-2</v>
      </c>
      <c r="J98" s="10">
        <f t="shared" si="6"/>
        <v>-1.1069117282057728E-2</v>
      </c>
      <c r="K98" s="10">
        <f t="shared" si="7"/>
        <v>133.98276064967544</v>
      </c>
      <c r="L98" s="10">
        <f t="shared" si="8"/>
        <v>0.11993015484181968</v>
      </c>
      <c r="R98" s="28"/>
      <c r="S98" s="28"/>
    </row>
    <row r="99" spans="1:19" x14ac:dyDescent="0.25">
      <c r="A99" s="8">
        <v>44508</v>
      </c>
      <c r="B99" s="44">
        <v>0.26634621617926069</v>
      </c>
      <c r="C99" s="44">
        <v>0.29459834379501421</v>
      </c>
      <c r="D99" s="44">
        <v>0.2424829502274557</v>
      </c>
      <c r="E99" s="44">
        <v>0.26276630413223467</v>
      </c>
      <c r="F99" s="9">
        <v>2548306002.2039971</v>
      </c>
      <c r="G99" s="9">
        <v>35398501966.246689</v>
      </c>
      <c r="H99" s="11">
        <f t="shared" si="9"/>
        <v>3.8384334763860134E-2</v>
      </c>
      <c r="I99" s="10">
        <f t="shared" si="5"/>
        <v>7.8875235609242051E-3</v>
      </c>
      <c r="J99" s="10">
        <f t="shared" si="6"/>
        <v>-0.13854067800764891</v>
      </c>
      <c r="K99" s="10">
        <f t="shared" si="7"/>
        <v>139.1639841218026</v>
      </c>
      <c r="L99" s="10">
        <f t="shared" si="8"/>
        <v>0.21492395040011192</v>
      </c>
      <c r="R99" s="28"/>
      <c r="S99" s="28"/>
    </row>
    <row r="100" spans="1:19" x14ac:dyDescent="0.25">
      <c r="A100" s="8">
        <v>44515</v>
      </c>
      <c r="B100" s="44">
        <v>0.26299827228262979</v>
      </c>
      <c r="C100" s="44">
        <v>0.26485967237781488</v>
      </c>
      <c r="D100" s="44">
        <v>0.21707890265502841</v>
      </c>
      <c r="E100" s="44">
        <v>0.22636248220019081</v>
      </c>
      <c r="F100" s="9">
        <v>1442189263.7890451</v>
      </c>
      <c r="G100" s="9">
        <v>31765861593.463291</v>
      </c>
      <c r="H100" s="11">
        <f t="shared" si="9"/>
        <v>-0.1009464989996411</v>
      </c>
      <c r="I100" s="10">
        <f t="shared" si="5"/>
        <v>5.0091817728072571E-2</v>
      </c>
      <c r="J100" s="10">
        <f t="shared" si="6"/>
        <v>-8.318630130706417E-2</v>
      </c>
      <c r="K100" s="10">
        <f t="shared" si="7"/>
        <v>125.01492063886535</v>
      </c>
      <c r="L100" s="10">
        <f t="shared" si="8"/>
        <v>0.22010784621809809</v>
      </c>
      <c r="R100" s="28"/>
      <c r="S100" s="28"/>
    </row>
    <row r="101" spans="1:19" x14ac:dyDescent="0.25">
      <c r="A101" s="8">
        <v>44522</v>
      </c>
      <c r="B101" s="44">
        <v>0.22675582667260299</v>
      </c>
      <c r="C101" s="44">
        <v>0.23516860068933201</v>
      </c>
      <c r="D101" s="44">
        <v>0.19396904384079389</v>
      </c>
      <c r="E101" s="44">
        <v>0.20753222455127079</v>
      </c>
      <c r="F101" s="9">
        <v>1503877793.5648789</v>
      </c>
      <c r="G101" s="9">
        <v>28516792933.69379</v>
      </c>
      <c r="H101" s="11">
        <f t="shared" si="9"/>
        <v>-0.11210114179303744</v>
      </c>
      <c r="I101" s="10">
        <f t="shared" si="5"/>
        <v>0.10498150131883509</v>
      </c>
      <c r="J101" s="10">
        <f t="shared" si="6"/>
        <v>-0.17681143166214819</v>
      </c>
      <c r="K101" s="10">
        <f t="shared" si="7"/>
        <v>110.88850415228954</v>
      </c>
      <c r="L101" s="10">
        <f t="shared" si="8"/>
        <v>0.21240274237962398</v>
      </c>
      <c r="R101" s="28"/>
      <c r="S101" s="28"/>
    </row>
    <row r="102" spans="1:19" x14ac:dyDescent="0.25">
      <c r="A102" s="8">
        <v>44529</v>
      </c>
      <c r="B102" s="44">
        <v>0.20764221351559109</v>
      </c>
      <c r="C102" s="44">
        <v>0.2254653998788555</v>
      </c>
      <c r="D102" s="44">
        <v>0.13469422861323599</v>
      </c>
      <c r="E102" s="44">
        <v>0.1708381548123302</v>
      </c>
      <c r="F102" s="9">
        <v>1994078936.6944439</v>
      </c>
      <c r="G102" s="9">
        <v>26776714795.823811</v>
      </c>
      <c r="H102" s="11">
        <f t="shared" si="9"/>
        <v>-4.1260613798076155E-2</v>
      </c>
      <c r="I102" s="10">
        <f t="shared" si="5"/>
        <v>0.26975815478268356</v>
      </c>
      <c r="J102" s="10">
        <f t="shared" si="6"/>
        <v>-5.0346017350020311E-3</v>
      </c>
      <c r="K102" s="10">
        <f t="shared" si="7"/>
        <v>106.27191579401749</v>
      </c>
      <c r="L102" s="10">
        <f t="shared" si="8"/>
        <v>0.67390542416083665</v>
      </c>
      <c r="R102" s="28"/>
      <c r="S102" s="28"/>
    </row>
    <row r="103" spans="1:19" x14ac:dyDescent="0.25">
      <c r="A103" s="8">
        <v>44536</v>
      </c>
      <c r="B103" s="44">
        <v>0.17144366368194031</v>
      </c>
      <c r="C103" s="44">
        <v>0.18268855374206619</v>
      </c>
      <c r="D103" s="44">
        <v>0.15992687657209029</v>
      </c>
      <c r="E103" s="44">
        <v>0.16997805274170749</v>
      </c>
      <c r="F103" s="9">
        <v>1180545651.234998</v>
      </c>
      <c r="G103" s="9">
        <v>22832517328.454609</v>
      </c>
      <c r="H103" s="11">
        <f t="shared" si="9"/>
        <v>-0.18972687676146174</v>
      </c>
      <c r="I103" s="10">
        <f t="shared" si="5"/>
        <v>0.21007605595357953</v>
      </c>
      <c r="J103" s="10">
        <f t="shared" si="6"/>
        <v>-1.7689519909137585E-3</v>
      </c>
      <c r="K103" s="10">
        <f t="shared" si="7"/>
        <v>85.919550246200032</v>
      </c>
      <c r="L103" s="10">
        <f t="shared" si="8"/>
        <v>0.14232552812794808</v>
      </c>
      <c r="R103" s="28"/>
      <c r="S103" s="28"/>
    </row>
    <row r="104" spans="1:19" x14ac:dyDescent="0.25">
      <c r="A104" s="8">
        <v>44543</v>
      </c>
      <c r="B104" s="44">
        <v>0.1698419761844541</v>
      </c>
      <c r="C104" s="44">
        <v>0.21772251194364839</v>
      </c>
      <c r="D104" s="44">
        <v>0.15256658710858051</v>
      </c>
      <c r="E104" s="44">
        <v>0.1696773697268984</v>
      </c>
      <c r="F104" s="9">
        <v>1932534046.5433459</v>
      </c>
      <c r="G104" s="9">
        <v>22785226248.988911</v>
      </c>
      <c r="H104" s="11">
        <f t="shared" si="9"/>
        <v>0.19176876429294989</v>
      </c>
      <c r="I104" s="10">
        <f t="shared" si="5"/>
        <v>6.933280663827826E-2</v>
      </c>
      <c r="J104" s="10">
        <f t="shared" si="6"/>
        <v>0.12135102485588001</v>
      </c>
      <c r="K104" s="10">
        <f t="shared" si="7"/>
        <v>102.58800498981277</v>
      </c>
      <c r="L104" s="10">
        <f t="shared" si="8"/>
        <v>0.4270654936306395</v>
      </c>
      <c r="R104" s="28"/>
      <c r="S104" s="28"/>
    </row>
    <row r="105" spans="1:19" x14ac:dyDescent="0.25">
      <c r="A105" s="8">
        <v>44550</v>
      </c>
      <c r="B105" s="44">
        <v>0.16967588189220509</v>
      </c>
      <c r="C105" s="44">
        <v>0.1947911837863921</v>
      </c>
      <c r="D105" s="44">
        <v>0.16176355741123619</v>
      </c>
      <c r="E105" s="44">
        <v>0.1902678924381076</v>
      </c>
      <c r="F105" s="9">
        <v>1114571909.8888891</v>
      </c>
      <c r="G105" s="9">
        <v>23517453043.088322</v>
      </c>
      <c r="H105" s="11">
        <f t="shared" si="9"/>
        <v>-0.10532364316645147</v>
      </c>
      <c r="I105" s="10">
        <f t="shared" si="5"/>
        <v>6.3967549356400186E-2</v>
      </c>
      <c r="J105" s="10">
        <f t="shared" si="6"/>
        <v>-8.3331927437604314E-2</v>
      </c>
      <c r="K105" s="10">
        <f t="shared" si="7"/>
        <v>91.677738915941134</v>
      </c>
      <c r="L105" s="10">
        <f t="shared" si="8"/>
        <v>0.20417223077749758</v>
      </c>
      <c r="R105" s="28"/>
      <c r="S105" s="28"/>
    </row>
    <row r="106" spans="1:19" x14ac:dyDescent="0.25">
      <c r="A106" s="8">
        <v>44557</v>
      </c>
      <c r="B106" s="44">
        <v>0.18986165819457121</v>
      </c>
      <c r="C106" s="44">
        <v>0.19337461404788611</v>
      </c>
      <c r="D106" s="44">
        <v>0.1664026760914355</v>
      </c>
      <c r="E106" s="44">
        <v>0.17441250223174931</v>
      </c>
      <c r="F106" s="9">
        <v>1004638546.5</v>
      </c>
      <c r="G106" s="9">
        <v>23604130451.652988</v>
      </c>
      <c r="H106" s="11">
        <f t="shared" si="9"/>
        <v>-7.2722477012070246E-3</v>
      </c>
      <c r="I106" s="10">
        <f t="shared" si="5"/>
        <v>0.19337200773996244</v>
      </c>
      <c r="J106" s="10">
        <f t="shared" si="6"/>
        <v>-0.13593983258492526</v>
      </c>
      <c r="K106" s="10">
        <f t="shared" si="7"/>
        <v>91.003763442156625</v>
      </c>
      <c r="L106" s="10">
        <f t="shared" si="8"/>
        <v>0.16208836654543934</v>
      </c>
      <c r="R106" s="28"/>
      <c r="S106" s="28"/>
    </row>
    <row r="107" spans="1:19" x14ac:dyDescent="0.25">
      <c r="A107" s="8">
        <v>44564</v>
      </c>
      <c r="B107" s="44">
        <v>0.17447494821478859</v>
      </c>
      <c r="C107" s="44">
        <v>0.17447494821478859</v>
      </c>
      <c r="D107" s="44">
        <v>0.14690167232470319</v>
      </c>
      <c r="E107" s="44">
        <v>0.1507028958776474</v>
      </c>
      <c r="F107" s="9">
        <v>959106491</v>
      </c>
      <c r="G107" s="9">
        <v>21566107384.872082</v>
      </c>
      <c r="H107" s="11">
        <f t="shared" si="9"/>
        <v>-9.7736023552798507E-2</v>
      </c>
      <c r="I107" s="10">
        <f t="shared" si="5"/>
        <v>0.21889875141282103</v>
      </c>
      <c r="J107" s="10">
        <f t="shared" si="6"/>
        <v>0.17587776679201172</v>
      </c>
      <c r="K107" s="10">
        <f t="shared" si="7"/>
        <v>82.011681451427904</v>
      </c>
      <c r="L107" s="10">
        <f t="shared" si="8"/>
        <v>0.18769885634207739</v>
      </c>
      <c r="R107" s="28"/>
      <c r="S107" s="28"/>
    </row>
    <row r="108" spans="1:19" x14ac:dyDescent="0.25">
      <c r="A108" s="8">
        <v>44571</v>
      </c>
      <c r="B108" s="44">
        <v>0.1506267201735377</v>
      </c>
      <c r="C108" s="44">
        <v>0.20513600530177031</v>
      </c>
      <c r="D108" s="44">
        <v>0.13897892609378429</v>
      </c>
      <c r="E108" s="44">
        <v>0.17720818465369709</v>
      </c>
      <c r="F108" s="9">
        <v>1953807230.231708</v>
      </c>
      <c r="G108" s="9">
        <v>21975597020.524769</v>
      </c>
      <c r="H108" s="11">
        <f t="shared" si="9"/>
        <v>0.1757332923763715</v>
      </c>
      <c r="I108" s="10">
        <f t="shared" si="5"/>
        <v>3.4872520724831269E-3</v>
      </c>
      <c r="J108" s="10">
        <f t="shared" si="6"/>
        <v>-0.20050481756832217</v>
      </c>
      <c r="K108" s="10">
        <f t="shared" si="7"/>
        <v>96.599597538585897</v>
      </c>
      <c r="L108" s="10">
        <f t="shared" si="8"/>
        <v>0.47602238028046506</v>
      </c>
      <c r="R108" s="28"/>
      <c r="S108" s="28"/>
    </row>
    <row r="109" spans="1:19" x14ac:dyDescent="0.25">
      <c r="A109" s="8">
        <v>44578</v>
      </c>
      <c r="B109" s="44">
        <v>0.17695194923574351</v>
      </c>
      <c r="C109" s="44">
        <v>0.1776813632717453</v>
      </c>
      <c r="D109" s="44">
        <v>0.1221754985059423</v>
      </c>
      <c r="E109" s="44">
        <v>0.141677089918094</v>
      </c>
      <c r="F109" s="9">
        <v>1294368351.6675069</v>
      </c>
      <c r="G109" s="9">
        <v>20881517669.043892</v>
      </c>
      <c r="H109" s="11">
        <f t="shared" si="9"/>
        <v>-0.1338362906581767</v>
      </c>
      <c r="I109" s="10">
        <f t="shared" si="5"/>
        <v>0.10687994345374328</v>
      </c>
      <c r="J109" s="10">
        <f t="shared" si="6"/>
        <v>-1.5615485357870607E-2</v>
      </c>
      <c r="K109" s="10">
        <f t="shared" si="7"/>
        <v>83.537229434290637</v>
      </c>
      <c r="L109" s="10">
        <f t="shared" si="8"/>
        <v>0.45431257039727435</v>
      </c>
      <c r="R109" s="28"/>
      <c r="S109" s="28"/>
    </row>
    <row r="110" spans="1:19" x14ac:dyDescent="0.25">
      <c r="A110" s="8">
        <v>44585</v>
      </c>
      <c r="B110" s="44">
        <v>0.14188034745610861</v>
      </c>
      <c r="C110" s="44">
        <v>0.15302487410584509</v>
      </c>
      <c r="D110" s="44">
        <v>0.1267283441613383</v>
      </c>
      <c r="E110" s="44">
        <v>0.13946473339493229</v>
      </c>
      <c r="F110" s="9">
        <v>1101504220.3365271</v>
      </c>
      <c r="G110" s="9">
        <v>18581919610.732449</v>
      </c>
      <c r="H110" s="11">
        <f t="shared" si="9"/>
        <v>-0.13876800983449603</v>
      </c>
      <c r="I110" s="10">
        <f t="shared" si="5"/>
        <v>6.6432144035796406E-2</v>
      </c>
      <c r="J110" s="10">
        <f t="shared" si="6"/>
        <v>0.10362136175706205</v>
      </c>
      <c r="K110" s="10">
        <f t="shared" si="7"/>
        <v>71.806166348771953</v>
      </c>
      <c r="L110" s="10">
        <f t="shared" si="8"/>
        <v>0.2075031447663247</v>
      </c>
      <c r="R110" s="28"/>
      <c r="S110" s="28"/>
    </row>
    <row r="111" spans="1:19" x14ac:dyDescent="0.25">
      <c r="A111" s="8">
        <v>44592</v>
      </c>
      <c r="B111" s="44">
        <v>0.13943566748367989</v>
      </c>
      <c r="C111" s="44">
        <v>0.15491978965203329</v>
      </c>
      <c r="D111" s="44">
        <v>0.13529097916525029</v>
      </c>
      <c r="E111" s="44">
        <v>0.15391625898640079</v>
      </c>
      <c r="F111" s="9">
        <v>603753791.95833337</v>
      </c>
      <c r="G111" s="9">
        <v>18866782742.723381</v>
      </c>
      <c r="H111" s="11">
        <f t="shared" si="9"/>
        <v>1.2383055743457218E-2</v>
      </c>
      <c r="I111" s="10">
        <f t="shared" si="5"/>
        <v>0.15367382958429829</v>
      </c>
      <c r="J111" s="10">
        <f t="shared" si="6"/>
        <v>-2.9997882553999267E-2</v>
      </c>
      <c r="K111" s="10">
        <f t="shared" si="7"/>
        <v>72.707729165136215</v>
      </c>
      <c r="L111" s="10">
        <f t="shared" si="8"/>
        <v>0.14508587791952876</v>
      </c>
      <c r="R111" s="28"/>
      <c r="S111" s="28"/>
    </row>
    <row r="112" spans="1:19" x14ac:dyDescent="0.25">
      <c r="A112" s="8">
        <v>44599</v>
      </c>
      <c r="B112" s="44">
        <v>0.1541837470623704</v>
      </c>
      <c r="C112" s="44">
        <v>0.1713927663982085</v>
      </c>
      <c r="D112" s="44">
        <v>0.14164254093629569</v>
      </c>
      <c r="E112" s="44">
        <v>0.14929909712617581</v>
      </c>
      <c r="F112" s="9">
        <v>1092625232.9722221</v>
      </c>
      <c r="G112" s="9">
        <v>20583708191.675388</v>
      </c>
      <c r="H112" s="11">
        <f t="shared" si="9"/>
        <v>0.10633229481640341</v>
      </c>
      <c r="I112" s="10">
        <f t="shared" si="5"/>
        <v>2.7426876335741215E-2</v>
      </c>
      <c r="J112" s="10">
        <f t="shared" si="6"/>
        <v>-8.1391994888764918E-2</v>
      </c>
      <c r="K112" s="10">
        <f t="shared" si="7"/>
        <v>80.545241152971087</v>
      </c>
      <c r="L112" s="10">
        <f t="shared" si="8"/>
        <v>0.21003736070572954</v>
      </c>
      <c r="R112" s="28"/>
      <c r="S112" s="28"/>
    </row>
    <row r="113" spans="1:19" x14ac:dyDescent="0.25">
      <c r="A113" s="8">
        <v>44606</v>
      </c>
      <c r="B113" s="44">
        <v>0.14841358928784579</v>
      </c>
      <c r="C113" s="44">
        <v>0.1523689715895202</v>
      </c>
      <c r="D113" s="44">
        <v>0.1358486630523105</v>
      </c>
      <c r="E113" s="44">
        <v>0.13714734577598489</v>
      </c>
      <c r="F113" s="9">
        <v>815644850.23774791</v>
      </c>
      <c r="G113" s="9">
        <v>19159135792.668301</v>
      </c>
      <c r="H113" s="11">
        <f t="shared" si="9"/>
        <v>-0.11099531916352301</v>
      </c>
      <c r="I113" s="10">
        <f t="shared" si="5"/>
        <v>3.2206991403719243E-2</v>
      </c>
      <c r="J113" s="10">
        <f t="shared" si="6"/>
        <v>-0.10111760268454306</v>
      </c>
      <c r="K113" s="10">
        <f t="shared" si="7"/>
        <v>71.49410108493062</v>
      </c>
      <c r="L113" s="10">
        <f t="shared" si="8"/>
        <v>0.12160817902821996</v>
      </c>
      <c r="R113" s="28"/>
      <c r="S113" s="28"/>
    </row>
    <row r="114" spans="1:19" x14ac:dyDescent="0.25">
      <c r="A114" s="8">
        <v>44613</v>
      </c>
      <c r="B114" s="44">
        <v>0.13689286343762089</v>
      </c>
      <c r="C114" s="44">
        <v>0.14136673442237849</v>
      </c>
      <c r="D114" s="44">
        <v>0.1088664801297366</v>
      </c>
      <c r="E114" s="44">
        <v>0.1232793349565692</v>
      </c>
      <c r="F114" s="9">
        <v>702241734.26388884</v>
      </c>
      <c r="G114" s="9">
        <v>17105271779.81031</v>
      </c>
      <c r="H114" s="11">
        <f t="shared" si="9"/>
        <v>-7.2207858675988071E-2</v>
      </c>
      <c r="I114" s="10">
        <f t="shared" si="5"/>
        <v>5.1997893036195432E-2</v>
      </c>
      <c r="J114" s="10">
        <f t="shared" si="6"/>
        <v>-2.0989446082215646E-2</v>
      </c>
      <c r="K114" s="10">
        <f t="shared" si="7"/>
        <v>66.259457278947153</v>
      </c>
      <c r="L114" s="10">
        <f t="shared" si="8"/>
        <v>0.29853315964575344</v>
      </c>
      <c r="R114" s="28"/>
      <c r="S114" s="28"/>
    </row>
    <row r="115" spans="1:19" x14ac:dyDescent="0.25">
      <c r="A115" s="8">
        <v>44620</v>
      </c>
      <c r="B115" s="44">
        <v>0.12350454471976149</v>
      </c>
      <c r="C115" s="44">
        <v>0.1375978556318514</v>
      </c>
      <c r="D115" s="44">
        <v>0.1202242195964168</v>
      </c>
      <c r="E115" s="44">
        <v>0.12069177000244689</v>
      </c>
      <c r="F115" s="9">
        <v>591797385.835132</v>
      </c>
      <c r="G115" s="9">
        <v>16973471889.37431</v>
      </c>
      <c r="H115" s="11">
        <f t="shared" si="9"/>
        <v>-2.6660294629614608E-2</v>
      </c>
      <c r="I115" s="10">
        <f t="shared" si="5"/>
        <v>7.4119082499725208E-2</v>
      </c>
      <c r="J115" s="10">
        <f t="shared" si="6"/>
        <v>-7.5272346100903276E-2</v>
      </c>
      <c r="K115" s="10">
        <f t="shared" si="7"/>
        <v>64.466300331262445</v>
      </c>
      <c r="L115" s="10">
        <f t="shared" si="8"/>
        <v>0.14451028331692672</v>
      </c>
      <c r="R115" s="28"/>
      <c r="S115" s="28"/>
    </row>
    <row r="116" spans="1:19" x14ac:dyDescent="0.25">
      <c r="A116" s="8">
        <v>44627</v>
      </c>
      <c r="B116" s="44">
        <v>0.12084887019750599</v>
      </c>
      <c r="C116" s="44">
        <v>0.1238110430736145</v>
      </c>
      <c r="D116" s="44">
        <v>0.1105058086029066</v>
      </c>
      <c r="E116" s="44">
        <v>0.1116070173192921</v>
      </c>
      <c r="F116" s="9">
        <v>494214693.57638901</v>
      </c>
      <c r="G116" s="9">
        <v>15641555190.165421</v>
      </c>
      <c r="H116" s="11">
        <f t="shared" si="9"/>
        <v>-0.10019642017622767</v>
      </c>
      <c r="I116" s="10">
        <f t="shared" si="5"/>
        <v>0.11313770332062491</v>
      </c>
      <c r="J116" s="10">
        <f t="shared" si="6"/>
        <v>6.8502857682706253E-2</v>
      </c>
      <c r="K116" s="10">
        <f t="shared" si="7"/>
        <v>57.906811395888163</v>
      </c>
      <c r="L116" s="10">
        <f t="shared" si="8"/>
        <v>0.12040303255477869</v>
      </c>
      <c r="R116" s="28"/>
      <c r="S116" s="28"/>
    </row>
    <row r="117" spans="1:19" x14ac:dyDescent="0.25">
      <c r="A117" s="8">
        <v>44634</v>
      </c>
      <c r="B117" s="44">
        <v>0.1115790540248066</v>
      </c>
      <c r="C117" s="44">
        <v>0.12438351952534581</v>
      </c>
      <c r="D117" s="44">
        <v>0.1106206541659637</v>
      </c>
      <c r="E117" s="44">
        <v>0.1192524169431069</v>
      </c>
      <c r="F117" s="9">
        <v>466744849.66666669</v>
      </c>
      <c r="G117" s="9">
        <v>15415127318.659321</v>
      </c>
      <c r="H117" s="11">
        <f t="shared" si="9"/>
        <v>4.6237915255340298E-3</v>
      </c>
      <c r="I117" s="10">
        <f t="shared" si="5"/>
        <v>7.95713301577574E-2</v>
      </c>
      <c r="J117" s="10">
        <f t="shared" si="6"/>
        <v>0.21473525311774222</v>
      </c>
      <c r="K117" s="10">
        <f t="shared" si="7"/>
        <v>58.1791842112167</v>
      </c>
      <c r="L117" s="10">
        <f t="shared" si="8"/>
        <v>0.12441496990908885</v>
      </c>
      <c r="R117" s="28"/>
      <c r="S117" s="28"/>
    </row>
    <row r="118" spans="1:19" x14ac:dyDescent="0.25">
      <c r="A118" s="8">
        <v>44641</v>
      </c>
      <c r="B118" s="44">
        <v>0.1191861029258079</v>
      </c>
      <c r="C118" s="44">
        <v>0.14486011488028749</v>
      </c>
      <c r="D118" s="44">
        <v>0.11797269853275399</v>
      </c>
      <c r="E118" s="44">
        <v>0.14486011488028749</v>
      </c>
      <c r="F118" s="9">
        <v>871154868.8025552</v>
      </c>
      <c r="G118" s="9">
        <v>17077138797.08569</v>
      </c>
      <c r="H118" s="11">
        <f t="shared" si="9"/>
        <v>0.16462466597730532</v>
      </c>
      <c r="I118" s="10">
        <f t="shared" si="5"/>
        <v>8.3571681389733282E-2</v>
      </c>
      <c r="J118" s="10">
        <f t="shared" si="6"/>
        <v>1.0655860413364637E-2</v>
      </c>
      <c r="K118" s="10">
        <f t="shared" si="7"/>
        <v>67.921537644797667</v>
      </c>
      <c r="L118" s="10">
        <f t="shared" si="8"/>
        <v>0.22791219224394088</v>
      </c>
      <c r="R118" s="28"/>
      <c r="S118" s="28"/>
    </row>
    <row r="119" spans="1:19" x14ac:dyDescent="0.25">
      <c r="A119" s="8">
        <v>44648</v>
      </c>
      <c r="B119" s="44">
        <v>0.1446523506746889</v>
      </c>
      <c r="C119" s="44">
        <v>0.1524064304265626</v>
      </c>
      <c r="D119" s="44">
        <v>0.1332584961183006</v>
      </c>
      <c r="E119" s="44">
        <v>0.1464037240439158</v>
      </c>
      <c r="F119" s="9">
        <v>1377876362.805459</v>
      </c>
      <c r="G119" s="9">
        <v>19106820179.228699</v>
      </c>
      <c r="H119" s="11">
        <f t="shared" si="9"/>
        <v>5.2093811692137532E-2</v>
      </c>
      <c r="I119" s="10">
        <f t="shared" si="5"/>
        <v>0.22760062270386766</v>
      </c>
      <c r="J119" s="10">
        <f t="shared" si="6"/>
        <v>-1.403845714608043E-2</v>
      </c>
      <c r="K119" s="10">
        <f t="shared" si="7"/>
        <v>71.511923248398332</v>
      </c>
      <c r="L119" s="10">
        <f t="shared" si="8"/>
        <v>0.14369015759613091</v>
      </c>
      <c r="R119" s="28"/>
      <c r="S119" s="28"/>
    </row>
    <row r="120" spans="1:19" x14ac:dyDescent="0.25">
      <c r="A120" s="8">
        <v>44655</v>
      </c>
      <c r="B120" s="44">
        <v>0.1464917957995146</v>
      </c>
      <c r="C120" s="44">
        <v>0.17835850479480589</v>
      </c>
      <c r="D120" s="44">
        <v>0.14051795528628491</v>
      </c>
      <c r="E120" s="44">
        <v>0.1443484416378987</v>
      </c>
      <c r="F120" s="9">
        <v>2882910817.486547</v>
      </c>
      <c r="G120" s="9">
        <v>19634211272.4165</v>
      </c>
      <c r="H120" s="11">
        <f t="shared" si="9"/>
        <v>0.17028201694382153</v>
      </c>
      <c r="I120" s="10">
        <f t="shared" si="5"/>
        <v>8.3792043462862814E-2</v>
      </c>
      <c r="J120" s="10">
        <f t="shared" si="6"/>
        <v>-3.5382918305894129E-2</v>
      </c>
      <c r="K120" s="10">
        <f t="shared" si="7"/>
        <v>83.859399791611182</v>
      </c>
      <c r="L120" s="10">
        <f t="shared" si="8"/>
        <v>0.26929333999648919</v>
      </c>
      <c r="R120" s="28"/>
      <c r="S120" s="28"/>
    </row>
    <row r="121" spans="1:19" x14ac:dyDescent="0.25">
      <c r="A121" s="8">
        <v>44662</v>
      </c>
      <c r="B121" s="44">
        <v>0.14811107232564341</v>
      </c>
      <c r="C121" s="44">
        <v>0.15132044871841069</v>
      </c>
      <c r="D121" s="44">
        <v>0.1337384370621825</v>
      </c>
      <c r="E121" s="44">
        <v>0.1392409725198418</v>
      </c>
      <c r="F121" s="9">
        <v>1689914726.3549089</v>
      </c>
      <c r="G121" s="9">
        <v>18891759267.154259</v>
      </c>
      <c r="H121" s="11">
        <f t="shared" si="9"/>
        <v>-0.15159387048854986</v>
      </c>
      <c r="I121" s="10">
        <f t="shared" si="5"/>
        <v>0.12518464355760542</v>
      </c>
      <c r="J121" s="10">
        <f t="shared" si="6"/>
        <v>-5.3192656875979294E-2</v>
      </c>
      <c r="K121" s="10">
        <f t="shared" si="7"/>
        <v>70.995234929865603</v>
      </c>
      <c r="L121" s="10">
        <f t="shared" si="8"/>
        <v>0.13146565820904077</v>
      </c>
      <c r="R121" s="28"/>
      <c r="S121" s="28"/>
    </row>
    <row r="122" spans="1:19" x14ac:dyDescent="0.25">
      <c r="A122" s="8">
        <v>44669</v>
      </c>
      <c r="B122" s="44">
        <v>0.1393443412485271</v>
      </c>
      <c r="C122" s="44">
        <v>0.14631264582326001</v>
      </c>
      <c r="D122" s="44">
        <v>0.1313901382660336</v>
      </c>
      <c r="E122" s="44">
        <v>0.13183437524551619</v>
      </c>
      <c r="F122" s="9">
        <v>950705912.73681486</v>
      </c>
      <c r="G122" s="9">
        <v>18304555189.140881</v>
      </c>
      <c r="H122" s="11">
        <f t="shared" si="9"/>
        <v>-3.3094026204413429E-2</v>
      </c>
      <c r="I122" s="10">
        <f t="shared" si="5"/>
        <v>0.22806964413757475</v>
      </c>
      <c r="J122" s="10">
        <f t="shared" si="6"/>
        <v>7.4167664664051003E-3</v>
      </c>
      <c r="K122" s="10">
        <f t="shared" si="7"/>
        <v>68.612622738503731</v>
      </c>
      <c r="L122" s="10">
        <f t="shared" si="8"/>
        <v>0.11357403039649672</v>
      </c>
      <c r="R122" s="28"/>
      <c r="S122" s="28"/>
    </row>
    <row r="123" spans="1:19" x14ac:dyDescent="0.25">
      <c r="A123" s="8">
        <v>44676</v>
      </c>
      <c r="B123" s="44">
        <v>0.13187984287750931</v>
      </c>
      <c r="C123" s="44">
        <v>0.1673734432486762</v>
      </c>
      <c r="D123" s="44">
        <v>0.1236200079605643</v>
      </c>
      <c r="E123" s="44">
        <v>0.1328121600189566</v>
      </c>
      <c r="F123" s="9">
        <v>2925076019.7686238</v>
      </c>
      <c r="G123" s="9">
        <v>18432017473.66396</v>
      </c>
      <c r="H123" s="11">
        <f t="shared" si="9"/>
        <v>0.14394379451559383</v>
      </c>
      <c r="I123" s="10">
        <f t="shared" si="5"/>
        <v>6.2891274439989944E-2</v>
      </c>
      <c r="J123" s="10">
        <f t="shared" si="6"/>
        <v>-6.7126829837957702E-2</v>
      </c>
      <c r="K123" s="10">
        <f t="shared" si="7"/>
        <v>78.632927801666455</v>
      </c>
      <c r="L123" s="10">
        <f t="shared" si="8"/>
        <v>0.35393490107256409</v>
      </c>
      <c r="R123" s="28"/>
      <c r="S123" s="28"/>
    </row>
    <row r="124" spans="1:19" x14ac:dyDescent="0.25">
      <c r="A124" s="8">
        <v>44683</v>
      </c>
      <c r="B124" s="44">
        <v>0.13273199639642649</v>
      </c>
      <c r="C124" s="44">
        <v>0.13748131797823929</v>
      </c>
      <c r="D124" s="44">
        <v>0.1238236503401072</v>
      </c>
      <c r="E124" s="44">
        <v>0.1238969007529525</v>
      </c>
      <c r="F124" s="9">
        <v>948450650.81593239</v>
      </c>
      <c r="G124" s="9">
        <v>17218281361.82037</v>
      </c>
      <c r="H124" s="11">
        <f t="shared" si="9"/>
        <v>-0.17859538938936981</v>
      </c>
      <c r="I124" s="10">
        <f t="shared" si="5"/>
        <v>0.11809298754659325</v>
      </c>
      <c r="J124" s="10">
        <f t="shared" si="6"/>
        <v>-0.25030007238368224</v>
      </c>
      <c r="K124" s="10">
        <f t="shared" si="7"/>
        <v>64.410854052712267</v>
      </c>
      <c r="L124" s="10">
        <f t="shared" si="8"/>
        <v>0.11029934588924228</v>
      </c>
      <c r="R124" s="28"/>
      <c r="S124" s="28"/>
    </row>
    <row r="125" spans="1:19" x14ac:dyDescent="0.25">
      <c r="A125" s="8">
        <v>44690</v>
      </c>
      <c r="B125" s="44">
        <v>0.12420070872032241</v>
      </c>
      <c r="C125" s="44">
        <v>0.12515560967384759</v>
      </c>
      <c r="D125" s="44">
        <v>6.9503708818940899E-2</v>
      </c>
      <c r="E125" s="44">
        <v>9.2885497526374594E-2</v>
      </c>
      <c r="F125" s="9">
        <v>1498526951.631567</v>
      </c>
      <c r="G125" s="9">
        <v>13098381388.16799</v>
      </c>
      <c r="H125" s="11">
        <f t="shared" si="9"/>
        <v>-8.965369612140775E-2</v>
      </c>
      <c r="I125" s="10">
        <f t="shared" si="5"/>
        <v>0.14521652529575757</v>
      </c>
      <c r="J125" s="10">
        <f t="shared" si="6"/>
        <v>-7.2107328265691772E-2</v>
      </c>
      <c r="K125" s="10">
        <f t="shared" si="7"/>
        <v>58.546529220428646</v>
      </c>
      <c r="L125" s="10">
        <f t="shared" si="8"/>
        <v>0.80070404587878108</v>
      </c>
      <c r="R125" s="28"/>
      <c r="S125" s="28"/>
    </row>
    <row r="126" spans="1:19" x14ac:dyDescent="0.25">
      <c r="A126" s="8">
        <v>44697</v>
      </c>
      <c r="B126" s="44">
        <v>9.3032870430011294E-2</v>
      </c>
      <c r="C126" s="44">
        <v>9.3032870430011294E-2</v>
      </c>
      <c r="D126" s="44">
        <v>8.1769608127061799E-2</v>
      </c>
      <c r="E126" s="44">
        <v>8.6187772465118204E-2</v>
      </c>
      <c r="F126" s="9">
        <v>580625631.13206279</v>
      </c>
      <c r="G126" s="9">
        <v>11498109147.22761</v>
      </c>
      <c r="H126" s="11">
        <f t="shared" si="9"/>
        <v>-0.25666240073095692</v>
      </c>
      <c r="I126" s="10">
        <f t="shared" si="5"/>
        <v>3.6336121946539006E-2</v>
      </c>
      <c r="J126" s="10">
        <f t="shared" si="6"/>
        <v>-4.1649612827427629E-2</v>
      </c>
      <c r="K126" s="10">
        <f t="shared" si="7"/>
        <v>43.263174075517355</v>
      </c>
      <c r="L126" s="10">
        <f t="shared" si="8"/>
        <v>0.13774387038088176</v>
      </c>
      <c r="R126" s="28"/>
      <c r="S126" s="28"/>
    </row>
    <row r="127" spans="1:19" x14ac:dyDescent="0.25">
      <c r="A127" s="8">
        <v>44704</v>
      </c>
      <c r="B127" s="44">
        <v>8.59579945158849E-2</v>
      </c>
      <c r="C127" s="44">
        <v>8.8260728764572596E-2</v>
      </c>
      <c r="D127" s="44">
        <v>7.5568426872981806E-2</v>
      </c>
      <c r="E127" s="44">
        <v>8.2598085111487599E-2</v>
      </c>
      <c r="F127" s="9">
        <v>705739490.30666852</v>
      </c>
      <c r="G127" s="9">
        <v>10966899595.691311</v>
      </c>
      <c r="H127" s="11">
        <f t="shared" si="9"/>
        <v>-5.1295221177000916E-2</v>
      </c>
      <c r="I127" s="10">
        <f t="shared" si="5"/>
        <v>2.9644807353270387E-2</v>
      </c>
      <c r="J127" s="10">
        <f t="shared" si="6"/>
        <v>-1.7530286729942834E-2</v>
      </c>
      <c r="K127" s="10">
        <f t="shared" si="7"/>
        <v>40.992684771317599</v>
      </c>
      <c r="L127" s="10">
        <f t="shared" si="8"/>
        <v>0.16795773601221686</v>
      </c>
      <c r="R127" s="28"/>
      <c r="S127" s="28"/>
    </row>
    <row r="128" spans="1:19" x14ac:dyDescent="0.25">
      <c r="A128" s="8">
        <v>44711</v>
      </c>
      <c r="B128" s="44">
        <v>8.2673755825975803E-2</v>
      </c>
      <c r="C128" s="44">
        <v>8.8268832448435794E-2</v>
      </c>
      <c r="D128" s="44">
        <v>7.9495918237652494E-2</v>
      </c>
      <c r="E128" s="44">
        <v>8.1150116996138999E-2</v>
      </c>
      <c r="F128" s="9">
        <v>503835227.46091127</v>
      </c>
      <c r="G128" s="9">
        <v>11058505648.61167</v>
      </c>
      <c r="H128" s="11">
        <f t="shared" si="9"/>
        <v>9.1815283837202739E-5</v>
      </c>
      <c r="I128" s="10">
        <f t="shared" si="5"/>
        <v>0.12940060051541019</v>
      </c>
      <c r="J128" s="10">
        <f t="shared" si="6"/>
        <v>-0.20815508546845707</v>
      </c>
      <c r="K128" s="10">
        <f t="shared" si="7"/>
        <v>40.996540341588968</v>
      </c>
      <c r="L128" s="10">
        <f t="shared" si="8"/>
        <v>0.11035678818825301</v>
      </c>
      <c r="R128" s="28"/>
      <c r="S128" s="28"/>
    </row>
    <row r="129" spans="1:19" x14ac:dyDescent="0.25">
      <c r="A129" s="8">
        <v>44718</v>
      </c>
      <c r="B129" s="44">
        <v>8.1183983562860301E-2</v>
      </c>
      <c r="C129" s="44">
        <v>8.4576346523012699E-2</v>
      </c>
      <c r="D129" s="44">
        <v>6.3725796983807995E-2</v>
      </c>
      <c r="E129" s="44">
        <v>6.4258307457032399E-2</v>
      </c>
      <c r="F129" s="9">
        <v>414072074.05451357</v>
      </c>
      <c r="G129" s="9">
        <v>10329101115.12887</v>
      </c>
      <c r="H129" s="11">
        <f t="shared" si="9"/>
        <v>-4.1832273329095435E-2</v>
      </c>
      <c r="I129" s="10">
        <f t="shared" si="5"/>
        <v>0.28331653147814151</v>
      </c>
      <c r="J129" s="10">
        <f t="shared" si="6"/>
        <v>-6.0722738946493604E-2</v>
      </c>
      <c r="K129" s="10">
        <f t="shared" si="7"/>
        <v>39.239729587143231</v>
      </c>
      <c r="L129" s="10">
        <f t="shared" si="8"/>
        <v>0.32719166375435993</v>
      </c>
      <c r="R129" s="28"/>
      <c r="S129" s="28"/>
    </row>
    <row r="130" spans="1:19" x14ac:dyDescent="0.25">
      <c r="A130" s="8">
        <v>44725</v>
      </c>
      <c r="B130" s="44">
        <v>6.3667436089841198E-2</v>
      </c>
      <c r="C130" s="44">
        <v>6.5560847140668094E-2</v>
      </c>
      <c r="D130" s="44">
        <v>4.9700632231221301E-2</v>
      </c>
      <c r="E130" s="44">
        <v>6.0356367028175498E-2</v>
      </c>
      <c r="F130" s="9">
        <v>802601154.69649434</v>
      </c>
      <c r="G130" s="9">
        <v>7437327478.671236</v>
      </c>
      <c r="H130" s="11">
        <f t="shared" si="9"/>
        <v>-0.22483235755721143</v>
      </c>
      <c r="I130" s="10">
        <f t="shared" si="5"/>
        <v>0.11285190661709153</v>
      </c>
      <c r="J130" s="10">
        <f t="shared" si="6"/>
        <v>0.21722548425156329</v>
      </c>
      <c r="K130" s="10">
        <f t="shared" si="7"/>
        <v>30.192536316601146</v>
      </c>
      <c r="L130" s="10">
        <f t="shared" si="8"/>
        <v>0.31911495281711133</v>
      </c>
      <c r="R130" s="28"/>
      <c r="S130" s="28"/>
    </row>
    <row r="131" spans="1:19" x14ac:dyDescent="0.25">
      <c r="A131" s="8">
        <v>44732</v>
      </c>
      <c r="B131" s="44">
        <v>6.0406002181539097E-2</v>
      </c>
      <c r="C131" s="44">
        <v>7.7088917265968102E-2</v>
      </c>
      <c r="D131" s="44">
        <v>5.7671826980634097E-2</v>
      </c>
      <c r="E131" s="44">
        <v>7.3467308083536007E-2</v>
      </c>
      <c r="F131" s="9">
        <v>620659742.69661617</v>
      </c>
      <c r="G131" s="9">
        <v>8514070028.49296</v>
      </c>
      <c r="H131" s="11">
        <f t="shared" si="9"/>
        <v>0.1758377237036802</v>
      </c>
      <c r="I131" s="10">
        <f t="shared" ref="I131:I194" si="10">_xlfn.STDEV.S(H132:H133)</f>
        <v>6.1018139059301708E-2</v>
      </c>
      <c r="J131" s="10">
        <f t="shared" ref="J131:J194" si="11">E132/E131-1</f>
        <v>-8.4713630472925128E-2</v>
      </c>
      <c r="K131" s="10">
        <f t="shared" ref="K131:K194" si="12">C131/$C$2-1</f>
        <v>35.677360899056666</v>
      </c>
      <c r="L131" s="10">
        <f t="shared" ref="L131:L194" si="13">C131/D131-1</f>
        <v>0.3366824202024008</v>
      </c>
      <c r="R131" s="28"/>
      <c r="S131" s="28"/>
    </row>
    <row r="132" spans="1:19" x14ac:dyDescent="0.25">
      <c r="A132" s="8">
        <v>44739</v>
      </c>
      <c r="B132" s="44">
        <v>7.3053069719353797E-2</v>
      </c>
      <c r="C132" s="44">
        <v>7.83409204392818E-2</v>
      </c>
      <c r="D132" s="44">
        <v>6.2622927373285606E-2</v>
      </c>
      <c r="E132" s="44">
        <v>6.7243625694706793E-2</v>
      </c>
      <c r="F132" s="9">
        <v>577401906.77480149</v>
      </c>
      <c r="G132" s="9">
        <v>9123291208.3093929</v>
      </c>
      <c r="H132" s="11">
        <f t="shared" ref="H132:H195" si="14">(C132-C131)/C131</f>
        <v>1.6241026826127332E-2</v>
      </c>
      <c r="I132" s="10">
        <f t="shared" si="10"/>
        <v>4.679180931123939E-3</v>
      </c>
      <c r="J132" s="10">
        <f t="shared" si="11"/>
        <v>3.9514020907538416E-4</v>
      </c>
      <c r="K132" s="10">
        <f t="shared" si="12"/>
        <v>36.273038901329798</v>
      </c>
      <c r="L132" s="10">
        <f t="shared" si="13"/>
        <v>0.25099422408511285</v>
      </c>
      <c r="R132" s="28"/>
      <c r="S132" s="28"/>
    </row>
    <row r="133" spans="1:19" x14ac:dyDescent="0.25">
      <c r="A133" s="8">
        <v>44746</v>
      </c>
      <c r="B133" s="44">
        <v>6.7202392207181605E-2</v>
      </c>
      <c r="C133" s="44">
        <v>7.2853009466354895E-2</v>
      </c>
      <c r="D133" s="44">
        <v>6.5703608161377797E-2</v>
      </c>
      <c r="E133" s="44">
        <v>6.7270196355022793E-2</v>
      </c>
      <c r="F133" s="9">
        <v>330793731.81695551</v>
      </c>
      <c r="G133" s="9">
        <v>9078687549.2658119</v>
      </c>
      <c r="H133" s="11">
        <f t="shared" si="14"/>
        <v>-7.0051652982304632E-2</v>
      </c>
      <c r="I133" s="10">
        <f t="shared" si="10"/>
        <v>0.15469634043146704</v>
      </c>
      <c r="J133" s="10">
        <f t="shared" si="11"/>
        <v>-6.1569542427747814E-2</v>
      </c>
      <c r="K133" s="10">
        <f t="shared" si="12"/>
        <v>33.662000914617906</v>
      </c>
      <c r="L133" s="10">
        <f t="shared" si="13"/>
        <v>0.10881291766225543</v>
      </c>
      <c r="R133" s="28"/>
      <c r="S133" s="28"/>
    </row>
    <row r="134" spans="1:19" x14ac:dyDescent="0.25">
      <c r="A134" s="8">
        <v>44753</v>
      </c>
      <c r="B134" s="44">
        <v>6.7267441055193306E-2</v>
      </c>
      <c r="C134" s="44">
        <v>6.7267441055193306E-2</v>
      </c>
      <c r="D134" s="44">
        <v>5.8430907966896199E-2</v>
      </c>
      <c r="E134" s="44">
        <v>6.3128401146419294E-2</v>
      </c>
      <c r="F134" s="9">
        <v>298605454.90369731</v>
      </c>
      <c r="G134" s="9">
        <v>8338658069.7022667</v>
      </c>
      <c r="H134" s="11">
        <f t="shared" si="14"/>
        <v>-7.6669014115897674E-2</v>
      </c>
      <c r="I134" s="10">
        <f t="shared" si="10"/>
        <v>0.12543428360135908</v>
      </c>
      <c r="J134" s="10">
        <f t="shared" si="11"/>
        <v>7.2909750774428961E-2</v>
      </c>
      <c r="K134" s="10">
        <f t="shared" si="12"/>
        <v>31.004499477209805</v>
      </c>
      <c r="L134" s="10">
        <f t="shared" si="13"/>
        <v>0.15123045996997697</v>
      </c>
      <c r="R134" s="28"/>
      <c r="S134" s="28"/>
    </row>
    <row r="135" spans="1:19" x14ac:dyDescent="0.25">
      <c r="A135" s="8">
        <v>44760</v>
      </c>
      <c r="B135" s="44">
        <v>6.3105612075849402E-2</v>
      </c>
      <c r="C135" s="44">
        <v>7.6826457126663694E-2</v>
      </c>
      <c r="D135" s="44">
        <v>6.3105612075849402E-2</v>
      </c>
      <c r="E135" s="44">
        <v>6.7731077140792906E-2</v>
      </c>
      <c r="F135" s="9">
        <v>424897288.44653898</v>
      </c>
      <c r="G135" s="9">
        <v>9064361393.3719006</v>
      </c>
      <c r="H135" s="11">
        <f t="shared" si="14"/>
        <v>0.14210464857176838</v>
      </c>
      <c r="I135" s="10">
        <f t="shared" si="10"/>
        <v>4.6032783014641502E-3</v>
      </c>
      <c r="J135" s="10">
        <f t="shared" si="11"/>
        <v>8.4485268811966829E-3</v>
      </c>
      <c r="K135" s="10">
        <f t="shared" si="12"/>
        <v>35.552487628134052</v>
      </c>
      <c r="L135" s="10">
        <f t="shared" si="13"/>
        <v>0.21742670104082995</v>
      </c>
      <c r="R135" s="28"/>
      <c r="S135" s="28"/>
    </row>
    <row r="136" spans="1:19" x14ac:dyDescent="0.25">
      <c r="A136" s="8">
        <v>44767</v>
      </c>
      <c r="B136" s="44">
        <v>6.7620727074632195E-2</v>
      </c>
      <c r="C136" s="44">
        <v>7.4115542128806805E-2</v>
      </c>
      <c r="D136" s="44">
        <v>6.0267516425945099E-2</v>
      </c>
      <c r="E136" s="44">
        <v>6.8303304966709305E-2</v>
      </c>
      <c r="F136" s="9">
        <v>459459407.34688342</v>
      </c>
      <c r="G136" s="9">
        <v>8841900945.4980621</v>
      </c>
      <c r="H136" s="11">
        <f t="shared" si="14"/>
        <v>-3.5286216483826745E-2</v>
      </c>
      <c r="I136" s="10">
        <f t="shared" si="10"/>
        <v>0.15928305154284719</v>
      </c>
      <c r="J136" s="10">
        <f t="shared" si="11"/>
        <v>9.2758072485699117E-3</v>
      </c>
      <c r="K136" s="10">
        <f t="shared" si="12"/>
        <v>34.262688636665317</v>
      </c>
      <c r="L136" s="10">
        <f t="shared" si="13"/>
        <v>0.22977594770937237</v>
      </c>
      <c r="R136" s="28"/>
      <c r="S136" s="28"/>
    </row>
    <row r="137" spans="1:19" x14ac:dyDescent="0.25">
      <c r="A137" s="8">
        <v>44774</v>
      </c>
      <c r="B137" s="44">
        <v>6.8230928116655404E-2</v>
      </c>
      <c r="C137" s="44">
        <v>7.1017791506232497E-2</v>
      </c>
      <c r="D137" s="44">
        <v>6.5409379504600004E-2</v>
      </c>
      <c r="E137" s="44">
        <v>6.8936873258020795E-2</v>
      </c>
      <c r="F137" s="9">
        <v>306373718.64508319</v>
      </c>
      <c r="G137" s="9">
        <v>9061940400.3327694</v>
      </c>
      <c r="H137" s="11">
        <f t="shared" si="14"/>
        <v>-4.1796235089135131E-2</v>
      </c>
      <c r="I137" s="10">
        <f t="shared" si="10"/>
        <v>8.9263104049161837E-2</v>
      </c>
      <c r="J137" s="10">
        <f t="shared" si="11"/>
        <v>0.18427710467373504</v>
      </c>
      <c r="K137" s="10">
        <f t="shared" si="12"/>
        <v>32.788841012532274</v>
      </c>
      <c r="L137" s="10">
        <f t="shared" si="13"/>
        <v>8.5743238112174325E-2</v>
      </c>
      <c r="R137" s="28"/>
      <c r="S137" s="28"/>
    </row>
    <row r="138" spans="1:19" x14ac:dyDescent="0.25">
      <c r="A138" s="8">
        <v>44781</v>
      </c>
      <c r="B138" s="44">
        <v>6.8964076507809696E-2</v>
      </c>
      <c r="C138" s="44">
        <v>8.4047000790212503E-2</v>
      </c>
      <c r="D138" s="44">
        <v>6.7266705452570102E-2</v>
      </c>
      <c r="E138" s="44">
        <v>8.1640360667269096E-2</v>
      </c>
      <c r="F138" s="9">
        <v>430960074.65885413</v>
      </c>
      <c r="G138" s="9">
        <v>9521824021.1102409</v>
      </c>
      <c r="H138" s="11">
        <f t="shared" si="14"/>
        <v>0.18346401665893211</v>
      </c>
      <c r="I138" s="10">
        <f t="shared" si="10"/>
        <v>0.17900141743979664</v>
      </c>
      <c r="J138" s="10">
        <f t="shared" si="11"/>
        <v>-0.15062483506834723</v>
      </c>
      <c r="K138" s="10">
        <f t="shared" si="12"/>
        <v>38.987877502941508</v>
      </c>
      <c r="L138" s="10">
        <f t="shared" si="13"/>
        <v>0.24945915255912476</v>
      </c>
      <c r="R138" s="28"/>
      <c r="S138" s="28"/>
    </row>
    <row r="139" spans="1:19" x14ac:dyDescent="0.25">
      <c r="A139" s="8">
        <v>44788</v>
      </c>
      <c r="B139" s="44">
        <v>8.1699815992744604E-2</v>
      </c>
      <c r="C139" s="44">
        <v>8.8856752141494993E-2</v>
      </c>
      <c r="D139" s="44">
        <v>6.7456608706651197E-2</v>
      </c>
      <c r="E139" s="44">
        <v>6.9343294806841302E-2</v>
      </c>
      <c r="F139" s="9">
        <v>951310187.76727641</v>
      </c>
      <c r="G139" s="9">
        <v>10145167431.76516</v>
      </c>
      <c r="H139" s="11">
        <f t="shared" si="14"/>
        <v>5.7226924293086713E-2</v>
      </c>
      <c r="I139" s="10">
        <f t="shared" si="10"/>
        <v>6.9450932025384812E-2</v>
      </c>
      <c r="J139" s="10">
        <f t="shared" si="11"/>
        <v>-0.10636977073026377</v>
      </c>
      <c r="K139" s="10">
        <f t="shared" si="12"/>
        <v>41.276260741443565</v>
      </c>
      <c r="L139" s="10">
        <f t="shared" si="13"/>
        <v>0.31724309663871009</v>
      </c>
      <c r="R139" s="28"/>
      <c r="S139" s="28"/>
    </row>
    <row r="140" spans="1:19" x14ac:dyDescent="0.25">
      <c r="A140" s="8">
        <v>44795</v>
      </c>
      <c r="B140" s="44">
        <v>6.9313596554393994E-2</v>
      </c>
      <c r="C140" s="44">
        <v>7.1447998756645301E-2</v>
      </c>
      <c r="D140" s="44">
        <v>6.19672644365565E-2</v>
      </c>
      <c r="E140" s="44">
        <v>6.19672644365565E-2</v>
      </c>
      <c r="F140" s="9">
        <v>457323075.6111111</v>
      </c>
      <c r="G140" s="9">
        <v>8865624648.3442249</v>
      </c>
      <c r="H140" s="11">
        <f t="shared" si="14"/>
        <v>-0.19591930793428158</v>
      </c>
      <c r="I140" s="10">
        <f t="shared" si="10"/>
        <v>7.8429575139489449E-2</v>
      </c>
      <c r="J140" s="10">
        <f t="shared" si="11"/>
        <v>2.1304724083825777E-2</v>
      </c>
      <c r="K140" s="10">
        <f t="shared" si="12"/>
        <v>32.993524994930702</v>
      </c>
      <c r="L140" s="10">
        <f t="shared" si="13"/>
        <v>0.15299585041058883</v>
      </c>
      <c r="R140" s="28"/>
      <c r="S140" s="28"/>
    </row>
    <row r="141" spans="1:19" x14ac:dyDescent="0.25">
      <c r="A141" s="8">
        <v>44802</v>
      </c>
      <c r="B141" s="44">
        <v>6.1680564561845501E-2</v>
      </c>
      <c r="C141" s="44">
        <v>6.4467467979701307E-2</v>
      </c>
      <c r="D141" s="44">
        <v>6.0085835945595897E-2</v>
      </c>
      <c r="E141" s="44">
        <v>6.32874599076068E-2</v>
      </c>
      <c r="F141" s="9">
        <v>316745219.82174307</v>
      </c>
      <c r="G141" s="9">
        <v>8273936770.3267956</v>
      </c>
      <c r="H141" s="11">
        <f t="shared" si="14"/>
        <v>-9.7700857944530498E-2</v>
      </c>
      <c r="I141" s="10">
        <f t="shared" si="10"/>
        <v>9.1704736016197004E-3</v>
      </c>
      <c r="J141" s="10">
        <f t="shared" si="11"/>
        <v>8.2760363975524776E-3</v>
      </c>
      <c r="K141" s="10">
        <f t="shared" si="12"/>
        <v>29.672328438367131</v>
      </c>
      <c r="L141" s="10">
        <f t="shared" si="13"/>
        <v>7.2922877166470945E-2</v>
      </c>
      <c r="R141" s="28"/>
      <c r="S141" s="28"/>
    </row>
    <row r="142" spans="1:19" x14ac:dyDescent="0.25">
      <c r="A142" s="8">
        <v>44809</v>
      </c>
      <c r="B142" s="44">
        <v>6.3301732410402198E-2</v>
      </c>
      <c r="C142" s="44">
        <v>6.5319425612562307E-2</v>
      </c>
      <c r="D142" s="44">
        <v>5.7817663706715698E-2</v>
      </c>
      <c r="E142" s="44">
        <v>6.3811229229310804E-2</v>
      </c>
      <c r="F142" s="9">
        <v>333187007.56944442</v>
      </c>
      <c r="G142" s="9">
        <v>8273232695.8988628</v>
      </c>
      <c r="H142" s="11">
        <f t="shared" si="14"/>
        <v>1.3215310908895222E-2</v>
      </c>
      <c r="I142" s="10">
        <f t="shared" si="10"/>
        <v>2.8902592381412157E-2</v>
      </c>
      <c r="J142" s="10">
        <f t="shared" si="11"/>
        <v>-0.10049218448936403</v>
      </c>
      <c r="K142" s="10">
        <f t="shared" si="12"/>
        <v>30.077672794979904</v>
      </c>
      <c r="L142" s="10">
        <f t="shared" si="13"/>
        <v>0.12974861702990692</v>
      </c>
      <c r="R142" s="28"/>
      <c r="S142" s="28"/>
    </row>
    <row r="143" spans="1:19" x14ac:dyDescent="0.25">
      <c r="A143" s="8">
        <v>44816</v>
      </c>
      <c r="B143" s="44">
        <v>6.3801885263698593E-2</v>
      </c>
      <c r="C143" s="44">
        <v>6.5335513967901396E-2</v>
      </c>
      <c r="D143" s="44">
        <v>5.7102495695835601E-2</v>
      </c>
      <c r="E143" s="44">
        <v>5.7398699409105802E-2</v>
      </c>
      <c r="F143" s="9">
        <v>449287465.05555552</v>
      </c>
      <c r="G143" s="9">
        <v>8158930100.932066</v>
      </c>
      <c r="H143" s="11">
        <f t="shared" si="14"/>
        <v>2.4630276810019575E-4</v>
      </c>
      <c r="I143" s="10">
        <f t="shared" si="10"/>
        <v>8.1113872268134185E-2</v>
      </c>
      <c r="J143" s="10">
        <f t="shared" si="11"/>
        <v>6.723546295950511E-2</v>
      </c>
      <c r="K143" s="10">
        <f t="shared" si="12"/>
        <v>30.085327311815419</v>
      </c>
      <c r="L143" s="10">
        <f t="shared" si="13"/>
        <v>0.1441796575042904</v>
      </c>
      <c r="R143" s="28"/>
      <c r="S143" s="28"/>
    </row>
    <row r="144" spans="1:19" x14ac:dyDescent="0.25">
      <c r="A144" s="8">
        <v>44823</v>
      </c>
      <c r="B144" s="44">
        <v>5.74928370947266E-2</v>
      </c>
      <c r="C144" s="44">
        <v>6.8022158709450595E-2</v>
      </c>
      <c r="D144" s="44">
        <v>5.6065102342429798E-2</v>
      </c>
      <c r="E144" s="44">
        <v>6.1257927537150501E-2</v>
      </c>
      <c r="F144" s="9">
        <v>728413139.53600466</v>
      </c>
      <c r="G144" s="9">
        <v>7959685924.2156382</v>
      </c>
      <c r="H144" s="11">
        <f t="shared" si="14"/>
        <v>4.1120740901634562E-2</v>
      </c>
      <c r="I144" s="10">
        <f t="shared" si="10"/>
        <v>9.3486368695828145E-2</v>
      </c>
      <c r="J144" s="10">
        <f t="shared" si="11"/>
        <v>-3.2834094575618811E-2</v>
      </c>
      <c r="K144" s="10">
        <f t="shared" si="12"/>
        <v>31.363579002047082</v>
      </c>
      <c r="L144" s="10">
        <f t="shared" si="13"/>
        <v>0.21327092732285546</v>
      </c>
      <c r="R144" s="28"/>
      <c r="S144" s="28"/>
    </row>
    <row r="145" spans="1:19" x14ac:dyDescent="0.25">
      <c r="A145" s="8">
        <v>44830</v>
      </c>
      <c r="B145" s="44">
        <v>6.1177704856640702E-2</v>
      </c>
      <c r="C145" s="44">
        <v>6.3016299394380706E-2</v>
      </c>
      <c r="D145" s="44">
        <v>5.8640488466376199E-2</v>
      </c>
      <c r="E145" s="44">
        <v>5.9246578950889299E-2</v>
      </c>
      <c r="F145" s="9">
        <v>511332860.05512363</v>
      </c>
      <c r="G145" s="9">
        <v>8065272861.3232145</v>
      </c>
      <c r="H145" s="11">
        <f t="shared" si="14"/>
        <v>-7.3591597356559693E-2</v>
      </c>
      <c r="I145" s="10">
        <f t="shared" si="10"/>
        <v>8.6347264244871061E-2</v>
      </c>
      <c r="J145" s="10">
        <f t="shared" si="11"/>
        <v>4.8685281500462141E-2</v>
      </c>
      <c r="K145" s="10">
        <f t="shared" si="12"/>
        <v>28.981891527111227</v>
      </c>
      <c r="L145" s="10">
        <f t="shared" si="13"/>
        <v>7.4620983597596613E-2</v>
      </c>
      <c r="R145" s="28"/>
      <c r="S145" s="28"/>
    </row>
    <row r="146" spans="1:19" x14ac:dyDescent="0.25">
      <c r="A146" s="8">
        <v>44837</v>
      </c>
      <c r="B146" s="44">
        <v>5.9280580818318197E-2</v>
      </c>
      <c r="C146" s="44">
        <v>6.6710194702254602E-2</v>
      </c>
      <c r="D146" s="44">
        <v>5.9017388706492799E-2</v>
      </c>
      <c r="E146" s="44">
        <v>6.2131015325052698E-2</v>
      </c>
      <c r="F146" s="9">
        <v>676398864.26417935</v>
      </c>
      <c r="G146" s="9">
        <v>8256097163.9673729</v>
      </c>
      <c r="H146" s="11">
        <f t="shared" si="14"/>
        <v>5.8618093150092018E-2</v>
      </c>
      <c r="I146" s="10">
        <f t="shared" si="10"/>
        <v>2.4354817770208606E-2</v>
      </c>
      <c r="J146" s="10">
        <f t="shared" si="11"/>
        <v>-5.3395743395905693E-2</v>
      </c>
      <c r="K146" s="10">
        <f t="shared" si="12"/>
        <v>30.739372837463385</v>
      </c>
      <c r="L146" s="10">
        <f t="shared" si="13"/>
        <v>0.13034812560108211</v>
      </c>
      <c r="R146" s="28"/>
      <c r="S146" s="28"/>
    </row>
    <row r="147" spans="1:19" x14ac:dyDescent="0.25">
      <c r="A147" s="8">
        <v>44844</v>
      </c>
      <c r="B147" s="44">
        <v>6.2112852793376999E-2</v>
      </c>
      <c r="C147" s="44">
        <v>6.2474405605215798E-2</v>
      </c>
      <c r="D147" s="44">
        <v>5.5563367107224398E-2</v>
      </c>
      <c r="E147" s="44">
        <v>5.8813483573829102E-2</v>
      </c>
      <c r="F147" s="9">
        <v>527055002.76248538</v>
      </c>
      <c r="G147" s="9">
        <v>7924750327.8801689</v>
      </c>
      <c r="H147" s="11">
        <f t="shared" si="14"/>
        <v>-6.3495379018818063E-2</v>
      </c>
      <c r="I147" s="10">
        <f t="shared" si="10"/>
        <v>1.045677996935773</v>
      </c>
      <c r="J147" s="10">
        <f t="shared" si="11"/>
        <v>2.5385806395276544E-2</v>
      </c>
      <c r="K147" s="10">
        <f t="shared" si="12"/>
        <v>28.724069329329069</v>
      </c>
      <c r="L147" s="10">
        <f t="shared" si="13"/>
        <v>0.12438120398021768</v>
      </c>
      <c r="R147" s="28"/>
      <c r="S147" s="28"/>
    </row>
    <row r="148" spans="1:19" x14ac:dyDescent="0.25">
      <c r="A148" s="8">
        <v>44851</v>
      </c>
      <c r="B148" s="44">
        <v>5.8872770615563799E-2</v>
      </c>
      <c r="C148" s="44">
        <v>6.0659370096793702E-2</v>
      </c>
      <c r="D148" s="44">
        <v>5.7397193010173597E-2</v>
      </c>
      <c r="E148" s="44">
        <v>6.0306511281266101E-2</v>
      </c>
      <c r="F148" s="9">
        <v>338987850.27279317</v>
      </c>
      <c r="G148" s="9">
        <v>7876568044.4150839</v>
      </c>
      <c r="H148" s="11">
        <f t="shared" si="14"/>
        <v>-2.9052465419063769E-2</v>
      </c>
      <c r="I148" s="10">
        <f t="shared" si="10"/>
        <v>0.98572606004706853</v>
      </c>
      <c r="J148" s="10">
        <f t="shared" si="11"/>
        <v>0.95426462381490795</v>
      </c>
      <c r="K148" s="10">
        <f t="shared" si="12"/>
        <v>27.860511833024884</v>
      </c>
      <c r="L148" s="10">
        <f t="shared" si="13"/>
        <v>5.6835132791979603E-2</v>
      </c>
      <c r="R148" s="28"/>
      <c r="S148" s="28"/>
    </row>
    <row r="149" spans="1:19" x14ac:dyDescent="0.25">
      <c r="A149" s="8">
        <v>44858</v>
      </c>
      <c r="B149" s="44">
        <v>6.03559175942706E-2</v>
      </c>
      <c r="C149" s="44">
        <v>0.14860087056818649</v>
      </c>
      <c r="D149" s="44">
        <v>5.8726580872477598E-2</v>
      </c>
      <c r="E149" s="44">
        <v>0.117854881582673</v>
      </c>
      <c r="F149" s="9">
        <v>7510238095.8888893</v>
      </c>
      <c r="G149" s="9">
        <v>10555014742.51609</v>
      </c>
      <c r="H149" s="11">
        <f t="shared" si="14"/>
        <v>1.4497595397226379</v>
      </c>
      <c r="I149" s="10">
        <f t="shared" si="10"/>
        <v>0.21203784557333979</v>
      </c>
      <c r="J149" s="10">
        <f t="shared" si="11"/>
        <v>-2.9810882361438362E-2</v>
      </c>
      <c r="K149" s="10">
        <f t="shared" si="12"/>
        <v>69.701314184230782</v>
      </c>
      <c r="L149" s="10">
        <f t="shared" si="13"/>
        <v>1.5303851911771824</v>
      </c>
      <c r="R149" s="28"/>
      <c r="S149" s="28"/>
    </row>
    <row r="150" spans="1:19" x14ac:dyDescent="0.25">
      <c r="A150" s="8">
        <v>44865</v>
      </c>
      <c r="B150" s="44">
        <v>0.1173873702649126</v>
      </c>
      <c r="C150" s="44">
        <v>0.15688275028239509</v>
      </c>
      <c r="D150" s="44">
        <v>0.1130836124943308</v>
      </c>
      <c r="E150" s="44">
        <v>0.11434152357209069</v>
      </c>
      <c r="F150" s="9">
        <v>10675546500.888889</v>
      </c>
      <c r="G150" s="9">
        <v>16944140360.6565</v>
      </c>
      <c r="H150" s="11">
        <f t="shared" si="14"/>
        <v>5.5732376819477687E-2</v>
      </c>
      <c r="I150" s="10">
        <f t="shared" si="10"/>
        <v>7.2570085479103704E-3</v>
      </c>
      <c r="J150" s="10">
        <f t="shared" si="11"/>
        <v>-0.2586949872188985</v>
      </c>
      <c r="K150" s="10">
        <f t="shared" si="12"/>
        <v>73.641666467978624</v>
      </c>
      <c r="L150" s="10">
        <f t="shared" si="13"/>
        <v>0.387316400864538</v>
      </c>
      <c r="R150" s="28"/>
      <c r="S150" s="28"/>
    </row>
    <row r="151" spans="1:19" x14ac:dyDescent="0.25">
      <c r="A151" s="8">
        <v>44872</v>
      </c>
      <c r="B151" s="44">
        <v>0.1147596950560776</v>
      </c>
      <c r="C151" s="44">
        <v>0.1185822710143189</v>
      </c>
      <c r="D151" s="44">
        <v>7.2173959011021097E-2</v>
      </c>
      <c r="E151" s="44">
        <v>8.4761944593019306E-2</v>
      </c>
      <c r="F151" s="9">
        <v>4208338888.166667</v>
      </c>
      <c r="G151" s="9">
        <v>12612356844.818439</v>
      </c>
      <c r="H151" s="11">
        <f t="shared" si="14"/>
        <v>-0.24413442012671141</v>
      </c>
      <c r="I151" s="10">
        <f t="shared" si="10"/>
        <v>0.28364613417918699</v>
      </c>
      <c r="J151" s="10">
        <f t="shared" si="11"/>
        <v>-8.7481594593885603E-2</v>
      </c>
      <c r="K151" s="10">
        <f t="shared" si="12"/>
        <v>55.419066507527262</v>
      </c>
      <c r="L151" s="10">
        <f t="shared" si="13"/>
        <v>0.64300632304528516</v>
      </c>
      <c r="R151" s="28"/>
      <c r="S151" s="28"/>
    </row>
    <row r="152" spans="1:19" x14ac:dyDescent="0.25">
      <c r="A152" s="8">
        <v>44879</v>
      </c>
      <c r="B152" s="44">
        <v>8.48135615388078E-2</v>
      </c>
      <c r="C152" s="44">
        <v>9.0849262136470793E-2</v>
      </c>
      <c r="D152" s="44">
        <v>7.7068474077348598E-2</v>
      </c>
      <c r="E152" s="44">
        <v>7.7346834519143398E-2</v>
      </c>
      <c r="F152" s="9">
        <v>1536420940.3040071</v>
      </c>
      <c r="G152" s="9">
        <v>11281853984.111441</v>
      </c>
      <c r="H152" s="11">
        <f t="shared" si="14"/>
        <v>-0.23387146021599908</v>
      </c>
      <c r="I152" s="10">
        <f t="shared" si="10"/>
        <v>9.8602222076459536E-2</v>
      </c>
      <c r="J152" s="10">
        <f t="shared" si="11"/>
        <v>0.26927478508064429</v>
      </c>
      <c r="K152" s="10">
        <f t="shared" si="12"/>
        <v>42.224257039388291</v>
      </c>
      <c r="L152" s="10">
        <f t="shared" si="13"/>
        <v>0.17881226044895238</v>
      </c>
      <c r="R152" s="28"/>
      <c r="S152" s="28"/>
    </row>
    <row r="153" spans="1:19" x14ac:dyDescent="0.25">
      <c r="A153" s="8">
        <v>44886</v>
      </c>
      <c r="B153" s="44">
        <v>7.7219354717215305E-2</v>
      </c>
      <c r="C153" s="44">
        <v>0.1060451412240605</v>
      </c>
      <c r="D153" s="44">
        <v>7.1920524733091795E-2</v>
      </c>
      <c r="E153" s="44">
        <v>9.8174386760953899E-2</v>
      </c>
      <c r="F153" s="9">
        <v>1964713208.331881</v>
      </c>
      <c r="G153" s="9">
        <v>11049644768.908569</v>
      </c>
      <c r="H153" s="11">
        <f t="shared" si="14"/>
        <v>0.1672647496549059</v>
      </c>
      <c r="I153" s="10">
        <f t="shared" si="10"/>
        <v>1.2439223701660812E-2</v>
      </c>
      <c r="J153" s="10">
        <f t="shared" si="11"/>
        <v>6.2586863228847545E-2</v>
      </c>
      <c r="K153" s="10">
        <f t="shared" si="12"/>
        <v>49.454151572100876</v>
      </c>
      <c r="L153" s="10">
        <f t="shared" si="13"/>
        <v>0.4744767452352503</v>
      </c>
      <c r="R153" s="28"/>
      <c r="S153" s="28"/>
    </row>
    <row r="154" spans="1:19" x14ac:dyDescent="0.25">
      <c r="A154" s="8">
        <v>44893</v>
      </c>
      <c r="B154" s="44">
        <v>9.8888356538727906E-2</v>
      </c>
      <c r="C154" s="44">
        <v>0.10899533295059199</v>
      </c>
      <c r="D154" s="44">
        <v>9.1209070280539706E-2</v>
      </c>
      <c r="E154" s="44">
        <v>0.1043188136777377</v>
      </c>
      <c r="F154" s="9">
        <v>3558227361.3296561</v>
      </c>
      <c r="G154" s="9">
        <v>13334048743.23904</v>
      </c>
      <c r="H154" s="11">
        <f t="shared" si="14"/>
        <v>2.7820149914252985E-2</v>
      </c>
      <c r="I154" s="10">
        <f t="shared" si="10"/>
        <v>0.10738262169633489</v>
      </c>
      <c r="J154" s="10">
        <f t="shared" si="11"/>
        <v>-0.10490016435819494</v>
      </c>
      <c r="K154" s="10">
        <f t="shared" si="12"/>
        <v>50.857793632633168</v>
      </c>
      <c r="L154" s="10">
        <f t="shared" si="13"/>
        <v>0.19500541574807784</v>
      </c>
      <c r="R154" s="28"/>
      <c r="S154" s="28"/>
    </row>
    <row r="155" spans="1:19" x14ac:dyDescent="0.25">
      <c r="A155" s="8">
        <v>44900</v>
      </c>
      <c r="B155" s="44">
        <v>0.1042302263804253</v>
      </c>
      <c r="C155" s="44">
        <v>0.1101101841984458</v>
      </c>
      <c r="D155" s="44">
        <v>9.3030666961148895E-2</v>
      </c>
      <c r="E155" s="44">
        <v>9.3375752977291102E-2</v>
      </c>
      <c r="F155" s="9">
        <v>1630052531.767179</v>
      </c>
      <c r="G155" s="9">
        <v>13177151639.260019</v>
      </c>
      <c r="H155" s="11">
        <f t="shared" si="14"/>
        <v>1.0228431049971409E-2</v>
      </c>
      <c r="I155" s="10">
        <f t="shared" si="10"/>
        <v>1.3682255911421717E-2</v>
      </c>
      <c r="J155" s="10">
        <f t="shared" si="11"/>
        <v>-0.15682576422546923</v>
      </c>
      <c r="K155" s="10">
        <f t="shared" si="12"/>
        <v>51.388217499208203</v>
      </c>
      <c r="L155" s="10">
        <f t="shared" si="13"/>
        <v>0.18359018370178504</v>
      </c>
      <c r="R155" s="28"/>
      <c r="S155" s="28"/>
    </row>
    <row r="156" spans="1:19" x14ac:dyDescent="0.25">
      <c r="A156" s="8">
        <v>44907</v>
      </c>
      <c r="B156" s="44">
        <v>9.3262789294384807E-2</v>
      </c>
      <c r="C156" s="44">
        <v>9.4514890240811E-2</v>
      </c>
      <c r="D156" s="44">
        <v>7.4861042788531895E-2</v>
      </c>
      <c r="E156" s="44">
        <v>7.8732029156498795E-2</v>
      </c>
      <c r="F156" s="9">
        <v>1525132017.5277779</v>
      </c>
      <c r="G156" s="9">
        <v>11375909260.29542</v>
      </c>
      <c r="H156" s="11">
        <f t="shared" si="14"/>
        <v>-0.14163352891616476</v>
      </c>
      <c r="I156" s="10">
        <f t="shared" si="10"/>
        <v>8.788108251502183E-2</v>
      </c>
      <c r="J156" s="10">
        <f t="shared" si="11"/>
        <v>-3.5109582970286324E-2</v>
      </c>
      <c r="K156" s="10">
        <f t="shared" si="12"/>
        <v>43.968289381167772</v>
      </c>
      <c r="L156" s="10">
        <f t="shared" si="13"/>
        <v>0.26253771948912674</v>
      </c>
      <c r="R156" s="28"/>
      <c r="S156" s="28"/>
    </row>
    <row r="157" spans="1:19" x14ac:dyDescent="0.25">
      <c r="A157" s="8">
        <v>44914</v>
      </c>
      <c r="B157" s="44">
        <v>7.8494944577141207E-2</v>
      </c>
      <c r="C157" s="44">
        <v>7.9299584468129403E-2</v>
      </c>
      <c r="D157" s="44">
        <v>7.0673951715753996E-2</v>
      </c>
      <c r="E157" s="44">
        <v>7.59677804464097E-2</v>
      </c>
      <c r="F157" s="9">
        <v>1155183083.1939609</v>
      </c>
      <c r="G157" s="9">
        <v>10047791394.95797</v>
      </c>
      <c r="H157" s="11">
        <f t="shared" si="14"/>
        <v>-0.16098316078995681</v>
      </c>
      <c r="I157" s="10">
        <f t="shared" si="10"/>
        <v>1.1649901461416619E-2</v>
      </c>
      <c r="J157" s="10">
        <f t="shared" si="11"/>
        <v>-7.655678003031563E-2</v>
      </c>
      <c r="K157" s="10">
        <f t="shared" si="12"/>
        <v>36.729152021269933</v>
      </c>
      <c r="L157" s="10">
        <f t="shared" si="13"/>
        <v>0.12204825884177439</v>
      </c>
      <c r="R157" s="28"/>
      <c r="S157" s="28"/>
    </row>
    <row r="158" spans="1:19" x14ac:dyDescent="0.25">
      <c r="A158" s="8">
        <v>44921</v>
      </c>
      <c r="B158" s="44">
        <v>7.59982605871595E-2</v>
      </c>
      <c r="C158" s="44">
        <v>7.6389246736094402E-2</v>
      </c>
      <c r="D158" s="44">
        <v>6.6618212204493904E-2</v>
      </c>
      <c r="E158" s="44">
        <v>7.0151931789382602E-2</v>
      </c>
      <c r="F158" s="9">
        <v>987617593.46544719</v>
      </c>
      <c r="G158" s="9">
        <v>9552383756.8234444</v>
      </c>
      <c r="H158" s="11">
        <f t="shared" si="14"/>
        <v>-3.6700542021183849E-2</v>
      </c>
      <c r="I158" s="10">
        <f t="shared" si="10"/>
        <v>0.175397569610556</v>
      </c>
      <c r="J158" s="10">
        <f t="shared" si="11"/>
        <v>4.4968369815621356E-2</v>
      </c>
      <c r="K158" s="10">
        <f t="shared" si="12"/>
        <v>35.344471692089677</v>
      </c>
      <c r="L158" s="10">
        <f t="shared" si="13"/>
        <v>0.1466721217556386</v>
      </c>
      <c r="R158" s="28"/>
      <c r="S158" s="28"/>
    </row>
    <row r="159" spans="1:19" x14ac:dyDescent="0.25">
      <c r="A159" s="8">
        <v>44928</v>
      </c>
      <c r="B159" s="44">
        <v>7.0226084100251704E-2</v>
      </c>
      <c r="C159" s="44">
        <v>7.4844267088076802E-2</v>
      </c>
      <c r="D159" s="44">
        <v>6.9233399273313401E-2</v>
      </c>
      <c r="E159" s="44">
        <v>7.3306549801367804E-2</v>
      </c>
      <c r="F159" s="9">
        <v>870331135.40277767</v>
      </c>
      <c r="G159" s="9">
        <v>9527904749.0813217</v>
      </c>
      <c r="H159" s="11">
        <f t="shared" si="14"/>
        <v>-2.0225093374138314E-2</v>
      </c>
      <c r="I159" s="10">
        <f t="shared" si="10"/>
        <v>0.15161397879205504</v>
      </c>
      <c r="J159" s="10">
        <f t="shared" si="11"/>
        <v>0.17456906594434929</v>
      </c>
      <c r="K159" s="10">
        <f t="shared" si="12"/>
        <v>34.609401358483439</v>
      </c>
      <c r="L159" s="10">
        <f t="shared" si="13"/>
        <v>8.1042789660136672E-2</v>
      </c>
      <c r="R159" s="28"/>
      <c r="S159" s="28"/>
    </row>
    <row r="160" spans="1:19" x14ac:dyDescent="0.25">
      <c r="A160" s="8">
        <v>44935</v>
      </c>
      <c r="B160" s="44">
        <v>7.3565647278476795E-2</v>
      </c>
      <c r="C160" s="44">
        <v>9.1895626939094394E-2</v>
      </c>
      <c r="D160" s="44">
        <v>7.32209823005633E-2</v>
      </c>
      <c r="E160" s="44">
        <v>8.6103605727795504E-2</v>
      </c>
      <c r="F160" s="9">
        <v>1701957554.0277779</v>
      </c>
      <c r="G160" s="9">
        <v>10568385369.34804</v>
      </c>
      <c r="H160" s="11">
        <f t="shared" si="14"/>
        <v>0.227824528376389</v>
      </c>
      <c r="I160" s="10">
        <f t="shared" si="10"/>
        <v>1.2142431255169011E-2</v>
      </c>
      <c r="J160" s="10">
        <f t="shared" si="11"/>
        <v>2.6829426233694331E-2</v>
      </c>
      <c r="K160" s="10">
        <f t="shared" si="12"/>
        <v>42.722096428745473</v>
      </c>
      <c r="L160" s="10">
        <f t="shared" si="13"/>
        <v>0.25504498917911156</v>
      </c>
      <c r="R160" s="28"/>
      <c r="S160" s="28"/>
    </row>
    <row r="161" spans="1:19" x14ac:dyDescent="0.25">
      <c r="A161" s="8">
        <v>44942</v>
      </c>
      <c r="B161" s="44">
        <v>8.6177403042706505E-2</v>
      </c>
      <c r="C161" s="44">
        <v>9.31279457638335E-2</v>
      </c>
      <c r="D161" s="44">
        <v>7.9994520964709895E-2</v>
      </c>
      <c r="E161" s="44">
        <v>8.8413716066124498E-2</v>
      </c>
      <c r="F161" s="9">
        <v>1438360472.0277779</v>
      </c>
      <c r="G161" s="9">
        <v>11205959908.449829</v>
      </c>
      <c r="H161" s="11">
        <f t="shared" si="14"/>
        <v>1.3409983323317982E-2</v>
      </c>
      <c r="I161" s="10">
        <f t="shared" si="10"/>
        <v>5.3792993470997696E-2</v>
      </c>
      <c r="J161" s="10">
        <f t="shared" si="11"/>
        <v>2.2134355678562034E-2</v>
      </c>
      <c r="K161" s="10">
        <f t="shared" si="12"/>
        <v>43.308409012715451</v>
      </c>
      <c r="L161" s="10">
        <f t="shared" si="13"/>
        <v>0.16417905427444834</v>
      </c>
      <c r="R161" s="28"/>
      <c r="S161" s="28"/>
    </row>
    <row r="162" spans="1:19" x14ac:dyDescent="0.25">
      <c r="A162" s="8">
        <v>44949</v>
      </c>
      <c r="B162" s="44">
        <v>8.8320963367298999E-2</v>
      </c>
      <c r="C162" s="44">
        <v>9.2777597720565694E-2</v>
      </c>
      <c r="D162" s="44">
        <v>8.2172137183424102E-2</v>
      </c>
      <c r="E162" s="44">
        <v>9.0370696704395501E-2</v>
      </c>
      <c r="F162" s="9">
        <v>1532528304.1944449</v>
      </c>
      <c r="G162" s="9">
        <v>11636466417.124729</v>
      </c>
      <c r="H162" s="11">
        <f t="shared" si="14"/>
        <v>-3.7620076379249953E-3</v>
      </c>
      <c r="I162" s="10">
        <f t="shared" si="10"/>
        <v>9.4907492472802904E-2</v>
      </c>
      <c r="J162" s="10">
        <f t="shared" si="11"/>
        <v>2.1309842192781536E-2</v>
      </c>
      <c r="K162" s="10">
        <f t="shared" si="12"/>
        <v>43.141720439585313</v>
      </c>
      <c r="L162" s="10">
        <f t="shared" si="13"/>
        <v>0.1290639491762049</v>
      </c>
      <c r="R162" s="28"/>
      <c r="S162" s="28"/>
    </row>
    <row r="163" spans="1:19" x14ac:dyDescent="0.25">
      <c r="A163" s="8">
        <v>44956</v>
      </c>
      <c r="B163" s="44">
        <v>9.0169116557542797E-2</v>
      </c>
      <c r="C163" s="44">
        <v>9.9486603110868793E-2</v>
      </c>
      <c r="D163" s="44">
        <v>8.5223026797428506E-2</v>
      </c>
      <c r="E163" s="44">
        <v>9.2296481990017901E-2</v>
      </c>
      <c r="F163" s="9">
        <v>2326264385.0555558</v>
      </c>
      <c r="G163" s="9">
        <v>12196259511.4792</v>
      </c>
      <c r="H163" s="11">
        <f t="shared" si="14"/>
        <v>7.2312773289407314E-2</v>
      </c>
      <c r="I163" s="10">
        <f t="shared" si="10"/>
        <v>2.9102705997083061E-2</v>
      </c>
      <c r="J163" s="10">
        <f t="shared" si="11"/>
        <v>-0.11144010970472751</v>
      </c>
      <c r="K163" s="10">
        <f t="shared" si="12"/>
        <v>46.333730662337445</v>
      </c>
      <c r="L163" s="10">
        <f t="shared" si="13"/>
        <v>0.16736763348413097</v>
      </c>
      <c r="R163" s="28"/>
      <c r="S163" s="28"/>
    </row>
    <row r="164" spans="1:19" x14ac:dyDescent="0.25">
      <c r="A164" s="8">
        <v>44963</v>
      </c>
      <c r="B164" s="44">
        <v>9.2154995726258002E-2</v>
      </c>
      <c r="C164" s="44">
        <v>9.3327716839150601E-2</v>
      </c>
      <c r="D164" s="44">
        <v>8.0274981833335896E-2</v>
      </c>
      <c r="E164" s="44">
        <v>8.2010951911689903E-2</v>
      </c>
      <c r="F164" s="9">
        <v>1284253330.5</v>
      </c>
      <c r="G164" s="9">
        <v>11616939076.809799</v>
      </c>
      <c r="H164" s="11">
        <f t="shared" si="14"/>
        <v>-6.1906689736452976E-2</v>
      </c>
      <c r="I164" s="10">
        <f t="shared" si="10"/>
        <v>5.6886653278364211E-3</v>
      </c>
      <c r="J164" s="10">
        <f t="shared" si="11"/>
        <v>6.0495959412363742E-2</v>
      </c>
      <c r="K164" s="10">
        <f t="shared" si="12"/>
        <v>43.403456084155287</v>
      </c>
      <c r="L164" s="10">
        <f t="shared" si="13"/>
        <v>0.16260028601332266</v>
      </c>
      <c r="R164" s="28"/>
      <c r="S164" s="28"/>
    </row>
    <row r="165" spans="1:19" x14ac:dyDescent="0.25">
      <c r="A165" s="8">
        <v>44970</v>
      </c>
      <c r="B165" s="44">
        <v>8.2226218873600501E-2</v>
      </c>
      <c r="C165" s="44">
        <v>9.13912368772445E-2</v>
      </c>
      <c r="D165" s="44">
        <v>7.9849425075271999E-2</v>
      </c>
      <c r="E165" s="44">
        <v>8.6972283129908803E-2</v>
      </c>
      <c r="F165" s="9">
        <v>1566136391.362884</v>
      </c>
      <c r="G165" s="9">
        <v>11346896672.824551</v>
      </c>
      <c r="H165" s="11">
        <f t="shared" si="14"/>
        <v>-2.0749248213621313E-2</v>
      </c>
      <c r="I165" s="10">
        <f t="shared" si="10"/>
        <v>2.7945580153287481E-2</v>
      </c>
      <c r="J165" s="10">
        <f t="shared" si="11"/>
        <v>-5.5610662677119671E-2</v>
      </c>
      <c r="K165" s="10">
        <f t="shared" si="12"/>
        <v>42.482117752322516</v>
      </c>
      <c r="L165" s="10">
        <f t="shared" si="13"/>
        <v>0.1445447076305475</v>
      </c>
      <c r="R165" s="28"/>
      <c r="S165" s="28"/>
    </row>
    <row r="166" spans="1:19" x14ac:dyDescent="0.25">
      <c r="A166" s="8">
        <v>44977</v>
      </c>
      <c r="B166" s="44">
        <v>8.70828431837435E-2</v>
      </c>
      <c r="C166" s="44">
        <v>8.8759696045962802E-2</v>
      </c>
      <c r="D166" s="44">
        <v>7.8891761075848096E-2</v>
      </c>
      <c r="E166" s="44">
        <v>8.21356968305125E-2</v>
      </c>
      <c r="F166" s="9">
        <v>1114500007.1118369</v>
      </c>
      <c r="G166" s="9">
        <v>11244023475.922279</v>
      </c>
      <c r="H166" s="11">
        <f t="shared" si="14"/>
        <v>-2.8794235872049184E-2</v>
      </c>
      <c r="I166" s="10">
        <f t="shared" si="10"/>
        <v>1.0314195479107273E-2</v>
      </c>
      <c r="J166" s="10">
        <f t="shared" si="11"/>
        <v>-8.9032554858375468E-2</v>
      </c>
      <c r="K166" s="10">
        <f t="shared" si="12"/>
        <v>41.230083397545926</v>
      </c>
      <c r="L166" s="10">
        <f t="shared" si="13"/>
        <v>0.12508194563723163</v>
      </c>
      <c r="R166" s="28"/>
      <c r="S166" s="28"/>
    </row>
    <row r="167" spans="1:19" x14ac:dyDescent="0.25">
      <c r="A167" s="8">
        <v>44984</v>
      </c>
      <c r="B167" s="44">
        <v>8.2214566424814006E-2</v>
      </c>
      <c r="C167" s="44">
        <v>8.2696054836044197E-2</v>
      </c>
      <c r="D167" s="44">
        <v>7.3003849750902503E-2</v>
      </c>
      <c r="E167" s="44">
        <v>7.4822945896619003E-2</v>
      </c>
      <c r="F167" s="9">
        <v>675495259.15960121</v>
      </c>
      <c r="G167" s="9">
        <v>10517412680.57123</v>
      </c>
      <c r="H167" s="11">
        <f t="shared" si="14"/>
        <v>-6.8315254333212727E-2</v>
      </c>
      <c r="I167" s="10">
        <f t="shared" si="10"/>
        <v>8.5472415334208823E-2</v>
      </c>
      <c r="J167" s="10">
        <f t="shared" si="11"/>
        <v>-5.26066088103605E-2</v>
      </c>
      <c r="K167" s="10">
        <f t="shared" si="12"/>
        <v>38.345124509729793</v>
      </c>
      <c r="L167" s="10">
        <f t="shared" si="13"/>
        <v>0.13276293124557959</v>
      </c>
      <c r="R167" s="28"/>
      <c r="S167" s="28"/>
    </row>
    <row r="168" spans="1:19" x14ac:dyDescent="0.25">
      <c r="A168" s="8">
        <v>44991</v>
      </c>
      <c r="B168" s="44">
        <v>7.4807175187423705E-2</v>
      </c>
      <c r="C168" s="44">
        <v>7.5840408870225695E-2</v>
      </c>
      <c r="D168" s="44">
        <v>6.2847165375415195E-2</v>
      </c>
      <c r="E168" s="44">
        <v>7.0886764451796799E-2</v>
      </c>
      <c r="F168" s="9">
        <v>794484142.78103793</v>
      </c>
      <c r="G168" s="9">
        <v>9362632531.6407871</v>
      </c>
      <c r="H168" s="11">
        <f t="shared" si="14"/>
        <v>-8.2901729464733495E-2</v>
      </c>
      <c r="I168" s="10">
        <f t="shared" si="10"/>
        <v>2.7548235300635705E-2</v>
      </c>
      <c r="J168" s="10">
        <f t="shared" si="11"/>
        <v>5.0646942876283463E-2</v>
      </c>
      <c r="K168" s="10">
        <f t="shared" si="12"/>
        <v>35.083345641867915</v>
      </c>
      <c r="L168" s="10">
        <f t="shared" si="13"/>
        <v>0.20674350891079718</v>
      </c>
      <c r="R168" s="28"/>
      <c r="S168" s="28"/>
    </row>
    <row r="169" spans="1:19" x14ac:dyDescent="0.25">
      <c r="A169" s="8">
        <v>44998</v>
      </c>
      <c r="B169" s="44">
        <v>7.0916906541540994E-2</v>
      </c>
      <c r="C169" s="44">
        <v>7.8720411956491002E-2</v>
      </c>
      <c r="D169" s="44">
        <v>6.7720548381892398E-2</v>
      </c>
      <c r="E169" s="44">
        <v>7.4476962361671506E-2</v>
      </c>
      <c r="F169" s="9">
        <v>1228399377.4963119</v>
      </c>
      <c r="G169" s="9">
        <v>9707651842.2119274</v>
      </c>
      <c r="H169" s="11">
        <f t="shared" si="14"/>
        <v>3.7974519509690718E-2</v>
      </c>
      <c r="I169" s="10">
        <f t="shared" si="10"/>
        <v>6.1123901083924043E-2</v>
      </c>
      <c r="J169" s="10">
        <f t="shared" si="11"/>
        <v>-8.4156141459190703E-4</v>
      </c>
      <c r="K169" s="10">
        <f t="shared" si="12"/>
        <v>36.453593354919946</v>
      </c>
      <c r="L169" s="10">
        <f t="shared" si="13"/>
        <v>0.16243022003554564</v>
      </c>
      <c r="R169" s="28"/>
      <c r="S169" s="28"/>
    </row>
    <row r="170" spans="1:19" x14ac:dyDescent="0.25">
      <c r="A170" s="8">
        <v>45005</v>
      </c>
      <c r="B170" s="44">
        <v>7.4684071263512106E-2</v>
      </c>
      <c r="C170" s="44">
        <v>7.8642906320782593E-2</v>
      </c>
      <c r="D170" s="44">
        <v>7.0668675574756104E-2</v>
      </c>
      <c r="E170" s="44">
        <v>7.4414285423871906E-2</v>
      </c>
      <c r="F170" s="9">
        <v>1169215873.9202731</v>
      </c>
      <c r="G170" s="9">
        <v>9906034219.6364288</v>
      </c>
      <c r="H170" s="11">
        <f t="shared" si="14"/>
        <v>-9.845684719135574E-4</v>
      </c>
      <c r="I170" s="10">
        <f t="shared" si="10"/>
        <v>7.940734496351351E-2</v>
      </c>
      <c r="J170" s="10">
        <f t="shared" si="11"/>
        <v>6.2394172403543946E-2</v>
      </c>
      <c r="K170" s="10">
        <f t="shared" si="12"/>
        <v>36.416717727742814</v>
      </c>
      <c r="L170" s="10">
        <f t="shared" si="13"/>
        <v>0.11283968011528711</v>
      </c>
      <c r="R170" s="28"/>
      <c r="S170" s="28"/>
    </row>
    <row r="171" spans="1:19" x14ac:dyDescent="0.25">
      <c r="A171" s="8">
        <v>45012</v>
      </c>
      <c r="B171" s="44">
        <v>7.4411212840610003E-2</v>
      </c>
      <c r="C171" s="44">
        <v>8.5363546755568495E-2</v>
      </c>
      <c r="D171" s="44">
        <v>7.1904020678451197E-2</v>
      </c>
      <c r="E171" s="44">
        <v>7.9057303177895499E-2</v>
      </c>
      <c r="F171" s="9">
        <v>1032330194.75</v>
      </c>
      <c r="G171" s="9">
        <v>10033679624.69722</v>
      </c>
      <c r="H171" s="11">
        <f t="shared" si="14"/>
        <v>8.5457681426123352E-2</v>
      </c>
      <c r="I171" s="10">
        <f t="shared" si="10"/>
        <v>0.21314709704248244</v>
      </c>
      <c r="J171" s="10">
        <f t="shared" si="11"/>
        <v>5.3263226114803164E-2</v>
      </c>
      <c r="K171" s="10">
        <f t="shared" si="12"/>
        <v>39.614263671331443</v>
      </c>
      <c r="L171" s="10">
        <f t="shared" si="13"/>
        <v>0.18718739161064701</v>
      </c>
      <c r="R171" s="28"/>
      <c r="S171" s="28"/>
    </row>
    <row r="172" spans="1:19" x14ac:dyDescent="0.25">
      <c r="A172" s="8">
        <v>45019</v>
      </c>
      <c r="B172" s="44">
        <v>7.9006497086332006E-2</v>
      </c>
      <c r="C172" s="44">
        <v>0.1022447537133797</v>
      </c>
      <c r="D172" s="44">
        <v>7.6627600527311407E-2</v>
      </c>
      <c r="E172" s="44">
        <v>8.3268150193086296E-2</v>
      </c>
      <c r="F172" s="9">
        <v>4205304980.9851341</v>
      </c>
      <c r="G172" s="9">
        <v>12075879319.481979</v>
      </c>
      <c r="H172" s="11">
        <f t="shared" si="14"/>
        <v>0.19775662562556298</v>
      </c>
      <c r="I172" s="10">
        <f t="shared" si="10"/>
        <v>9.628082861537994E-2</v>
      </c>
      <c r="J172" s="10">
        <f t="shared" si="11"/>
        <v>8.6617259562918214E-2</v>
      </c>
      <c r="K172" s="10">
        <f t="shared" si="12"/>
        <v>47.64600340724084</v>
      </c>
      <c r="L172" s="10">
        <f t="shared" si="13"/>
        <v>0.3343071296736988</v>
      </c>
      <c r="R172" s="28"/>
      <c r="S172" s="28"/>
    </row>
    <row r="173" spans="1:19" x14ac:dyDescent="0.25">
      <c r="A173" s="8">
        <v>45026</v>
      </c>
      <c r="B173" s="44">
        <v>8.3276263424321303E-2</v>
      </c>
      <c r="C173" s="44">
        <v>9.16441311612822E-2</v>
      </c>
      <c r="D173" s="44">
        <v>8.1159658936541396E-2</v>
      </c>
      <c r="E173" s="44">
        <v>9.0480609171684906E-2</v>
      </c>
      <c r="F173" s="9">
        <v>1455332549.4851501</v>
      </c>
      <c r="G173" s="9">
        <v>11931933653.391081</v>
      </c>
      <c r="H173" s="11">
        <f t="shared" si="14"/>
        <v>-0.1036788897923699</v>
      </c>
      <c r="I173" s="10">
        <f t="shared" si="10"/>
        <v>0.10784620778630752</v>
      </c>
      <c r="J173" s="10">
        <f t="shared" si="11"/>
        <v>-0.12803333402369033</v>
      </c>
      <c r="K173" s="10">
        <f t="shared" si="12"/>
        <v>42.602439781142266</v>
      </c>
      <c r="L173" s="10">
        <f t="shared" si="13"/>
        <v>0.12918329576691034</v>
      </c>
      <c r="R173" s="28"/>
      <c r="S173" s="28"/>
    </row>
    <row r="174" spans="1:19" x14ac:dyDescent="0.25">
      <c r="A174" s="8">
        <v>45033</v>
      </c>
      <c r="B174" s="44">
        <v>9.0519803143357197E-2</v>
      </c>
      <c r="C174" s="44">
        <v>9.4620985830384793E-2</v>
      </c>
      <c r="D174" s="44">
        <v>7.72007259121993E-2</v>
      </c>
      <c r="E174" s="44">
        <v>7.8896075114939596E-2</v>
      </c>
      <c r="F174" s="9">
        <v>2474301270.6590891</v>
      </c>
      <c r="G174" s="9">
        <v>12087932012.930599</v>
      </c>
      <c r="H174" s="11">
        <f t="shared" si="14"/>
        <v>3.2482763832019992E-2</v>
      </c>
      <c r="I174" s="10">
        <f t="shared" si="10"/>
        <v>6.9323481980840207E-2</v>
      </c>
      <c r="J174" s="10">
        <f t="shared" si="11"/>
        <v>1.174897907354433E-2</v>
      </c>
      <c r="K174" s="10">
        <f t="shared" si="12"/>
        <v>44.018767535052987</v>
      </c>
      <c r="L174" s="10">
        <f t="shared" si="13"/>
        <v>0.22564891343117188</v>
      </c>
      <c r="R174" s="28"/>
      <c r="S174" s="28"/>
    </row>
    <row r="175" spans="1:19" x14ac:dyDescent="0.25">
      <c r="A175" s="8">
        <v>45040</v>
      </c>
      <c r="B175" s="44">
        <v>7.88154655819229E-2</v>
      </c>
      <c r="C175" s="44">
        <v>8.3263174165017606E-2</v>
      </c>
      <c r="D175" s="44">
        <v>7.6070958432403801E-2</v>
      </c>
      <c r="E175" s="44">
        <v>7.9823023450449795E-2</v>
      </c>
      <c r="F175" s="9">
        <v>942865263.68612218</v>
      </c>
      <c r="G175" s="9">
        <v>11114450752.3333</v>
      </c>
      <c r="H175" s="11">
        <f t="shared" si="14"/>
        <v>-0.12003480586988298</v>
      </c>
      <c r="I175" s="10">
        <f t="shared" si="10"/>
        <v>1.7153999921218979E-2</v>
      </c>
      <c r="J175" s="10">
        <f t="shared" si="11"/>
        <v>-3.6980594276716405E-2</v>
      </c>
      <c r="K175" s="10">
        <f t="shared" si="12"/>
        <v>38.614948513481508</v>
      </c>
      <c r="L175" s="10">
        <f t="shared" si="13"/>
        <v>9.4546143243413594E-2</v>
      </c>
      <c r="R175" s="28"/>
      <c r="S175" s="28"/>
    </row>
    <row r="176" spans="1:19" x14ac:dyDescent="0.25">
      <c r="A176" s="8">
        <v>45047</v>
      </c>
      <c r="B176" s="44">
        <v>7.9587390865460503E-2</v>
      </c>
      <c r="C176" s="44">
        <v>8.1431667639530303E-2</v>
      </c>
      <c r="D176" s="44">
        <v>7.64022377431606E-2</v>
      </c>
      <c r="E176" s="44">
        <v>7.6871120606287896E-2</v>
      </c>
      <c r="F176" s="9">
        <v>721155086.37731481</v>
      </c>
      <c r="G176" s="9">
        <v>10919406681.385559</v>
      </c>
      <c r="H176" s="11">
        <f t="shared" si="14"/>
        <v>-2.1996597461651862E-2</v>
      </c>
      <c r="I176" s="10">
        <f t="shared" si="10"/>
        <v>1.1587408610681622E-2</v>
      </c>
      <c r="J176" s="10">
        <f t="shared" si="11"/>
        <v>-6.2838733351338272E-2</v>
      </c>
      <c r="K176" s="10">
        <f t="shared" si="12"/>
        <v>37.743554437566395</v>
      </c>
      <c r="L176" s="10">
        <f t="shared" si="13"/>
        <v>6.5828306145652604E-2</v>
      </c>
      <c r="R176" s="28"/>
      <c r="S176" s="28"/>
    </row>
    <row r="177" spans="1:19" x14ac:dyDescent="0.25">
      <c r="A177" s="8">
        <v>45054</v>
      </c>
      <c r="B177" s="44">
        <v>7.7114134967742901E-2</v>
      </c>
      <c r="C177" s="44">
        <v>7.7664963053210398E-2</v>
      </c>
      <c r="D177" s="44">
        <v>6.9553062749585004E-2</v>
      </c>
      <c r="E177" s="44">
        <v>7.2040636756090806E-2</v>
      </c>
      <c r="F177" s="9">
        <v>771993158.94897676</v>
      </c>
      <c r="G177" s="9">
        <v>10144303730.109909</v>
      </c>
      <c r="H177" s="11">
        <f t="shared" si="14"/>
        <v>-4.6256016799186742E-2</v>
      </c>
      <c r="I177" s="10">
        <f t="shared" si="10"/>
        <v>7.7812085866959266E-3</v>
      </c>
      <c r="J177" s="10">
        <f t="shared" si="11"/>
        <v>1.8899295967882423E-3</v>
      </c>
      <c r="K177" s="10">
        <f t="shared" si="12"/>
        <v>35.951431932642116</v>
      </c>
      <c r="L177" s="10">
        <f t="shared" si="13"/>
        <v>0.11662894462075712</v>
      </c>
      <c r="R177" s="28"/>
      <c r="S177" s="28"/>
    </row>
    <row r="178" spans="1:19" x14ac:dyDescent="0.25">
      <c r="A178" s="8">
        <v>45061</v>
      </c>
      <c r="B178" s="44">
        <v>7.2072854450061105E-2</v>
      </c>
      <c r="C178" s="44">
        <v>7.5345192435454705E-2</v>
      </c>
      <c r="D178" s="44">
        <v>7.1151196021940893E-2</v>
      </c>
      <c r="E178" s="44">
        <v>7.2176788487667606E-2</v>
      </c>
      <c r="F178" s="9">
        <v>539777779.77510059</v>
      </c>
      <c r="G178" s="9">
        <v>10194663934.87368</v>
      </c>
      <c r="H178" s="11">
        <f t="shared" si="14"/>
        <v>-2.9868946389201963E-2</v>
      </c>
      <c r="I178" s="10">
        <f t="shared" si="10"/>
        <v>1.4039491695823069E-2</v>
      </c>
      <c r="J178" s="10">
        <f t="shared" si="11"/>
        <v>2.0942162172474132E-2</v>
      </c>
      <c r="K178" s="10">
        <f t="shared" si="12"/>
        <v>34.847731593241782</v>
      </c>
      <c r="L178" s="10">
        <f t="shared" si="13"/>
        <v>5.8944847704605063E-2</v>
      </c>
      <c r="R178" s="28"/>
      <c r="S178" s="28"/>
    </row>
    <row r="179" spans="1:19" x14ac:dyDescent="0.25">
      <c r="A179" s="8">
        <v>45068</v>
      </c>
      <c r="B179" s="44">
        <v>7.2175227463769698E-2</v>
      </c>
      <c r="C179" s="44">
        <v>7.3923831323450304E-2</v>
      </c>
      <c r="D179" s="44">
        <v>6.9302537002256595E-2</v>
      </c>
      <c r="E179" s="44">
        <v>7.36883264972647E-2</v>
      </c>
      <c r="F179" s="9">
        <v>478177833.00008053</v>
      </c>
      <c r="G179" s="9">
        <v>10023977729.06888</v>
      </c>
      <c r="H179" s="11">
        <f t="shared" si="14"/>
        <v>-1.8864655674242607E-2</v>
      </c>
      <c r="I179" s="10">
        <f t="shared" si="10"/>
        <v>1.2745725016985737E-2</v>
      </c>
      <c r="J179" s="10">
        <f t="shared" si="11"/>
        <v>-1.6226431899988625E-2</v>
      </c>
      <c r="K179" s="10">
        <f t="shared" si="12"/>
        <v>34.171476480032609</v>
      </c>
      <c r="L179" s="10">
        <f t="shared" si="13"/>
        <v>6.6682902547178458E-2</v>
      </c>
      <c r="R179" s="28"/>
      <c r="S179" s="28"/>
    </row>
    <row r="180" spans="1:19" x14ac:dyDescent="0.25">
      <c r="A180" s="8">
        <v>45075</v>
      </c>
      <c r="B180" s="44">
        <v>7.37263413598616E-2</v>
      </c>
      <c r="C180" s="44">
        <v>7.3997029510374096E-2</v>
      </c>
      <c r="D180" s="44">
        <v>7.0812553121263194E-2</v>
      </c>
      <c r="E180" s="44">
        <v>7.2492627885532707E-2</v>
      </c>
      <c r="F180" s="9">
        <v>410489238.65723002</v>
      </c>
      <c r="G180" s="9">
        <v>10120977991.846689</v>
      </c>
      <c r="H180" s="11">
        <f t="shared" si="14"/>
        <v>9.9018389081481921E-4</v>
      </c>
      <c r="I180" s="10">
        <f t="shared" si="10"/>
        <v>7.51559843549751E-2</v>
      </c>
      <c r="J180" s="10">
        <f t="shared" si="11"/>
        <v>-0.15021619919428142</v>
      </c>
      <c r="K180" s="10">
        <f t="shared" si="12"/>
        <v>34.206302709459308</v>
      </c>
      <c r="L180" s="10">
        <f t="shared" si="13"/>
        <v>4.4970506622711959E-2</v>
      </c>
      <c r="R180" s="28"/>
      <c r="S180" s="28"/>
    </row>
    <row r="181" spans="1:19" x14ac:dyDescent="0.25">
      <c r="A181" s="8">
        <v>45082</v>
      </c>
      <c r="B181" s="44">
        <v>7.2432620358411096E-2</v>
      </c>
      <c r="C181" s="44">
        <v>7.2736490609149093E-2</v>
      </c>
      <c r="D181" s="44">
        <v>5.8153069814572397E-2</v>
      </c>
      <c r="E181" s="44">
        <v>6.1603060854962602E-2</v>
      </c>
      <c r="F181" s="9">
        <v>841145142.50052226</v>
      </c>
      <c r="G181" s="9">
        <v>9372436068.3665237</v>
      </c>
      <c r="H181" s="11">
        <f t="shared" si="14"/>
        <v>-1.7034993290484454E-2</v>
      </c>
      <c r="I181" s="10">
        <f t="shared" si="10"/>
        <v>0.15414293620321681</v>
      </c>
      <c r="J181" s="10">
        <f t="shared" si="11"/>
        <v>1.1461669928313656E-2</v>
      </c>
      <c r="K181" s="10">
        <f t="shared" si="12"/>
        <v>33.606563579020907</v>
      </c>
      <c r="L181" s="10">
        <f t="shared" si="13"/>
        <v>0.25077645670430759</v>
      </c>
      <c r="R181" s="28"/>
      <c r="S181" s="28"/>
    </row>
    <row r="182" spans="1:19" x14ac:dyDescent="0.25">
      <c r="A182" s="8">
        <v>45089</v>
      </c>
      <c r="B182" s="44">
        <v>6.1491202619888802E-2</v>
      </c>
      <c r="C182" s="44">
        <v>6.3766509797243298E-2</v>
      </c>
      <c r="D182" s="44">
        <v>5.8727977598635198E-2</v>
      </c>
      <c r="E182" s="44">
        <v>6.2309134805056003E-2</v>
      </c>
      <c r="F182" s="9">
        <v>471906621.33623689</v>
      </c>
      <c r="G182" s="9">
        <v>8606842603.2513065</v>
      </c>
      <c r="H182" s="11">
        <f t="shared" si="14"/>
        <v>-0.1233216056587904</v>
      </c>
      <c r="I182" s="10">
        <f t="shared" si="10"/>
        <v>5.9177831238328885E-2</v>
      </c>
      <c r="J182" s="10">
        <f t="shared" si="11"/>
        <v>7.1093976899670341E-2</v>
      </c>
      <c r="K182" s="10">
        <f t="shared" si="12"/>
        <v>29.338826592123031</v>
      </c>
      <c r="L182" s="10">
        <f t="shared" si="13"/>
        <v>8.5794410170957347E-2</v>
      </c>
      <c r="R182" s="28"/>
      <c r="S182" s="28"/>
    </row>
    <row r="183" spans="1:19" x14ac:dyDescent="0.25">
      <c r="A183" s="8">
        <v>45096</v>
      </c>
      <c r="B183" s="44">
        <v>6.2077912769881401E-2</v>
      </c>
      <c r="C183" s="44">
        <v>6.9803248630827402E-2</v>
      </c>
      <c r="D183" s="44">
        <v>6.0966130335427401E-2</v>
      </c>
      <c r="E183" s="44">
        <v>6.6738938995525104E-2</v>
      </c>
      <c r="F183" s="9">
        <v>682378210.32404184</v>
      </c>
      <c r="G183" s="9">
        <v>9084610597.7016544</v>
      </c>
      <c r="H183" s="11">
        <f t="shared" si="14"/>
        <v>9.4669425263809559E-2</v>
      </c>
      <c r="I183" s="10">
        <f t="shared" si="10"/>
        <v>2.9670226348186609E-3</v>
      </c>
      <c r="J183" s="10">
        <f t="shared" si="11"/>
        <v>1.9587685256988285E-2</v>
      </c>
      <c r="K183" s="10">
        <f t="shared" si="12"/>
        <v>32.210985868777698</v>
      </c>
      <c r="L183" s="10">
        <f t="shared" si="13"/>
        <v>0.14495127453193057</v>
      </c>
      <c r="R183" s="28"/>
      <c r="S183" s="28"/>
    </row>
    <row r="184" spans="1:19" x14ac:dyDescent="0.25">
      <c r="A184" s="8">
        <v>45103</v>
      </c>
      <c r="B184" s="44">
        <v>6.6514262584565803E-2</v>
      </c>
      <c r="C184" s="44">
        <v>7.0569641793314195E-2</v>
      </c>
      <c r="D184" s="44">
        <v>6.1411699497230299E-2</v>
      </c>
      <c r="E184" s="44">
        <v>6.8046200326954798E-2</v>
      </c>
      <c r="F184" s="9">
        <v>1678330203.824477</v>
      </c>
      <c r="G184" s="9">
        <v>9173827149.9503479</v>
      </c>
      <c r="H184" s="11">
        <f t="shared" si="14"/>
        <v>1.0979333734738639E-2</v>
      </c>
      <c r="I184" s="10">
        <f t="shared" si="10"/>
        <v>1.9511871924032857E-2</v>
      </c>
      <c r="J184" s="10">
        <f t="shared" si="11"/>
        <v>-3.9376892108225481E-2</v>
      </c>
      <c r="K184" s="10">
        <f t="shared" si="12"/>
        <v>32.5756203662907</v>
      </c>
      <c r="L184" s="10">
        <f t="shared" si="13"/>
        <v>0.14912373979321192</v>
      </c>
      <c r="R184" s="28"/>
      <c r="S184" s="28"/>
    </row>
    <row r="185" spans="1:19" x14ac:dyDescent="0.25">
      <c r="A185" s="8">
        <v>45110</v>
      </c>
      <c r="B185" s="44">
        <v>6.7981242655059504E-2</v>
      </c>
      <c r="C185" s="44">
        <v>7.1640559916649901E-2</v>
      </c>
      <c r="D185" s="44">
        <v>6.4847283905964906E-2</v>
      </c>
      <c r="E185" s="44">
        <v>6.53667524383056E-2</v>
      </c>
      <c r="F185" s="9">
        <v>1504263378.1777</v>
      </c>
      <c r="G185" s="9">
        <v>9379892437.7295303</v>
      </c>
      <c r="H185" s="11">
        <f t="shared" si="14"/>
        <v>1.5175337384767144E-2</v>
      </c>
      <c r="I185" s="10">
        <f t="shared" si="10"/>
        <v>1.5212831105819955E-2</v>
      </c>
      <c r="J185" s="10">
        <f t="shared" si="11"/>
        <v>6.3827646388229464E-2</v>
      </c>
      <c r="K185" s="10">
        <f t="shared" si="12"/>
        <v>33.085141733252023</v>
      </c>
      <c r="L185" s="10">
        <f t="shared" si="13"/>
        <v>0.10475806543472088</v>
      </c>
      <c r="R185" s="28"/>
      <c r="S185" s="28"/>
    </row>
    <row r="186" spans="1:19" x14ac:dyDescent="0.25">
      <c r="A186" s="8">
        <v>45117</v>
      </c>
      <c r="B186" s="44">
        <v>6.5269264451117595E-2</v>
      </c>
      <c r="C186" s="44">
        <v>7.4704575891690397E-2</v>
      </c>
      <c r="D186" s="44">
        <v>6.3973503149652097E-2</v>
      </c>
      <c r="E186" s="44">
        <v>6.9538958398484702E-2</v>
      </c>
      <c r="F186" s="9">
        <v>2176182205.495645</v>
      </c>
      <c r="G186" s="9">
        <v>9434111877.1459064</v>
      </c>
      <c r="H186" s="11">
        <f t="shared" si="14"/>
        <v>4.276929128702122E-2</v>
      </c>
      <c r="I186" s="10">
        <f t="shared" si="10"/>
        <v>4.9784957590717868E-2</v>
      </c>
      <c r="J186" s="10">
        <f t="shared" si="11"/>
        <v>3.2720534786169431E-2</v>
      </c>
      <c r="K186" s="10">
        <f t="shared" si="12"/>
        <v>34.542939088600882</v>
      </c>
      <c r="L186" s="10">
        <f t="shared" si="13"/>
        <v>0.16774245920119912</v>
      </c>
      <c r="R186" s="28"/>
      <c r="S186" s="28"/>
    </row>
    <row r="187" spans="1:19" x14ac:dyDescent="0.25">
      <c r="A187" s="8">
        <v>45124</v>
      </c>
      <c r="B187" s="44">
        <v>6.9307928638625699E-2</v>
      </c>
      <c r="C187" s="44">
        <v>7.6292429064088702E-2</v>
      </c>
      <c r="D187" s="44">
        <v>6.7720059957142698E-2</v>
      </c>
      <c r="E187" s="44">
        <v>7.1814310305756301E-2</v>
      </c>
      <c r="F187" s="9">
        <v>2606291926.1236939</v>
      </c>
      <c r="G187" s="9">
        <v>9902214593.8915501</v>
      </c>
      <c r="H187" s="11">
        <f t="shared" si="14"/>
        <v>2.125509921507935E-2</v>
      </c>
      <c r="I187" s="10">
        <f t="shared" si="10"/>
        <v>9.5378502719618174E-2</v>
      </c>
      <c r="J187" s="10">
        <f t="shared" si="11"/>
        <v>8.6326259280701922E-2</v>
      </c>
      <c r="K187" s="10">
        <f t="shared" si="12"/>
        <v>35.298407785324613</v>
      </c>
      <c r="L187" s="10">
        <f t="shared" si="13"/>
        <v>0.12658537385187074</v>
      </c>
      <c r="R187" s="28"/>
      <c r="S187" s="28"/>
    </row>
    <row r="188" spans="1:19" x14ac:dyDescent="0.25">
      <c r="A188" s="8">
        <v>45131</v>
      </c>
      <c r="B188" s="44">
        <v>7.1802794744863604E-2</v>
      </c>
      <c r="C188" s="44">
        <v>8.3285519867552199E-2</v>
      </c>
      <c r="D188" s="44">
        <v>7.0422091203027698E-2</v>
      </c>
      <c r="E188" s="44">
        <v>7.8013771077275806E-2</v>
      </c>
      <c r="F188" s="9">
        <v>4141570278.1759582</v>
      </c>
      <c r="G188" s="9">
        <v>10843027924.76263</v>
      </c>
      <c r="H188" s="11">
        <f t="shared" si="14"/>
        <v>9.1661661442041922E-2</v>
      </c>
      <c r="I188" s="10">
        <f t="shared" si="10"/>
        <v>8.6408766291834419E-3</v>
      </c>
      <c r="J188" s="10">
        <f t="shared" si="11"/>
        <v>-4.8995513157163439E-2</v>
      </c>
      <c r="K188" s="10">
        <f t="shared" si="12"/>
        <v>38.625580150628217</v>
      </c>
      <c r="L188" s="10">
        <f t="shared" si="13"/>
        <v>0.18266183870398134</v>
      </c>
      <c r="R188" s="28"/>
      <c r="S188" s="28"/>
    </row>
    <row r="189" spans="1:19" x14ac:dyDescent="0.25">
      <c r="A189" s="8">
        <v>45138</v>
      </c>
      <c r="B189" s="44">
        <v>7.7997736936842602E-2</v>
      </c>
      <c r="C189" s="44">
        <v>7.9685593997285503E-2</v>
      </c>
      <c r="D189" s="44">
        <v>7.2792746032325301E-2</v>
      </c>
      <c r="E189" s="44">
        <v>7.4191446330019201E-2</v>
      </c>
      <c r="F189" s="9">
        <v>3126102285.8035011</v>
      </c>
      <c r="G189" s="9">
        <v>10681447403.25894</v>
      </c>
      <c r="H189" s="11">
        <f t="shared" si="14"/>
        <v>-4.3223910662881226E-2</v>
      </c>
      <c r="I189" s="10">
        <f t="shared" si="10"/>
        <v>1.0977044740381959E-2</v>
      </c>
      <c r="J189" s="10">
        <f t="shared" si="11"/>
        <v>7.4131382196422901E-3</v>
      </c>
      <c r="K189" s="10">
        <f t="shared" si="12"/>
        <v>36.912807614232619</v>
      </c>
      <c r="L189" s="10">
        <f t="shared" si="13"/>
        <v>9.4691412821536813E-2</v>
      </c>
      <c r="R189" s="28"/>
      <c r="S189" s="28"/>
    </row>
    <row r="190" spans="1:19" x14ac:dyDescent="0.25">
      <c r="A190" s="8">
        <v>45145</v>
      </c>
      <c r="B190" s="44">
        <v>7.4319981874116703E-2</v>
      </c>
      <c r="C190" s="44">
        <v>7.7215032539334705E-2</v>
      </c>
      <c r="D190" s="44">
        <v>7.2405147650468002E-2</v>
      </c>
      <c r="E190" s="44">
        <v>7.4741437776378802E-2</v>
      </c>
      <c r="F190" s="9">
        <v>1961002128.8976481</v>
      </c>
      <c r="G190" s="9">
        <v>10549093607.128481</v>
      </c>
      <c r="H190" s="11">
        <f t="shared" si="14"/>
        <v>-3.100386574309728E-2</v>
      </c>
      <c r="I190" s="10">
        <f t="shared" si="10"/>
        <v>9.6156707850352574E-2</v>
      </c>
      <c r="J190" s="10">
        <f t="shared" si="11"/>
        <v>-0.14674803201759334</v>
      </c>
      <c r="K190" s="10">
        <f t="shared" si="12"/>
        <v>35.737364017017079</v>
      </c>
      <c r="L190" s="10">
        <f t="shared" si="13"/>
        <v>6.6430150962279111E-2</v>
      </c>
      <c r="R190" s="28"/>
      <c r="S190" s="28"/>
    </row>
    <row r="191" spans="1:19" x14ac:dyDescent="0.25">
      <c r="A191" s="8">
        <v>45152</v>
      </c>
      <c r="B191" s="44">
        <v>7.4633382590800906E-2</v>
      </c>
      <c r="C191" s="44">
        <v>7.6019745364755795E-2</v>
      </c>
      <c r="D191" s="44">
        <v>5.64410710116105E-2</v>
      </c>
      <c r="E191" s="44">
        <v>6.3773278872529801E-2</v>
      </c>
      <c r="F191" s="9">
        <v>2560794074.8584499</v>
      </c>
      <c r="G191" s="9">
        <v>9632492290.1755219</v>
      </c>
      <c r="H191" s="11">
        <f t="shared" si="14"/>
        <v>-1.5479980196472877E-2</v>
      </c>
      <c r="I191" s="10">
        <f t="shared" si="10"/>
        <v>0.14689685813169254</v>
      </c>
      <c r="J191" s="10">
        <f t="shared" si="11"/>
        <v>-9.6486304000271694E-3</v>
      </c>
      <c r="K191" s="10">
        <f t="shared" si="12"/>
        <v>35.168670349563037</v>
      </c>
      <c r="L191" s="10">
        <f t="shared" si="13"/>
        <v>0.34688700980032361</v>
      </c>
      <c r="R191" s="28"/>
      <c r="S191" s="28"/>
    </row>
    <row r="192" spans="1:19" x14ac:dyDescent="0.25">
      <c r="A192" s="8">
        <v>45159</v>
      </c>
      <c r="B192" s="44">
        <v>6.3880878010986394E-2</v>
      </c>
      <c r="C192" s="44">
        <v>6.4505330969431507E-2</v>
      </c>
      <c r="D192" s="44">
        <v>6.0875472002284103E-2</v>
      </c>
      <c r="E192" s="44">
        <v>6.3157954075290901E-2</v>
      </c>
      <c r="F192" s="9">
        <v>1534126120.209059</v>
      </c>
      <c r="G192" s="9">
        <v>8850395219.1846695</v>
      </c>
      <c r="H192" s="11">
        <f t="shared" si="14"/>
        <v>-0.15146610055158893</v>
      </c>
      <c r="I192" s="10">
        <f t="shared" si="10"/>
        <v>7.7589779821610846E-2</v>
      </c>
      <c r="J192" s="10">
        <f t="shared" si="11"/>
        <v>-3.4654760704577736E-4</v>
      </c>
      <c r="K192" s="10">
        <f t="shared" si="12"/>
        <v>29.690342889578851</v>
      </c>
      <c r="L192" s="10">
        <f t="shared" si="13"/>
        <v>5.9627611051807694E-2</v>
      </c>
      <c r="R192" s="28"/>
      <c r="S192" s="28"/>
    </row>
    <row r="193" spans="1:19" x14ac:dyDescent="0.25">
      <c r="A193" s="8">
        <v>45166</v>
      </c>
      <c r="B193" s="44">
        <v>6.3104947009907097E-2</v>
      </c>
      <c r="C193" s="44">
        <v>6.8135525120174401E-2</v>
      </c>
      <c r="D193" s="44">
        <v>6.2210253188287302E-2</v>
      </c>
      <c r="E193" s="44">
        <v>6.3136066837440205E-2</v>
      </c>
      <c r="F193" s="9">
        <v>1601276227.0932059</v>
      </c>
      <c r="G193" s="9">
        <v>8993856437.605835</v>
      </c>
      <c r="H193" s="11">
        <f t="shared" si="14"/>
        <v>5.6277428488247114E-2</v>
      </c>
      <c r="I193" s="10">
        <f t="shared" si="10"/>
        <v>1.9976799482193761E-2</v>
      </c>
      <c r="J193" s="10">
        <f t="shared" si="11"/>
        <v>-2.9145214998779423E-2</v>
      </c>
      <c r="K193" s="10">
        <f t="shared" si="12"/>
        <v>31.417516466826903</v>
      </c>
      <c r="L193" s="10">
        <f t="shared" si="13"/>
        <v>9.524590607200234E-2</v>
      </c>
      <c r="R193" s="28"/>
      <c r="S193" s="28"/>
    </row>
    <row r="194" spans="1:19" x14ac:dyDescent="0.25">
      <c r="A194" s="8">
        <v>45173</v>
      </c>
      <c r="B194" s="44">
        <v>6.3188083301621095E-2</v>
      </c>
      <c r="C194" s="44">
        <v>6.4493607005002299E-2</v>
      </c>
      <c r="D194" s="44">
        <v>6.0740917959076497E-2</v>
      </c>
      <c r="E194" s="44">
        <v>6.1295952595285703E-2</v>
      </c>
      <c r="F194" s="9">
        <v>1368577012.0191641</v>
      </c>
      <c r="G194" s="9">
        <v>8905500230.2530499</v>
      </c>
      <c r="H194" s="11">
        <f t="shared" si="14"/>
        <v>-5.3451090437017242E-2</v>
      </c>
      <c r="I194" s="10">
        <f t="shared" si="10"/>
        <v>2.2353291219042601E-2</v>
      </c>
      <c r="J194" s="10">
        <f t="shared" si="11"/>
        <v>2.8118267770742555E-3</v>
      </c>
      <c r="K194" s="10">
        <f t="shared" si="12"/>
        <v>29.684764862415047</v>
      </c>
      <c r="L194" s="10">
        <f t="shared" si="13"/>
        <v>6.1781895500066852E-2</v>
      </c>
      <c r="R194" s="28"/>
      <c r="S194" s="28"/>
    </row>
    <row r="195" spans="1:19" x14ac:dyDescent="0.25">
      <c r="A195" s="8">
        <v>45180</v>
      </c>
      <c r="B195" s="44">
        <v>6.12934460764804E-2</v>
      </c>
      <c r="C195" s="44">
        <v>6.2868391991975095E-2</v>
      </c>
      <c r="D195" s="44">
        <v>5.9379792754416898E-2</v>
      </c>
      <c r="E195" s="44">
        <v>6.1468306196119399E-2</v>
      </c>
      <c r="F195" s="9">
        <v>1804935089.2578399</v>
      </c>
      <c r="G195" s="9">
        <v>8661406075.9098434</v>
      </c>
      <c r="H195" s="11">
        <f t="shared" si="14"/>
        <v>-2.5199629676490996E-2</v>
      </c>
      <c r="I195" s="10">
        <f t="shared" ref="I195:I258" si="15">_xlfn.STDEV.S(H196:H197)</f>
        <v>1.6816005334668004E-3</v>
      </c>
      <c r="J195" s="10">
        <f t="shared" ref="J195:J258" si="16">E196/E195-1</f>
        <v>-1.2802137047867368E-2</v>
      </c>
      <c r="K195" s="10">
        <f t="shared" ref="K195:K258" si="17">C195/$C$2-1</f>
        <v>28.911520151171985</v>
      </c>
      <c r="L195" s="10">
        <f t="shared" ref="L195:L258" si="18">C195/D195-1</f>
        <v>5.8750613226057569E-2</v>
      </c>
      <c r="R195" s="28"/>
      <c r="S195" s="28"/>
    </row>
    <row r="196" spans="1:19" x14ac:dyDescent="0.25">
      <c r="A196" s="8">
        <v>45187</v>
      </c>
      <c r="B196" s="44">
        <v>6.15600074354829E-2</v>
      </c>
      <c r="C196" s="44">
        <v>6.3271547999111305E-2</v>
      </c>
      <c r="D196" s="44">
        <v>6.0635794322380698E-2</v>
      </c>
      <c r="E196" s="44">
        <v>6.0681380516096402E-2</v>
      </c>
      <c r="F196" s="9">
        <v>1086654627.9423261</v>
      </c>
      <c r="G196" s="9">
        <v>8735877774.7185345</v>
      </c>
      <c r="H196" s="11">
        <f t="shared" ref="H196:H259" si="19">(C196-C195)/C195</f>
        <v>6.412697929154468E-3</v>
      </c>
      <c r="I196" s="10">
        <f t="shared" si="15"/>
        <v>2.0713581468675816E-3</v>
      </c>
      <c r="J196" s="10">
        <f t="shared" si="16"/>
        <v>4.1884590158798529E-2</v>
      </c>
      <c r="K196" s="10">
        <f t="shared" si="17"/>
        <v>29.103333694503267</v>
      </c>
      <c r="L196" s="10">
        <f t="shared" si="18"/>
        <v>4.3468609691450055E-2</v>
      </c>
      <c r="R196" s="28"/>
      <c r="S196" s="28"/>
    </row>
    <row r="197" spans="1:19" x14ac:dyDescent="0.25">
      <c r="A197" s="8">
        <v>45194</v>
      </c>
      <c r="B197" s="44">
        <v>6.0675660338851703E-2</v>
      </c>
      <c r="C197" s="44">
        <v>6.3526820580463494E-2</v>
      </c>
      <c r="D197" s="44">
        <v>5.9906540244031997E-2</v>
      </c>
      <c r="E197" s="44">
        <v>6.3222995269283197E-2</v>
      </c>
      <c r="F197" s="9">
        <v>574332620.83231699</v>
      </c>
      <c r="G197" s="9">
        <v>8651727816.2395477</v>
      </c>
      <c r="H197" s="11">
        <f t="shared" si="19"/>
        <v>4.034555648231887E-3</v>
      </c>
      <c r="I197" s="10">
        <f t="shared" si="15"/>
        <v>3.7578492683124791E-2</v>
      </c>
      <c r="J197" s="10">
        <f t="shared" si="16"/>
        <v>-3.5299120429874264E-2</v>
      </c>
      <c r="K197" s="10">
        <f t="shared" si="17"/>
        <v>29.224787269491035</v>
      </c>
      <c r="L197" s="10">
        <f t="shared" si="18"/>
        <v>6.0432138489121989E-2</v>
      </c>
      <c r="R197" s="28"/>
      <c r="S197" s="28"/>
    </row>
    <row r="198" spans="1:19" x14ac:dyDescent="0.25">
      <c r="A198" s="8">
        <v>45201</v>
      </c>
      <c r="B198" s="44">
        <v>6.3221236729046504E-2</v>
      </c>
      <c r="C198" s="44">
        <v>6.3969214906697797E-2</v>
      </c>
      <c r="D198" s="44">
        <v>6.0322561198587102E-2</v>
      </c>
      <c r="E198" s="44">
        <v>6.0991279145335399E-2</v>
      </c>
      <c r="F198" s="9">
        <v>448473107.05749142</v>
      </c>
      <c r="G198" s="9">
        <v>8719780746.6189003</v>
      </c>
      <c r="H198" s="11">
        <f t="shared" si="19"/>
        <v>6.9638984320640222E-3</v>
      </c>
      <c r="I198" s="10">
        <f t="shared" si="15"/>
        <v>4.0672101692683517E-2</v>
      </c>
      <c r="J198" s="10">
        <f t="shared" si="16"/>
        <v>-2.8130368791578486E-2</v>
      </c>
      <c r="K198" s="10">
        <f t="shared" si="17"/>
        <v>29.435269618166512</v>
      </c>
      <c r="L198" s="10">
        <f t="shared" si="18"/>
        <v>6.0452567590848716E-2</v>
      </c>
      <c r="R198" s="28"/>
      <c r="S198" s="28"/>
    </row>
    <row r="199" spans="1:19" x14ac:dyDescent="0.25">
      <c r="A199" s="8">
        <v>45208</v>
      </c>
      <c r="B199" s="44">
        <v>6.0995596865926698E-2</v>
      </c>
      <c r="C199" s="44">
        <v>6.10151091691317E-2</v>
      </c>
      <c r="D199" s="44">
        <v>5.7478346459014701E-2</v>
      </c>
      <c r="E199" s="44">
        <v>5.9275571969907001E-2</v>
      </c>
      <c r="F199" s="9">
        <v>381800174.08379608</v>
      </c>
      <c r="G199" s="9">
        <v>8331164241.916831</v>
      </c>
      <c r="H199" s="11">
        <f t="shared" si="19"/>
        <v>-4.6180115573949181E-2</v>
      </c>
      <c r="I199" s="10">
        <f t="shared" si="15"/>
        <v>0.14250092285285995</v>
      </c>
      <c r="J199" s="10">
        <f t="shared" si="16"/>
        <v>3.9251362952536173E-2</v>
      </c>
      <c r="K199" s="10">
        <f t="shared" si="17"/>
        <v>28.029765349675277</v>
      </c>
      <c r="L199" s="10">
        <f t="shared" si="18"/>
        <v>6.1532088656010897E-2</v>
      </c>
      <c r="R199" s="28"/>
      <c r="S199" s="28"/>
    </row>
    <row r="200" spans="1:19" x14ac:dyDescent="0.25">
      <c r="A200" s="8">
        <v>45215</v>
      </c>
      <c r="B200" s="44">
        <v>5.93279306153352E-2</v>
      </c>
      <c r="C200" s="44">
        <v>6.1706954748079502E-2</v>
      </c>
      <c r="D200" s="44">
        <v>5.7750472368365197E-2</v>
      </c>
      <c r="E200" s="44">
        <v>6.1602218959517001E-2</v>
      </c>
      <c r="F200" s="9">
        <v>415960468.84059238</v>
      </c>
      <c r="G200" s="9">
        <v>8451089471.788763</v>
      </c>
      <c r="H200" s="11">
        <f t="shared" si="19"/>
        <v>1.1338922250061565E-2</v>
      </c>
      <c r="I200" s="10">
        <f t="shared" si="15"/>
        <v>0.18076624179604484</v>
      </c>
      <c r="J200" s="10">
        <f t="shared" si="16"/>
        <v>0.12647878568607784</v>
      </c>
      <c r="K200" s="10">
        <f t="shared" si="17"/>
        <v>28.358931601912776</v>
      </c>
      <c r="L200" s="10">
        <f t="shared" si="18"/>
        <v>6.8509957017799383E-2</v>
      </c>
      <c r="R200" s="28"/>
      <c r="S200" s="28"/>
    </row>
    <row r="201" spans="1:19" x14ac:dyDescent="0.25">
      <c r="A201" s="8">
        <v>45222</v>
      </c>
      <c r="B201" s="44">
        <v>6.1752209786118298E-2</v>
      </c>
      <c r="C201" s="44">
        <v>7.4842246397073806E-2</v>
      </c>
      <c r="D201" s="44">
        <v>6.1442206988938701E-2</v>
      </c>
      <c r="E201" s="44">
        <v>6.9393592809084595E-2</v>
      </c>
      <c r="F201" s="9">
        <v>1224291944.8273671</v>
      </c>
      <c r="G201" s="9">
        <v>9570257256.7014847</v>
      </c>
      <c r="H201" s="11">
        <f t="shared" si="19"/>
        <v>0.21286565999925822</v>
      </c>
      <c r="I201" s="10">
        <f t="shared" si="15"/>
        <v>0.12823588798959498</v>
      </c>
      <c r="J201" s="10">
        <f t="shared" si="16"/>
        <v>2.8559110060095705E-2</v>
      </c>
      <c r="K201" s="10">
        <f t="shared" si="17"/>
        <v>34.608439954227016</v>
      </c>
      <c r="L201" s="10">
        <f t="shared" si="18"/>
        <v>0.21809176565788868</v>
      </c>
      <c r="R201" s="28"/>
      <c r="S201" s="28"/>
    </row>
    <row r="202" spans="1:19" x14ac:dyDescent="0.25">
      <c r="A202" s="8">
        <v>45229</v>
      </c>
      <c r="B202" s="44">
        <v>6.9440414571442399E-2</v>
      </c>
      <c r="C202" s="44">
        <v>7.1640763722398498E-2</v>
      </c>
      <c r="D202" s="44">
        <v>6.6084140071549696E-2</v>
      </c>
      <c r="E202" s="44">
        <v>7.1375412063584706E-2</v>
      </c>
      <c r="F202" s="9">
        <v>760361202.1154182</v>
      </c>
      <c r="G202" s="9">
        <v>9742170254.1986065</v>
      </c>
      <c r="H202" s="11">
        <f t="shared" si="19"/>
        <v>-4.2776410767922636E-2</v>
      </c>
      <c r="I202" s="10">
        <f t="shared" si="15"/>
        <v>4.8240006995032718E-2</v>
      </c>
      <c r="J202" s="10">
        <f t="shared" si="16"/>
        <v>9.3275818676317845E-2</v>
      </c>
      <c r="K202" s="10">
        <f t="shared" si="17"/>
        <v>33.085238699940092</v>
      </c>
      <c r="L202" s="10">
        <f t="shared" si="18"/>
        <v>8.4084072893021222E-2</v>
      </c>
      <c r="R202" s="28"/>
      <c r="S202" s="28"/>
    </row>
    <row r="203" spans="1:19" x14ac:dyDescent="0.25">
      <c r="A203" s="8">
        <v>45236</v>
      </c>
      <c r="B203" s="44">
        <v>7.1214217219208203E-2</v>
      </c>
      <c r="C203" s="44">
        <v>8.1568491535870299E-2</v>
      </c>
      <c r="D203" s="44">
        <v>7.0426183873015705E-2</v>
      </c>
      <c r="E203" s="44">
        <v>7.8033012057175097E-2</v>
      </c>
      <c r="F203" s="9">
        <v>1593378972.1633279</v>
      </c>
      <c r="G203" s="9">
        <v>10647285400.1912</v>
      </c>
      <c r="H203" s="11">
        <f t="shared" si="19"/>
        <v>0.1385765212099197</v>
      </c>
      <c r="I203" s="10">
        <f t="shared" si="15"/>
        <v>9.0930183997706721E-2</v>
      </c>
      <c r="J203" s="10">
        <f t="shared" si="16"/>
        <v>3.334801423423106E-2</v>
      </c>
      <c r="K203" s="10">
        <f t="shared" si="17"/>
        <v>37.808652503587517</v>
      </c>
      <c r="L203" s="10">
        <f t="shared" si="18"/>
        <v>0.1582125716614875</v>
      </c>
      <c r="R203" s="28"/>
      <c r="S203" s="28"/>
    </row>
    <row r="204" spans="1:19" x14ac:dyDescent="0.25">
      <c r="A204" s="8">
        <v>45243</v>
      </c>
      <c r="B204" s="44">
        <v>7.7802340769126205E-2</v>
      </c>
      <c r="C204" s="44">
        <v>8.7307230446627498E-2</v>
      </c>
      <c r="D204" s="44">
        <v>7.0239967796001807E-2</v>
      </c>
      <c r="E204" s="44">
        <v>8.0635258053997697E-2</v>
      </c>
      <c r="F204" s="9">
        <v>2204976568.1864109</v>
      </c>
      <c r="G204" s="9">
        <v>11080187526.858009</v>
      </c>
      <c r="H204" s="11">
        <f t="shared" si="19"/>
        <v>7.035484906857141E-2</v>
      </c>
      <c r="I204" s="10">
        <f t="shared" si="15"/>
        <v>8.348614643669347E-2</v>
      </c>
      <c r="J204" s="10">
        <f t="shared" si="16"/>
        <v>-2.4790447397499138E-2</v>
      </c>
      <c r="K204" s="10">
        <f t="shared" si="17"/>
        <v>40.539029393032052</v>
      </c>
      <c r="L204" s="10">
        <f t="shared" si="18"/>
        <v>0.24298505802557036</v>
      </c>
      <c r="R204" s="28"/>
      <c r="S204" s="28"/>
    </row>
    <row r="205" spans="1:19" x14ac:dyDescent="0.25">
      <c r="A205" s="8">
        <v>45250</v>
      </c>
      <c r="B205" s="44">
        <v>8.03710108409771E-2</v>
      </c>
      <c r="C205" s="44">
        <v>8.2222470409191006E-2</v>
      </c>
      <c r="D205" s="44">
        <v>7.1814074557721902E-2</v>
      </c>
      <c r="E205" s="44">
        <v>7.8636273930826298E-2</v>
      </c>
      <c r="F205" s="9">
        <v>1110061545.324053</v>
      </c>
      <c r="G205" s="9">
        <v>11020549957.80662</v>
      </c>
      <c r="H205" s="11">
        <f t="shared" si="19"/>
        <v>-5.8239850370066411E-2</v>
      </c>
      <c r="I205" s="10">
        <f t="shared" si="15"/>
        <v>0.10477195187519749</v>
      </c>
      <c r="J205" s="10">
        <f t="shared" si="16"/>
        <v>8.6929401988231625E-2</v>
      </c>
      <c r="K205" s="10">
        <f t="shared" si="17"/>
        <v>38.119802536664075</v>
      </c>
      <c r="L205" s="10">
        <f t="shared" si="18"/>
        <v>0.14493531965106876</v>
      </c>
      <c r="R205" s="28"/>
      <c r="S205" s="28"/>
    </row>
    <row r="206" spans="1:19" x14ac:dyDescent="0.25">
      <c r="A206" s="8">
        <v>45257</v>
      </c>
      <c r="B206" s="44">
        <v>7.8518740252805599E-2</v>
      </c>
      <c r="C206" s="44">
        <v>8.7141626228827304E-2</v>
      </c>
      <c r="D206" s="44">
        <v>7.6976623321121596E-2</v>
      </c>
      <c r="E206" s="44">
        <v>8.5472078198215798E-2</v>
      </c>
      <c r="F206" s="9">
        <v>1303358037.6858671</v>
      </c>
      <c r="G206" s="9">
        <v>11589553980.89542</v>
      </c>
      <c r="H206" s="11">
        <f t="shared" si="19"/>
        <v>5.9827390190971733E-2</v>
      </c>
      <c r="I206" s="10">
        <f t="shared" si="15"/>
        <v>0.15824619066100681</v>
      </c>
      <c r="J206" s="10">
        <f t="shared" si="16"/>
        <v>0.19255784748570393</v>
      </c>
      <c r="K206" s="10">
        <f t="shared" si="17"/>
        <v>40.460238227218845</v>
      </c>
      <c r="L206" s="10">
        <f t="shared" si="18"/>
        <v>0.1320531152074651</v>
      </c>
      <c r="R206" s="28"/>
      <c r="S206" s="28"/>
    </row>
    <row r="207" spans="1:19" x14ac:dyDescent="0.25">
      <c r="A207" s="8">
        <v>45264</v>
      </c>
      <c r="B207" s="44">
        <v>8.5425815430545796E-2</v>
      </c>
      <c r="C207" s="44">
        <v>0.1052668496803684</v>
      </c>
      <c r="D207" s="44">
        <v>8.5402201663611801E-2</v>
      </c>
      <c r="E207" s="44">
        <v>0.101930397596194</v>
      </c>
      <c r="F207" s="9">
        <v>2532466898.3405919</v>
      </c>
      <c r="G207" s="9">
        <v>13545990003.355841</v>
      </c>
      <c r="H207" s="11">
        <f t="shared" si="19"/>
        <v>0.20799730548917722</v>
      </c>
      <c r="I207" s="10">
        <f t="shared" si="15"/>
        <v>3.2057622810091557E-2</v>
      </c>
      <c r="J207" s="10">
        <f t="shared" si="16"/>
        <v>-8.6831894861341907E-2</v>
      </c>
      <c r="K207" s="10">
        <f t="shared" si="17"/>
        <v>49.083856063419745</v>
      </c>
      <c r="L207" s="10">
        <f t="shared" si="18"/>
        <v>0.23260112303662694</v>
      </c>
      <c r="R207" s="28"/>
      <c r="S207" s="28"/>
    </row>
    <row r="208" spans="1:19" x14ac:dyDescent="0.25">
      <c r="A208" s="8">
        <v>45271</v>
      </c>
      <c r="B208" s="44">
        <v>0.102293412620059</v>
      </c>
      <c r="C208" s="44">
        <v>0.1036039909903263</v>
      </c>
      <c r="D208" s="44">
        <v>9.0420793462388696E-2</v>
      </c>
      <c r="E208" s="44">
        <v>9.3079588028946503E-2</v>
      </c>
      <c r="F208" s="9">
        <v>1971199931.4986639</v>
      </c>
      <c r="G208" s="9">
        <v>13579936426.97094</v>
      </c>
      <c r="H208" s="11">
        <f t="shared" si="19"/>
        <v>-1.5796603537497227E-2</v>
      </c>
      <c r="I208" s="10">
        <f t="shared" si="15"/>
        <v>2.6990080170112497E-2</v>
      </c>
      <c r="J208" s="10">
        <f t="shared" si="16"/>
        <v>-1.1893652764029539E-2</v>
      </c>
      <c r="K208" s="10">
        <f t="shared" si="17"/>
        <v>48.292701245556827</v>
      </c>
      <c r="L208" s="10">
        <f t="shared" si="18"/>
        <v>0.14579829509482534</v>
      </c>
      <c r="R208" s="28"/>
      <c r="S208" s="28"/>
    </row>
    <row r="209" spans="1:19" x14ac:dyDescent="0.25">
      <c r="A209" s="8">
        <v>45278</v>
      </c>
      <c r="B209" s="44">
        <v>9.3295093139691698E-2</v>
      </c>
      <c r="C209" s="44">
        <v>9.7270375617528396E-2</v>
      </c>
      <c r="D209" s="44">
        <v>8.7224067603455593E-2</v>
      </c>
      <c r="E209" s="44">
        <v>9.1972531729511295E-2</v>
      </c>
      <c r="F209" s="9">
        <v>1292129254.606272</v>
      </c>
      <c r="G209" s="9">
        <v>13122629309.901569</v>
      </c>
      <c r="H209" s="11">
        <f t="shared" si="19"/>
        <v>-6.1132928492969793E-2</v>
      </c>
      <c r="I209" s="10">
        <f t="shared" si="15"/>
        <v>1.0810563931313213E-2</v>
      </c>
      <c r="J209" s="10">
        <f t="shared" si="16"/>
        <v>-2.7223201473068781E-2</v>
      </c>
      <c r="K209" s="10">
        <f t="shared" si="17"/>
        <v>45.27929406508688</v>
      </c>
      <c r="L209" s="10">
        <f t="shared" si="18"/>
        <v>0.11517816458349617</v>
      </c>
      <c r="R209" s="28"/>
      <c r="S209" s="28"/>
    </row>
    <row r="210" spans="1:19" x14ac:dyDescent="0.25">
      <c r="A210" s="8">
        <v>45285</v>
      </c>
      <c r="B210" s="44">
        <v>9.2051279707298594E-2</v>
      </c>
      <c r="C210" s="44">
        <v>9.5036737397077894E-2</v>
      </c>
      <c r="D210" s="44">
        <v>8.8262409802157604E-2</v>
      </c>
      <c r="E210" s="44">
        <v>8.9468744968250594E-2</v>
      </c>
      <c r="F210" s="9">
        <v>967691668.62979102</v>
      </c>
      <c r="G210" s="9">
        <v>13119501021.671169</v>
      </c>
      <c r="H210" s="11">
        <f t="shared" si="19"/>
        <v>-2.296319106685955E-2</v>
      </c>
      <c r="I210" s="10">
        <f t="shared" si="15"/>
        <v>4.3298914192007015E-2</v>
      </c>
      <c r="J210" s="10">
        <f t="shared" si="16"/>
        <v>-0.12584306035270454</v>
      </c>
      <c r="K210" s="10">
        <f t="shared" si="17"/>
        <v>44.216573793030911</v>
      </c>
      <c r="L210" s="10">
        <f t="shared" si="18"/>
        <v>7.6752125962854523E-2</v>
      </c>
      <c r="R210" s="28"/>
      <c r="S210" s="28"/>
    </row>
    <row r="211" spans="1:19" x14ac:dyDescent="0.25">
      <c r="A211" s="8">
        <v>45292</v>
      </c>
      <c r="B211" s="44">
        <v>8.9786895075877199E-2</v>
      </c>
      <c r="C211" s="44">
        <v>9.43073546777876E-2</v>
      </c>
      <c r="D211" s="44">
        <v>7.7265442625001596E-2</v>
      </c>
      <c r="E211" s="44">
        <v>7.8209724295530303E-2</v>
      </c>
      <c r="F211" s="9">
        <v>2441908409.0047908</v>
      </c>
      <c r="G211" s="9">
        <v>12239158706.634581</v>
      </c>
      <c r="H211" s="11">
        <f t="shared" si="19"/>
        <v>-7.6747449382949997E-3</v>
      </c>
      <c r="I211" s="10">
        <f t="shared" si="15"/>
        <v>6.7778591142197864E-2</v>
      </c>
      <c r="J211" s="10">
        <f t="shared" si="16"/>
        <v>2.1372328163577592E-2</v>
      </c>
      <c r="K211" s="10">
        <f t="shared" si="17"/>
        <v>43.869548122185805</v>
      </c>
      <c r="L211" s="10">
        <f t="shared" si="18"/>
        <v>0.22056318418438181</v>
      </c>
      <c r="R211" s="28"/>
      <c r="S211" s="28"/>
    </row>
    <row r="212" spans="1:19" x14ac:dyDescent="0.25">
      <c r="A212" s="8">
        <v>45299</v>
      </c>
      <c r="B212" s="44">
        <v>7.8358746806449497E-2</v>
      </c>
      <c r="C212" s="44">
        <v>8.7808761557115894E-2</v>
      </c>
      <c r="D212" s="44">
        <v>7.46890248878153E-2</v>
      </c>
      <c r="E212" s="44">
        <v>7.9881248188757303E-2</v>
      </c>
      <c r="F212" s="9">
        <v>2161005631.7891979</v>
      </c>
      <c r="G212" s="9">
        <v>11515767228.131969</v>
      </c>
      <c r="H212" s="11">
        <f t="shared" si="19"/>
        <v>-6.8908656624660183E-2</v>
      </c>
      <c r="I212" s="10">
        <f t="shared" si="15"/>
        <v>5.5905858314572981E-2</v>
      </c>
      <c r="J212" s="10">
        <f t="shared" si="16"/>
        <v>6.9419040508205798E-2</v>
      </c>
      <c r="K212" s="10">
        <f t="shared" si="17"/>
        <v>40.777647837730434</v>
      </c>
      <c r="L212" s="10">
        <f t="shared" si="18"/>
        <v>0.17565815980335464</v>
      </c>
      <c r="R212" s="28"/>
      <c r="S212" s="28"/>
    </row>
    <row r="213" spans="1:19" x14ac:dyDescent="0.25">
      <c r="A213" s="8">
        <v>45306</v>
      </c>
      <c r="B213" s="44">
        <v>8.0335837990516107E-2</v>
      </c>
      <c r="C213" s="44">
        <v>9.0174746352038898E-2</v>
      </c>
      <c r="D213" s="44">
        <v>7.5160525909152703E-2</v>
      </c>
      <c r="E213" s="44">
        <v>8.5426527792618695E-2</v>
      </c>
      <c r="F213" s="9">
        <v>1009434664.352788</v>
      </c>
      <c r="G213" s="9">
        <v>11572674082.473431</v>
      </c>
      <c r="H213" s="11">
        <f t="shared" si="19"/>
        <v>2.6944746207176955E-2</v>
      </c>
      <c r="I213" s="10">
        <f t="shared" si="15"/>
        <v>1.4838655730283912E-2</v>
      </c>
      <c r="J213" s="10">
        <f t="shared" si="16"/>
        <v>-7.7235281070721418E-2</v>
      </c>
      <c r="K213" s="10">
        <f t="shared" si="17"/>
        <v>41.903335955850899</v>
      </c>
      <c r="L213" s="10">
        <f t="shared" si="18"/>
        <v>0.19976204611758619</v>
      </c>
      <c r="R213" s="28"/>
      <c r="S213" s="28"/>
    </row>
    <row r="214" spans="1:19" x14ac:dyDescent="0.25">
      <c r="A214" s="8">
        <v>45313</v>
      </c>
      <c r="B214" s="44">
        <v>8.5475011992870206E-2</v>
      </c>
      <c r="C214" s="44">
        <v>8.5475011992870206E-2</v>
      </c>
      <c r="D214" s="44">
        <v>7.6221136328441297E-2</v>
      </c>
      <c r="E214" s="44">
        <v>7.8828585907659995E-2</v>
      </c>
      <c r="F214" s="9">
        <v>1010658770.3053139</v>
      </c>
      <c r="G214" s="9">
        <v>11433499765.729959</v>
      </c>
      <c r="H214" s="11">
        <f t="shared" si="19"/>
        <v>-5.2118076837400815E-2</v>
      </c>
      <c r="I214" s="10">
        <f t="shared" si="15"/>
        <v>2.6506534968708959E-2</v>
      </c>
      <c r="J214" s="10">
        <f t="shared" si="16"/>
        <v>-6.6389190154118038E-3</v>
      </c>
      <c r="K214" s="10">
        <f t="shared" si="17"/>
        <v>39.667296595923041</v>
      </c>
      <c r="L214" s="10">
        <f t="shared" si="18"/>
        <v>0.12140826167368357</v>
      </c>
      <c r="R214" s="28"/>
      <c r="S214" s="28"/>
    </row>
    <row r="215" spans="1:19" x14ac:dyDescent="0.25">
      <c r="A215" s="8">
        <v>45320</v>
      </c>
      <c r="B215" s="44">
        <v>7.8581810057113899E-2</v>
      </c>
      <c r="C215" s="44">
        <v>8.2813914285602794E-2</v>
      </c>
      <c r="D215" s="44">
        <v>7.7917041423897507E-2</v>
      </c>
      <c r="E215" s="44">
        <v>7.8305249309719605E-2</v>
      </c>
      <c r="F215" s="9">
        <v>670853645.24608004</v>
      </c>
      <c r="G215" s="9">
        <v>11403111376.5797</v>
      </c>
      <c r="H215" s="11">
        <f t="shared" si="19"/>
        <v>-3.1133048656248035E-2</v>
      </c>
      <c r="I215" s="10">
        <f t="shared" si="15"/>
        <v>3.4794336171780599E-2</v>
      </c>
      <c r="J215" s="10">
        <f t="shared" si="16"/>
        <v>3.7610635390911584E-2</v>
      </c>
      <c r="K215" s="10">
        <f t="shared" si="17"/>
        <v>38.4011996722841</v>
      </c>
      <c r="L215" s="10">
        <f t="shared" si="18"/>
        <v>6.2847263861887326E-2</v>
      </c>
      <c r="R215" s="28"/>
      <c r="S215" s="28"/>
    </row>
    <row r="216" spans="1:19" x14ac:dyDescent="0.25">
      <c r="A216" s="8">
        <v>45327</v>
      </c>
      <c r="B216" s="44">
        <v>7.8326896014145705E-2</v>
      </c>
      <c r="C216" s="44">
        <v>8.3340018875295893E-2</v>
      </c>
      <c r="D216" s="44">
        <v>7.7565146204750302E-2</v>
      </c>
      <c r="E216" s="44">
        <v>8.1250359490701904E-2</v>
      </c>
      <c r="F216" s="9">
        <v>544726227.60060978</v>
      </c>
      <c r="G216" s="9">
        <v>11433210193.19207</v>
      </c>
      <c r="H216" s="11">
        <f t="shared" si="19"/>
        <v>6.3528525880168748E-3</v>
      </c>
      <c r="I216" s="10">
        <f t="shared" si="15"/>
        <v>1.4048520228160333E-2</v>
      </c>
      <c r="J216" s="10">
        <f t="shared" si="16"/>
        <v>4.8466160105151701E-2</v>
      </c>
      <c r="K216" s="10">
        <f t="shared" si="17"/>
        <v>38.65150968559314</v>
      </c>
      <c r="L216" s="10">
        <f t="shared" si="18"/>
        <v>7.4451902086299704E-2</v>
      </c>
      <c r="R216" s="28"/>
      <c r="S216" s="28"/>
    </row>
    <row r="217" spans="1:19" x14ac:dyDescent="0.25">
      <c r="A217" s="8">
        <v>45334</v>
      </c>
      <c r="B217" s="44">
        <v>8.1275168902897599E-2</v>
      </c>
      <c r="C217" s="44">
        <v>8.7970346545155204E-2</v>
      </c>
      <c r="D217" s="44">
        <v>7.9623166379354696E-2</v>
      </c>
      <c r="E217" s="44">
        <v>8.5188252422379401E-2</v>
      </c>
      <c r="F217" s="9">
        <v>962551271.20470381</v>
      </c>
      <c r="G217" s="9">
        <v>11931666549.406361</v>
      </c>
      <c r="H217" s="11">
        <f t="shared" si="19"/>
        <v>5.5559474695917759E-2</v>
      </c>
      <c r="I217" s="10">
        <f t="shared" si="15"/>
        <v>0.47583464028055927</v>
      </c>
      <c r="J217" s="10">
        <f t="shared" si="16"/>
        <v>1.1722392068068466E-2</v>
      </c>
      <c r="K217" s="10">
        <f t="shared" si="17"/>
        <v>40.854526734624791</v>
      </c>
      <c r="L217" s="10">
        <f t="shared" si="18"/>
        <v>0.10483356220765461</v>
      </c>
      <c r="R217" s="28"/>
      <c r="S217" s="28"/>
    </row>
    <row r="218" spans="1:19" x14ac:dyDescent="0.25">
      <c r="A218" s="8">
        <v>45341</v>
      </c>
      <c r="B218" s="44">
        <v>8.5212718515456295E-2</v>
      </c>
      <c r="C218" s="44">
        <v>9.1110172441495302E-2</v>
      </c>
      <c r="D218" s="44">
        <v>8.2387963655863997E-2</v>
      </c>
      <c r="E218" s="44">
        <v>8.6186862516868107E-2</v>
      </c>
      <c r="F218" s="9">
        <v>984872601.0195992</v>
      </c>
      <c r="G218" s="9">
        <v>12270263588.158541</v>
      </c>
      <c r="H218" s="11">
        <f t="shared" si="19"/>
        <v>3.5691866857980654E-2</v>
      </c>
      <c r="I218" s="10">
        <f t="shared" si="15"/>
        <v>0.28464693297249238</v>
      </c>
      <c r="J218" s="10">
        <f t="shared" si="16"/>
        <v>0.79049479839659131</v>
      </c>
      <c r="K218" s="10">
        <f t="shared" si="17"/>
        <v>42.348392930240806</v>
      </c>
      <c r="L218" s="10">
        <f t="shared" si="18"/>
        <v>0.10586751266318628</v>
      </c>
      <c r="R218" s="28"/>
      <c r="S218" s="28"/>
    </row>
    <row r="219" spans="1:19" x14ac:dyDescent="0.25">
      <c r="A219" s="8">
        <v>45348</v>
      </c>
      <c r="B219" s="44">
        <v>8.6066299658578399E-2</v>
      </c>
      <c r="C219" s="44">
        <v>0.1556729970828252</v>
      </c>
      <c r="D219" s="44">
        <v>8.4347848623705396E-2</v>
      </c>
      <c r="E219" s="44">
        <v>0.15431712902657449</v>
      </c>
      <c r="F219" s="9">
        <v>5227322024.0126314</v>
      </c>
      <c r="G219" s="9">
        <v>16186924248.72823</v>
      </c>
      <c r="H219" s="11">
        <f t="shared" si="19"/>
        <v>0.70862366858967052</v>
      </c>
      <c r="I219" s="10">
        <f t="shared" si="15"/>
        <v>0.26240820378872493</v>
      </c>
      <c r="J219" s="10">
        <f t="shared" si="16"/>
        <v>9.97129669562411E-2</v>
      </c>
      <c r="K219" s="10">
        <f t="shared" si="17"/>
        <v>73.066090155934589</v>
      </c>
      <c r="L219" s="10">
        <f t="shared" si="18"/>
        <v>0.84560720424912361</v>
      </c>
      <c r="R219" s="28"/>
      <c r="S219" s="28"/>
    </row>
    <row r="220" spans="1:19" x14ac:dyDescent="0.25">
      <c r="A220" s="8">
        <v>45355</v>
      </c>
      <c r="B220" s="44">
        <v>0.1525312248510928</v>
      </c>
      <c r="C220" s="44">
        <v>0.20332016062495581</v>
      </c>
      <c r="D220" s="44">
        <v>0.13356253668913601</v>
      </c>
      <c r="E220" s="44">
        <v>0.16970454781398331</v>
      </c>
      <c r="F220" s="9">
        <v>9477186377.0917568</v>
      </c>
      <c r="G220" s="9">
        <v>23927428031.847462</v>
      </c>
      <c r="H220" s="11">
        <f t="shared" si="19"/>
        <v>0.30607211549206653</v>
      </c>
      <c r="I220" s="10">
        <f t="shared" si="15"/>
        <v>6.2519684903575854E-3</v>
      </c>
      <c r="J220" s="10">
        <f t="shared" si="16"/>
        <v>-8.9040667305689158E-2</v>
      </c>
      <c r="K220" s="10">
        <f t="shared" si="17"/>
        <v>95.735655056187611</v>
      </c>
      <c r="L220" s="10">
        <f t="shared" si="18"/>
        <v>0.52228435955944152</v>
      </c>
      <c r="R220" s="28"/>
      <c r="S220" s="28"/>
    </row>
    <row r="221" spans="1:19" x14ac:dyDescent="0.25">
      <c r="A221" s="8">
        <v>45362</v>
      </c>
      <c r="B221" s="44">
        <v>0.1692438733881583</v>
      </c>
      <c r="C221" s="44">
        <v>0.1900984284472626</v>
      </c>
      <c r="D221" s="44">
        <v>0.13821537570290959</v>
      </c>
      <c r="E221" s="44">
        <v>0.154593941631816</v>
      </c>
      <c r="F221" s="9">
        <v>5501352162.0876989</v>
      </c>
      <c r="G221" s="9">
        <v>23905349269.29924</v>
      </c>
      <c r="H221" s="11">
        <f t="shared" si="19"/>
        <v>-6.502912518391131E-2</v>
      </c>
      <c r="I221" s="10">
        <f t="shared" si="15"/>
        <v>0.22868670996568449</v>
      </c>
      <c r="J221" s="10">
        <f t="shared" si="16"/>
        <v>0.14240404304471777</v>
      </c>
      <c r="K221" s="10">
        <f t="shared" si="17"/>
        <v>89.445020033791124</v>
      </c>
      <c r="L221" s="10">
        <f t="shared" si="18"/>
        <v>0.37537829984902915</v>
      </c>
      <c r="R221" s="28"/>
      <c r="S221" s="28"/>
    </row>
    <row r="222" spans="1:19" x14ac:dyDescent="0.25">
      <c r="A222" s="8">
        <v>45369</v>
      </c>
      <c r="B222" s="44">
        <v>0.153573336175924</v>
      </c>
      <c r="C222" s="44">
        <v>0.17941727175310651</v>
      </c>
      <c r="D222" s="44">
        <v>0.1238519492520517</v>
      </c>
      <c r="E222" s="44">
        <v>0.17660874395040571</v>
      </c>
      <c r="F222" s="9">
        <v>4724123246.1088839</v>
      </c>
      <c r="G222" s="9">
        <v>21624474321.436649</v>
      </c>
      <c r="H222" s="11">
        <f t="shared" si="19"/>
        <v>-5.6187506553318368E-2</v>
      </c>
      <c r="I222" s="10">
        <f t="shared" si="15"/>
        <v>0.21351595363803921</v>
      </c>
      <c r="J222" s="10">
        <f t="shared" si="16"/>
        <v>0.24554929993577623</v>
      </c>
      <c r="K222" s="10">
        <f t="shared" si="17"/>
        <v>84.363139877927466</v>
      </c>
      <c r="L222" s="10">
        <f t="shared" si="18"/>
        <v>0.44864310038410093</v>
      </c>
      <c r="R222" s="28"/>
      <c r="S222" s="28"/>
    </row>
    <row r="223" spans="1:19" x14ac:dyDescent="0.25">
      <c r="A223" s="8">
        <v>45376</v>
      </c>
      <c r="B223" s="44">
        <v>0.17675373829381269</v>
      </c>
      <c r="C223" s="44">
        <v>0.22736193382044029</v>
      </c>
      <c r="D223" s="44">
        <v>0.17025591636140619</v>
      </c>
      <c r="E223" s="44">
        <v>0.21997489738996459</v>
      </c>
      <c r="F223" s="9">
        <v>6173657760.737813</v>
      </c>
      <c r="G223" s="9">
        <v>27983459150.412109</v>
      </c>
      <c r="H223" s="11">
        <f t="shared" si="19"/>
        <v>0.26722434021463509</v>
      </c>
      <c r="I223" s="10">
        <f t="shared" si="15"/>
        <v>1.0362835467028365E-2</v>
      </c>
      <c r="J223" s="10">
        <f t="shared" si="16"/>
        <v>-9.4752001161180543E-2</v>
      </c>
      <c r="K223" s="10">
        <f t="shared" si="17"/>
        <v>107.17424861045625</v>
      </c>
      <c r="L223" s="10">
        <f t="shared" si="18"/>
        <v>0.33541282252896187</v>
      </c>
      <c r="R223" s="28"/>
      <c r="S223" s="28"/>
    </row>
    <row r="224" spans="1:19" x14ac:dyDescent="0.25">
      <c r="A224" s="8">
        <v>45383</v>
      </c>
      <c r="B224" s="44">
        <v>0.21894985877028519</v>
      </c>
      <c r="C224" s="44">
        <v>0.21946501333406501</v>
      </c>
      <c r="D224" s="44">
        <v>0.16812965553608669</v>
      </c>
      <c r="E224" s="44">
        <v>0.1991318356570401</v>
      </c>
      <c r="F224" s="9">
        <v>4899753003.6006966</v>
      </c>
      <c r="G224" s="9">
        <v>27286784975.41465</v>
      </c>
      <c r="H224" s="11">
        <f t="shared" si="19"/>
        <v>-3.4732817203304969E-2</v>
      </c>
      <c r="I224" s="10">
        <f t="shared" si="15"/>
        <v>0.10121980366631808</v>
      </c>
      <c r="J224" s="10">
        <f t="shared" si="16"/>
        <v>-0.18299531381686729</v>
      </c>
      <c r="K224" s="10">
        <f t="shared" si="17"/>
        <v>103.41705220736441</v>
      </c>
      <c r="L224" s="10">
        <f t="shared" si="18"/>
        <v>0.30533196320597877</v>
      </c>
      <c r="R224" s="28"/>
      <c r="S224" s="28"/>
    </row>
    <row r="225" spans="1:19" x14ac:dyDescent="0.25">
      <c r="A225" s="8">
        <v>45390</v>
      </c>
      <c r="B225" s="44">
        <v>0.19731934877220719</v>
      </c>
      <c r="C225" s="44">
        <v>0.20862605777175031</v>
      </c>
      <c r="D225" s="44">
        <v>0.1325986537553884</v>
      </c>
      <c r="E225" s="44">
        <v>0.1626916429000512</v>
      </c>
      <c r="F225" s="9">
        <v>44550533784.638924</v>
      </c>
      <c r="G225" s="9">
        <v>26906596091.544151</v>
      </c>
      <c r="H225" s="11">
        <f t="shared" si="19"/>
        <v>-4.9388079665417452E-2</v>
      </c>
      <c r="I225" s="10">
        <f t="shared" si="15"/>
        <v>0.11782195965595521</v>
      </c>
      <c r="J225" s="10">
        <f t="shared" si="16"/>
        <v>-2.6712467546778584E-2</v>
      </c>
      <c r="K225" s="10">
        <f t="shared" si="17"/>
        <v>98.260094514519039</v>
      </c>
      <c r="L225" s="10">
        <f t="shared" si="18"/>
        <v>0.57336482583460913</v>
      </c>
      <c r="R225" s="28"/>
      <c r="S225" s="28"/>
    </row>
    <row r="226" spans="1:19" x14ac:dyDescent="0.25">
      <c r="A226" s="8">
        <v>45397</v>
      </c>
      <c r="B226" s="44">
        <v>0.16161888607601399</v>
      </c>
      <c r="C226" s="44">
        <v>0.1684583443039103</v>
      </c>
      <c r="D226" s="44">
        <v>0.14039671358568909</v>
      </c>
      <c r="E226" s="44">
        <v>0.15834574766895149</v>
      </c>
      <c r="F226" s="9">
        <v>56329776740.686371</v>
      </c>
      <c r="G226" s="9">
        <v>22382427708.497341</v>
      </c>
      <c r="H226" s="11">
        <f t="shared" si="19"/>
        <v>-0.19253449879106641</v>
      </c>
      <c r="I226" s="10">
        <f t="shared" si="15"/>
        <v>3.6288335855079366E-2</v>
      </c>
      <c r="J226" s="10">
        <f t="shared" si="16"/>
        <v>-7.6044858670839988E-2</v>
      </c>
      <c r="K226" s="10">
        <f t="shared" si="17"/>
        <v>79.149101967212232</v>
      </c>
      <c r="L226" s="10">
        <f t="shared" si="18"/>
        <v>0.19987384320854629</v>
      </c>
      <c r="R226" s="28"/>
      <c r="S226" s="28"/>
    </row>
    <row r="227" spans="1:19" x14ac:dyDescent="0.25">
      <c r="A227" s="8">
        <v>45404</v>
      </c>
      <c r="B227" s="44">
        <v>0.15850884094640169</v>
      </c>
      <c r="C227" s="44">
        <v>0.16409374265811161</v>
      </c>
      <c r="D227" s="44">
        <v>0.1430613203708139</v>
      </c>
      <c r="E227" s="44">
        <v>0.14630436766633759</v>
      </c>
      <c r="F227" s="9">
        <v>54703664123.891983</v>
      </c>
      <c r="G227" s="9">
        <v>22234279830.093639</v>
      </c>
      <c r="H227" s="11">
        <f t="shared" si="19"/>
        <v>-2.5909085500238863E-2</v>
      </c>
      <c r="I227" s="10">
        <f t="shared" si="15"/>
        <v>1.4177995284831416E-2</v>
      </c>
      <c r="J227" s="10">
        <f t="shared" si="16"/>
        <v>9.8786708683028079E-2</v>
      </c>
      <c r="K227" s="10">
        <f t="shared" si="17"/>
        <v>77.072512031576366</v>
      </c>
      <c r="L227" s="10">
        <f t="shared" si="18"/>
        <v>0.14701683329066051</v>
      </c>
      <c r="R227" s="28"/>
      <c r="S227" s="28"/>
    </row>
    <row r="228" spans="1:19" x14ac:dyDescent="0.25">
      <c r="A228" s="8">
        <v>45411</v>
      </c>
      <c r="B228" s="44">
        <v>0.1471269426917797</v>
      </c>
      <c r="C228" s="44">
        <v>0.16826342557425569</v>
      </c>
      <c r="D228" s="44">
        <v>0.1203915870926664</v>
      </c>
      <c r="E228" s="44">
        <v>0.1607572946140467</v>
      </c>
      <c r="F228" s="9">
        <v>52659956101.618896</v>
      </c>
      <c r="G228" s="9">
        <v>20432486938.149818</v>
      </c>
      <c r="H228" s="11">
        <f t="shared" si="19"/>
        <v>2.541037122196424E-2</v>
      </c>
      <c r="I228" s="10">
        <f t="shared" si="15"/>
        <v>4.5880641070569571E-2</v>
      </c>
      <c r="J228" s="10">
        <f t="shared" si="16"/>
        <v>-0.12317421221775837</v>
      </c>
      <c r="K228" s="10">
        <f t="shared" si="17"/>
        <v>79.056363544530001</v>
      </c>
      <c r="L228" s="10">
        <f t="shared" si="18"/>
        <v>0.39763441647082831</v>
      </c>
      <c r="R228" s="28"/>
      <c r="S228" s="28"/>
    </row>
    <row r="229" spans="1:19" x14ac:dyDescent="0.25">
      <c r="A229" s="8">
        <v>45418</v>
      </c>
      <c r="B229" s="44">
        <v>0.1615039604729441</v>
      </c>
      <c r="C229" s="44">
        <v>0.16916525998972909</v>
      </c>
      <c r="D229" s="44">
        <v>0.1398251444607371</v>
      </c>
      <c r="E229" s="44">
        <v>0.14095614149170341</v>
      </c>
      <c r="F229" s="9">
        <v>52819524053.636757</v>
      </c>
      <c r="G229" s="9">
        <v>21769401335.922482</v>
      </c>
      <c r="H229" s="11">
        <f t="shared" si="19"/>
        <v>5.3596580028938664E-3</v>
      </c>
      <c r="I229" s="10">
        <f t="shared" si="15"/>
        <v>0.11159087444027707</v>
      </c>
      <c r="J229" s="10">
        <f t="shared" si="16"/>
        <v>5.8802845884088573E-2</v>
      </c>
      <c r="K229" s="10">
        <f t="shared" si="17"/>
        <v>79.485438274084018</v>
      </c>
      <c r="L229" s="10">
        <f t="shared" si="18"/>
        <v>0.20983433017107078</v>
      </c>
      <c r="R229" s="28"/>
      <c r="S229" s="28"/>
    </row>
    <row r="230" spans="1:19" x14ac:dyDescent="0.25">
      <c r="A230" s="8">
        <v>45425</v>
      </c>
      <c r="B230" s="44">
        <v>0.14154713591409651</v>
      </c>
      <c r="C230" s="44">
        <v>0.1590956358306532</v>
      </c>
      <c r="D230" s="44">
        <v>0.13619741077646641</v>
      </c>
      <c r="E230" s="44">
        <v>0.14924476375625581</v>
      </c>
      <c r="F230" s="9">
        <v>54492436715.614983</v>
      </c>
      <c r="G230" s="9">
        <v>21669868941.689461</v>
      </c>
      <c r="H230" s="11">
        <f t="shared" si="19"/>
        <v>-5.9525366849477665E-2</v>
      </c>
      <c r="I230" s="10">
        <f t="shared" si="15"/>
        <v>7.6261116763412115E-2</v>
      </c>
      <c r="J230" s="10">
        <f t="shared" si="16"/>
        <v>0.11613223424049535</v>
      </c>
      <c r="K230" s="10">
        <f t="shared" si="17"/>
        <v>74.694513034778169</v>
      </c>
      <c r="L230" s="10">
        <f t="shared" si="18"/>
        <v>0.16812525967742831</v>
      </c>
      <c r="R230" s="28"/>
      <c r="S230" s="28"/>
    </row>
    <row r="231" spans="1:19" x14ac:dyDescent="0.25">
      <c r="A231" s="8">
        <v>45432</v>
      </c>
      <c r="B231" s="44">
        <v>0.1490071366879413</v>
      </c>
      <c r="C231" s="44">
        <v>0.1747328215156124</v>
      </c>
      <c r="D231" s="44">
        <v>0.1481704520463645</v>
      </c>
      <c r="E231" s="44">
        <v>0.1665768916199647</v>
      </c>
      <c r="F231" s="9">
        <v>58670059845.949471</v>
      </c>
      <c r="G231" s="9">
        <v>23490977227.858891</v>
      </c>
      <c r="H231" s="11">
        <f t="shared" si="19"/>
        <v>9.8287961221035322E-2</v>
      </c>
      <c r="I231" s="10">
        <f t="shared" si="15"/>
        <v>2.5598521363505683E-2</v>
      </c>
      <c r="J231" s="10">
        <f t="shared" si="16"/>
        <v>-5.597186340068705E-2</v>
      </c>
      <c r="K231" s="10">
        <f t="shared" si="17"/>
        <v>82.134372396585604</v>
      </c>
      <c r="L231" s="10">
        <f t="shared" si="18"/>
        <v>0.17926900473338758</v>
      </c>
      <c r="R231" s="28"/>
      <c r="S231" s="28"/>
    </row>
    <row r="232" spans="1:19" x14ac:dyDescent="0.25">
      <c r="A232" s="8">
        <v>45439</v>
      </c>
      <c r="B232" s="44">
        <v>0.16641685574845441</v>
      </c>
      <c r="C232" s="44">
        <v>0.1730621058867377</v>
      </c>
      <c r="D232" s="44">
        <v>0.15482834590233219</v>
      </c>
      <c r="E232" s="44">
        <v>0.15725327259650099</v>
      </c>
      <c r="F232" s="9">
        <v>57102579475.629356</v>
      </c>
      <c r="G232" s="9">
        <v>23596757581.081009</v>
      </c>
      <c r="H232" s="11">
        <f t="shared" si="19"/>
        <v>-9.5615443875002783E-3</v>
      </c>
      <c r="I232" s="10">
        <f t="shared" si="15"/>
        <v>3.0881757624365219E-2</v>
      </c>
      <c r="J232" s="10">
        <f t="shared" si="16"/>
        <v>-6.5358705179943466E-2</v>
      </c>
      <c r="K232" s="10">
        <f t="shared" si="17"/>
        <v>81.339479404788676</v>
      </c>
      <c r="L232" s="10">
        <f t="shared" si="18"/>
        <v>0.11776758240320939</v>
      </c>
      <c r="R232" s="28"/>
      <c r="S232" s="28"/>
    </row>
    <row r="233" spans="1:19" x14ac:dyDescent="0.25">
      <c r="A233" s="8">
        <v>45446</v>
      </c>
      <c r="B233" s="44">
        <v>0.1570391176823682</v>
      </c>
      <c r="C233" s="44">
        <v>0.16514220927271059</v>
      </c>
      <c r="D233" s="44">
        <v>0.1429612363592834</v>
      </c>
      <c r="E233" s="44">
        <v>0.14697540231428499</v>
      </c>
      <c r="F233" s="9">
        <v>58041661928.451218</v>
      </c>
      <c r="G233" s="9">
        <v>22683207547.478661</v>
      </c>
      <c r="H233" s="11">
        <f t="shared" si="19"/>
        <v>-4.5763320476467417E-2</v>
      </c>
      <c r="I233" s="10">
        <f t="shared" si="15"/>
        <v>3.3633325649865035E-3</v>
      </c>
      <c r="J233" s="10">
        <f t="shared" si="16"/>
        <v>-6.5638776113237096E-2</v>
      </c>
      <c r="K233" s="10">
        <f t="shared" si="17"/>
        <v>77.571351420921843</v>
      </c>
      <c r="L233" s="10">
        <f t="shared" si="18"/>
        <v>0.15515375690850219</v>
      </c>
      <c r="R233" s="28"/>
      <c r="S233" s="28"/>
    </row>
    <row r="234" spans="1:19" x14ac:dyDescent="0.25">
      <c r="A234" s="8">
        <v>45453</v>
      </c>
      <c r="B234" s="44">
        <v>0.146866813563898</v>
      </c>
      <c r="C234" s="44">
        <v>0.1503724315867763</v>
      </c>
      <c r="D234" s="44">
        <v>0.13202796084322271</v>
      </c>
      <c r="E234" s="44">
        <v>0.13732811678762469</v>
      </c>
      <c r="F234" s="9">
        <v>56205564892.050529</v>
      </c>
      <c r="G234" s="9">
        <v>20371488282.169418</v>
      </c>
      <c r="H234" s="11">
        <f t="shared" si="19"/>
        <v>-8.9436720938763467E-2</v>
      </c>
      <c r="I234" s="10">
        <f t="shared" si="15"/>
        <v>1.4833313868794641E-2</v>
      </c>
      <c r="J234" s="10">
        <f t="shared" si="16"/>
        <v>-0.11050120469822011</v>
      </c>
      <c r="K234" s="10">
        <f t="shared" si="17"/>
        <v>70.544187390107339</v>
      </c>
      <c r="L234" s="10">
        <f t="shared" si="18"/>
        <v>0.13894383149139755</v>
      </c>
      <c r="R234" s="28"/>
      <c r="S234" s="28"/>
    </row>
    <row r="235" spans="1:19" x14ac:dyDescent="0.25">
      <c r="A235" s="8">
        <v>45460</v>
      </c>
      <c r="B235" s="44">
        <v>0.1372860145201126</v>
      </c>
      <c r="C235" s="44">
        <v>0.137638856425159</v>
      </c>
      <c r="D235" s="44">
        <v>0.1154475634222656</v>
      </c>
      <c r="E235" s="44">
        <v>0.1221531944436543</v>
      </c>
      <c r="F235" s="9">
        <v>54031710220.386322</v>
      </c>
      <c r="G235" s="9">
        <v>18201416478.215591</v>
      </c>
      <c r="H235" s="11">
        <f t="shared" si="19"/>
        <v>-8.4680250410588465E-2</v>
      </c>
      <c r="I235" s="10">
        <f t="shared" si="15"/>
        <v>3.7375862828386938E-2</v>
      </c>
      <c r="J235" s="10">
        <f t="shared" si="16"/>
        <v>1.8753422650011675E-2</v>
      </c>
      <c r="K235" s="10">
        <f t="shared" si="17"/>
        <v>64.485807686490986</v>
      </c>
      <c r="L235" s="10">
        <f t="shared" si="18"/>
        <v>0.19221967398069406</v>
      </c>
      <c r="R235" s="28"/>
      <c r="S235" s="28"/>
    </row>
    <row r="236" spans="1:19" x14ac:dyDescent="0.25">
      <c r="A236" s="8">
        <v>45467</v>
      </c>
      <c r="B236" s="44">
        <v>0.1225478897021151</v>
      </c>
      <c r="C236" s="44">
        <v>0.12887087908047479</v>
      </c>
      <c r="D236" s="44">
        <v>0.1148269877651056</v>
      </c>
      <c r="E236" s="44">
        <v>0.12444398492710521</v>
      </c>
      <c r="F236" s="9">
        <v>50833832808.205566</v>
      </c>
      <c r="G236" s="9">
        <v>17706326282.866291</v>
      </c>
      <c r="H236" s="11">
        <f t="shared" si="19"/>
        <v>-6.3702776762402033E-2</v>
      </c>
      <c r="I236" s="10">
        <f t="shared" si="15"/>
        <v>5.4717040376820694E-2</v>
      </c>
      <c r="J236" s="10">
        <f t="shared" si="16"/>
        <v>-0.15987750719592952</v>
      </c>
      <c r="K236" s="10">
        <f t="shared" si="17"/>
        <v>60.314179898332853</v>
      </c>
      <c r="L236" s="10">
        <f t="shared" si="18"/>
        <v>0.1223047960127448</v>
      </c>
      <c r="R236" s="28"/>
      <c r="S236" s="28"/>
    </row>
    <row r="237" spans="1:19" x14ac:dyDescent="0.25">
      <c r="A237" s="8">
        <v>45474</v>
      </c>
      <c r="B237" s="44">
        <v>0.12481902641523521</v>
      </c>
      <c r="C237" s="44">
        <v>0.12747323255954751</v>
      </c>
      <c r="D237" s="44">
        <v>9.2541923949560401E-2</v>
      </c>
      <c r="E237" s="44">
        <v>0.1045481908314318</v>
      </c>
      <c r="F237" s="9">
        <v>49859017659.20166</v>
      </c>
      <c r="G237" s="9">
        <v>16695338523.2169</v>
      </c>
      <c r="H237" s="11">
        <f t="shared" si="19"/>
        <v>-1.0845324645100782E-2</v>
      </c>
      <c r="I237" s="10">
        <f t="shared" si="15"/>
        <v>0.22288424120944983</v>
      </c>
      <c r="J237" s="10">
        <f t="shared" si="16"/>
        <v>0.10760995622397074</v>
      </c>
      <c r="K237" s="10">
        <f t="shared" si="17"/>
        <v>59.649207711987323</v>
      </c>
      <c r="L237" s="10">
        <f t="shared" si="18"/>
        <v>0.37746468972296565</v>
      </c>
      <c r="R237" s="28"/>
      <c r="S237" s="28"/>
    </row>
    <row r="238" spans="1:19" x14ac:dyDescent="0.25">
      <c r="A238" s="8">
        <v>45481</v>
      </c>
      <c r="B238" s="44">
        <v>0.1042341709561964</v>
      </c>
      <c r="C238" s="44">
        <v>0.1162266637500179</v>
      </c>
      <c r="D238" s="44">
        <v>9.9324270840060694E-2</v>
      </c>
      <c r="E238" s="44">
        <v>0.1157986170700975</v>
      </c>
      <c r="F238" s="9">
        <v>48062193361.857727</v>
      </c>
      <c r="G238" s="9">
        <v>15640336219.604259</v>
      </c>
      <c r="H238" s="11">
        <f t="shared" si="19"/>
        <v>-8.8226905238916853E-2</v>
      </c>
      <c r="I238" s="10">
        <f t="shared" si="15"/>
        <v>0.16023325152340762</v>
      </c>
      <c r="J238" s="10">
        <f t="shared" si="16"/>
        <v>0.2109569146799104</v>
      </c>
      <c r="K238" s="10">
        <f t="shared" si="17"/>
        <v>54.298315810366432</v>
      </c>
      <c r="L238" s="10">
        <f t="shared" si="18"/>
        <v>0.1701738433818929</v>
      </c>
      <c r="R238" s="28"/>
      <c r="S238" s="28"/>
    </row>
    <row r="239" spans="1:19" x14ac:dyDescent="0.25">
      <c r="A239" s="8">
        <v>45488</v>
      </c>
      <c r="B239" s="44">
        <v>0.1156603980707961</v>
      </c>
      <c r="C239" s="44">
        <v>0.14260767700011601</v>
      </c>
      <c r="D239" s="44">
        <v>0.1146928088609064</v>
      </c>
      <c r="E239" s="44">
        <v>0.14022713605140569</v>
      </c>
      <c r="F239" s="9">
        <v>54172660779.175522</v>
      </c>
      <c r="G239" s="9">
        <v>17895097222.892422</v>
      </c>
      <c r="H239" s="11">
        <f t="shared" si="19"/>
        <v>0.22697901151872338</v>
      </c>
      <c r="I239" s="10">
        <f t="shared" si="15"/>
        <v>3.7535799838595667E-2</v>
      </c>
      <c r="J239" s="10">
        <f t="shared" si="16"/>
        <v>-7.5388166504231413E-2</v>
      </c>
      <c r="K239" s="10">
        <f t="shared" si="17"/>
        <v>66.849872871653602</v>
      </c>
      <c r="L239" s="10">
        <f t="shared" si="18"/>
        <v>0.24338812883258742</v>
      </c>
      <c r="R239" s="28"/>
      <c r="S239" s="28"/>
    </row>
    <row r="240" spans="1:19" x14ac:dyDescent="0.25">
      <c r="A240" s="8">
        <v>45495</v>
      </c>
      <c r="B240" s="44">
        <v>0.140448951156917</v>
      </c>
      <c r="C240" s="44">
        <v>0.1426611511813424</v>
      </c>
      <c r="D240" s="44">
        <v>0.12074131076037679</v>
      </c>
      <c r="E240" s="44">
        <v>0.12965566937035081</v>
      </c>
      <c r="F240" s="9">
        <v>56689998311.054863</v>
      </c>
      <c r="G240" s="9">
        <v>19180243735.590599</v>
      </c>
      <c r="H240" s="11">
        <f t="shared" si="19"/>
        <v>3.7497407118095965E-4</v>
      </c>
      <c r="I240" s="10">
        <f t="shared" si="15"/>
        <v>9.2300357418469592E-2</v>
      </c>
      <c r="J240" s="10">
        <f t="shared" si="16"/>
        <v>-0.19823113253623525</v>
      </c>
      <c r="K240" s="10">
        <f t="shared" si="17"/>
        <v>66.875314814713391</v>
      </c>
      <c r="L240" s="10">
        <f t="shared" si="18"/>
        <v>0.18154383353074333</v>
      </c>
      <c r="R240" s="28"/>
      <c r="S240" s="28"/>
    </row>
    <row r="241" spans="1:19" x14ac:dyDescent="0.25">
      <c r="A241" s="8">
        <v>45502</v>
      </c>
      <c r="B241" s="44">
        <v>0.12956806872467511</v>
      </c>
      <c r="C241" s="44">
        <v>0.13514167262126189</v>
      </c>
      <c r="D241" s="44">
        <v>9.9279321617035801E-2</v>
      </c>
      <c r="E241" s="44">
        <v>0.1039538791913225</v>
      </c>
      <c r="F241" s="9">
        <v>55866762031.114113</v>
      </c>
      <c r="G241" s="9">
        <v>17479329450.397209</v>
      </c>
      <c r="H241" s="11">
        <f t="shared" si="19"/>
        <v>-5.2708663135082871E-2</v>
      </c>
      <c r="I241" s="10">
        <f t="shared" si="15"/>
        <v>0.12049845649959148</v>
      </c>
      <c r="J241" s="10">
        <f t="shared" si="16"/>
        <v>-2.6837245095803874E-2</v>
      </c>
      <c r="K241" s="10">
        <f t="shared" si="17"/>
        <v>63.297697710956967</v>
      </c>
      <c r="L241" s="10">
        <f t="shared" si="18"/>
        <v>0.36122679345617437</v>
      </c>
      <c r="R241" s="28"/>
      <c r="S241" s="28"/>
    </row>
    <row r="242" spans="1:19" x14ac:dyDescent="0.25">
      <c r="A242" s="8">
        <v>45509</v>
      </c>
      <c r="B242" s="44">
        <v>0.10369300927776449</v>
      </c>
      <c r="C242" s="44">
        <v>0.1103781665219751</v>
      </c>
      <c r="D242" s="44">
        <v>8.0733631698094596E-2</v>
      </c>
      <c r="E242" s="44">
        <v>0.10116404345680539</v>
      </c>
      <c r="F242" s="9">
        <v>48981357608.491287</v>
      </c>
      <c r="G242" s="9">
        <v>14351771911.60235</v>
      </c>
      <c r="H242" s="11">
        <f t="shared" si="19"/>
        <v>-0.1832410804081667</v>
      </c>
      <c r="I242" s="10">
        <f t="shared" si="15"/>
        <v>5.1020832657188132E-2</v>
      </c>
      <c r="J242" s="10">
        <f t="shared" si="16"/>
        <v>-1.0997288372384229E-2</v>
      </c>
      <c r="K242" s="10">
        <f t="shared" si="17"/>
        <v>51.515718114643505</v>
      </c>
      <c r="L242" s="10">
        <f t="shared" si="18"/>
        <v>0.36718941289222529</v>
      </c>
      <c r="R242" s="28"/>
      <c r="S242" s="28"/>
    </row>
    <row r="243" spans="1:19" x14ac:dyDescent="0.25">
      <c r="A243" s="8">
        <v>45516</v>
      </c>
      <c r="B243" s="44">
        <v>0.1005655414532909</v>
      </c>
      <c r="C243" s="44">
        <v>0.1089619562574989</v>
      </c>
      <c r="D243" s="44">
        <v>9.7612369168121202E-2</v>
      </c>
      <c r="E243" s="44">
        <v>0.1000515132979945</v>
      </c>
      <c r="F243" s="9">
        <v>49178195850.081886</v>
      </c>
      <c r="G243" s="9">
        <v>14897090046.13023</v>
      </c>
      <c r="H243" s="11">
        <f t="shared" si="19"/>
        <v>-1.2830528981420014E-2</v>
      </c>
      <c r="I243" s="10">
        <f t="shared" si="15"/>
        <v>7.467407190051259E-2</v>
      </c>
      <c r="J243" s="10">
        <f t="shared" si="16"/>
        <v>9.8809739662030216E-2</v>
      </c>
      <c r="K243" s="10">
        <f t="shared" si="17"/>
        <v>50.841913671393485</v>
      </c>
      <c r="L243" s="10">
        <f t="shared" si="18"/>
        <v>0.11627201743080229</v>
      </c>
      <c r="R243" s="28"/>
      <c r="S243" s="28"/>
    </row>
    <row r="244" spans="1:19" x14ac:dyDescent="0.25">
      <c r="A244" s="8">
        <v>45523</v>
      </c>
      <c r="B244" s="44">
        <v>9.9728737082966104E-2</v>
      </c>
      <c r="C244" s="44">
        <v>0.1154259962305223</v>
      </c>
      <c r="D244" s="44">
        <v>9.8437973402304896E-2</v>
      </c>
      <c r="E244" s="44">
        <v>0.1099375772797615</v>
      </c>
      <c r="F244" s="9">
        <v>50561211981.444939</v>
      </c>
      <c r="G244" s="9">
        <v>15279956539.17095</v>
      </c>
      <c r="H244" s="11">
        <f t="shared" si="19"/>
        <v>5.9323824525943564E-2</v>
      </c>
      <c r="I244" s="10">
        <f t="shared" si="15"/>
        <v>2.5701442963937105E-2</v>
      </c>
      <c r="J244" s="10">
        <f t="shared" si="16"/>
        <v>-0.12898427363426768</v>
      </c>
      <c r="K244" s="10">
        <f t="shared" si="17"/>
        <v>53.917374261124344</v>
      </c>
      <c r="L244" s="10">
        <f t="shared" si="18"/>
        <v>0.17257590989596339</v>
      </c>
      <c r="R244" s="28"/>
      <c r="S244" s="28"/>
    </row>
    <row r="245" spans="1:19" x14ac:dyDescent="0.25">
      <c r="A245" s="8">
        <v>45530</v>
      </c>
      <c r="B245" s="44">
        <v>0.1094009962419636</v>
      </c>
      <c r="C245" s="44">
        <v>0.1100839356058753</v>
      </c>
      <c r="D245" s="44">
        <v>9.47443414739957E-2</v>
      </c>
      <c r="E245" s="44">
        <v>9.5757358729220296E-2</v>
      </c>
      <c r="F245" s="9">
        <v>50134594583.307053</v>
      </c>
      <c r="G245" s="9">
        <v>14848662880.84495</v>
      </c>
      <c r="H245" s="11">
        <f t="shared" si="19"/>
        <v>-4.6281260713384995E-2</v>
      </c>
      <c r="I245" s="10">
        <f t="shared" si="15"/>
        <v>0.11356631891722782</v>
      </c>
      <c r="J245" s="10">
        <f t="shared" si="16"/>
        <v>1.9585144186737846E-3</v>
      </c>
      <c r="K245" s="10">
        <f t="shared" si="17"/>
        <v>51.375728945250714</v>
      </c>
      <c r="L245" s="10">
        <f t="shared" si="18"/>
        <v>0.16190512164876703</v>
      </c>
      <c r="R245" s="28"/>
      <c r="S245" s="28"/>
    </row>
    <row r="246" spans="1:19" x14ac:dyDescent="0.25">
      <c r="A246" s="8">
        <v>45537</v>
      </c>
      <c r="B246" s="44">
        <v>9.5175073807239802E-2</v>
      </c>
      <c r="C246" s="44">
        <v>0.1009878552333075</v>
      </c>
      <c r="D246" s="44">
        <v>8.9593520016418404E-2</v>
      </c>
      <c r="E246" s="44">
        <v>9.5944900896985597E-2</v>
      </c>
      <c r="F246" s="9">
        <v>46893862548.601479</v>
      </c>
      <c r="G246" s="9">
        <v>14065162821.60017</v>
      </c>
      <c r="H246" s="11">
        <f t="shared" si="19"/>
        <v>-8.262858992554345E-2</v>
      </c>
      <c r="I246" s="10">
        <f t="shared" si="15"/>
        <v>4.4426032426117791E-2</v>
      </c>
      <c r="J246" s="10">
        <f t="shared" si="16"/>
        <v>7.3596941124741466E-2</v>
      </c>
      <c r="K246" s="10">
        <f t="shared" si="17"/>
        <v>47.047996316182171</v>
      </c>
      <c r="L246" s="10">
        <f t="shared" si="18"/>
        <v>0.12717811751118879</v>
      </c>
      <c r="R246" s="28"/>
      <c r="S246" s="28"/>
    </row>
    <row r="247" spans="1:19" x14ac:dyDescent="0.25">
      <c r="A247" s="8">
        <v>45544</v>
      </c>
      <c r="B247" s="44">
        <v>9.5863310391695697E-2</v>
      </c>
      <c r="C247" s="44">
        <v>0.1088627304934795</v>
      </c>
      <c r="D247" s="44">
        <v>9.5602187956206106E-2</v>
      </c>
      <c r="E247" s="44">
        <v>0.1030061521195202</v>
      </c>
      <c r="F247" s="9">
        <v>47857759815.2724</v>
      </c>
      <c r="G247" s="9">
        <v>14979114773.073709</v>
      </c>
      <c r="H247" s="11">
        <f t="shared" si="19"/>
        <v>7.7978438515988319E-2</v>
      </c>
      <c r="I247" s="10">
        <f t="shared" si="15"/>
        <v>0.12583151646173696</v>
      </c>
      <c r="J247" s="10">
        <f t="shared" si="16"/>
        <v>3.0769002375626853E-2</v>
      </c>
      <c r="K247" s="10">
        <f t="shared" si="17"/>
        <v>50.794704042740022</v>
      </c>
      <c r="L247" s="10">
        <f t="shared" si="18"/>
        <v>0.13870542945468833</v>
      </c>
      <c r="R247" s="28"/>
      <c r="S247" s="28"/>
    </row>
    <row r="248" spans="1:19" x14ac:dyDescent="0.25">
      <c r="A248" s="8">
        <v>45551</v>
      </c>
      <c r="B248" s="44">
        <v>0.10299630455823811</v>
      </c>
      <c r="C248" s="44">
        <v>0.1105120597482851</v>
      </c>
      <c r="D248" s="44">
        <v>9.82016945383236E-2</v>
      </c>
      <c r="E248" s="44">
        <v>0.10617554865878991</v>
      </c>
      <c r="F248" s="9">
        <v>50466128512.575348</v>
      </c>
      <c r="G248" s="9">
        <v>15103889645.778311</v>
      </c>
      <c r="H248" s="11">
        <f t="shared" si="19"/>
        <v>1.5150540936545656E-2</v>
      </c>
      <c r="I248" s="10">
        <f t="shared" si="15"/>
        <v>0.17563030394617496</v>
      </c>
      <c r="J248" s="10">
        <f t="shared" si="16"/>
        <v>0.1752063451704664</v>
      </c>
      <c r="K248" s="10">
        <f t="shared" si="17"/>
        <v>51.579421826635823</v>
      </c>
      <c r="L248" s="10">
        <f t="shared" si="18"/>
        <v>0.12535797134495819</v>
      </c>
      <c r="R248" s="28"/>
      <c r="S248" s="28"/>
    </row>
    <row r="249" spans="1:19" x14ac:dyDescent="0.25">
      <c r="A249" s="8">
        <v>45558</v>
      </c>
      <c r="B249" s="44">
        <v>0.1059685556036901</v>
      </c>
      <c r="C249" s="44">
        <v>0.13185228970302909</v>
      </c>
      <c r="D249" s="44">
        <v>0.1043247699773456</v>
      </c>
      <c r="E249" s="44">
        <v>0.1247781784857655</v>
      </c>
      <c r="F249" s="9">
        <v>54074162570.596252</v>
      </c>
      <c r="G249" s="9">
        <v>16843636486.84277</v>
      </c>
      <c r="H249" s="11">
        <f t="shared" si="19"/>
        <v>0.1931031780907074</v>
      </c>
      <c r="I249" s="10">
        <f t="shared" si="15"/>
        <v>1.4304632682065357E-2</v>
      </c>
      <c r="J249" s="10">
        <f t="shared" si="16"/>
        <v>-0.10882485491963068</v>
      </c>
      <c r="K249" s="10">
        <f t="shared" si="17"/>
        <v>61.732675283531101</v>
      </c>
      <c r="L249" s="10">
        <f t="shared" si="18"/>
        <v>0.26386369921219255</v>
      </c>
      <c r="R249" s="28"/>
      <c r="S249" s="28"/>
    </row>
    <row r="250" spans="1:19" x14ac:dyDescent="0.25">
      <c r="A250" s="8">
        <v>45565</v>
      </c>
      <c r="B250" s="44">
        <v>0.1245005228109894</v>
      </c>
      <c r="C250" s="44">
        <v>0.1245640779531178</v>
      </c>
      <c r="D250" s="44">
        <v>0.10154836087265</v>
      </c>
      <c r="E250" s="44">
        <v>0.11119921131491629</v>
      </c>
      <c r="F250" s="9">
        <v>52194436232.140678</v>
      </c>
      <c r="G250" s="9">
        <v>16304177775.49085</v>
      </c>
      <c r="H250" s="11">
        <f t="shared" si="19"/>
        <v>-5.5275579713682091E-2</v>
      </c>
      <c r="I250" s="10">
        <f t="shared" si="15"/>
        <v>0.24407262675786964</v>
      </c>
      <c r="J250" s="10">
        <f t="shared" si="16"/>
        <v>6.4377689465322518E-4</v>
      </c>
      <c r="K250" s="10">
        <f t="shared" si="17"/>
        <v>58.265090290243748</v>
      </c>
      <c r="L250" s="10">
        <f t="shared" si="18"/>
        <v>0.22664784426536833</v>
      </c>
      <c r="R250" s="28"/>
      <c r="S250" s="28"/>
    </row>
    <row r="251" spans="1:19" x14ac:dyDescent="0.25">
      <c r="A251" s="8">
        <v>45572</v>
      </c>
      <c r="B251" s="44">
        <v>0.11122882509650291</v>
      </c>
      <c r="C251" s="44">
        <v>0.1151588192580318</v>
      </c>
      <c r="D251" s="44">
        <v>0.1027742423757132</v>
      </c>
      <c r="E251" s="44">
        <v>0.1112707987978645</v>
      </c>
      <c r="F251" s="9">
        <v>51732607501.765678</v>
      </c>
      <c r="G251" s="9">
        <v>16063535822.8358</v>
      </c>
      <c r="H251" s="11">
        <f t="shared" si="19"/>
        <v>-7.5505385257424382E-2</v>
      </c>
      <c r="I251" s="10">
        <f t="shared" si="15"/>
        <v>0.17528584650180162</v>
      </c>
      <c r="J251" s="10">
        <f t="shared" si="16"/>
        <v>0.27496062506322461</v>
      </c>
      <c r="K251" s="10">
        <f t="shared" si="17"/>
        <v>53.790256815562849</v>
      </c>
      <c r="L251" s="10">
        <f t="shared" si="18"/>
        <v>0.12050273099600317</v>
      </c>
      <c r="R251" s="28"/>
      <c r="S251" s="28"/>
    </row>
    <row r="252" spans="1:19" x14ac:dyDescent="0.25">
      <c r="A252" s="8">
        <v>45579</v>
      </c>
      <c r="B252" s="44">
        <v>0.1112054534712411</v>
      </c>
      <c r="C252" s="44">
        <v>0.14621317219850191</v>
      </c>
      <c r="D252" s="44">
        <v>0.1093691928203868</v>
      </c>
      <c r="E252" s="44">
        <v>0.14186588718660961</v>
      </c>
      <c r="F252" s="9">
        <v>24840447314.67857</v>
      </c>
      <c r="G252" s="9">
        <v>18443538804.235619</v>
      </c>
      <c r="H252" s="11">
        <f t="shared" si="19"/>
        <v>0.26966543370758128</v>
      </c>
      <c r="I252" s="10">
        <f t="shared" si="15"/>
        <v>0.12482104787907786</v>
      </c>
      <c r="J252" s="10">
        <f t="shared" si="16"/>
        <v>1.6994291678255058E-2</v>
      </c>
      <c r="K252" s="10">
        <f t="shared" si="17"/>
        <v>68.565295182681368</v>
      </c>
      <c r="L252" s="10">
        <f t="shared" si="18"/>
        <v>0.33687712625458155</v>
      </c>
      <c r="R252" s="28"/>
      <c r="S252" s="28"/>
    </row>
    <row r="253" spans="1:19" x14ac:dyDescent="0.25">
      <c r="A253" s="8">
        <v>45586</v>
      </c>
      <c r="B253" s="44">
        <v>0.14166401958287969</v>
      </c>
      <c r="C253" s="44">
        <v>0.1493967903646701</v>
      </c>
      <c r="D253" s="44">
        <v>0.12884709417565579</v>
      </c>
      <c r="E253" s="44">
        <v>0.14427679745265329</v>
      </c>
      <c r="F253" s="9">
        <v>3092964903.6650701</v>
      </c>
      <c r="G253" s="9">
        <v>20480982480.920731</v>
      </c>
      <c r="H253" s="11">
        <f t="shared" si="19"/>
        <v>2.1773812292684862E-2</v>
      </c>
      <c r="I253" s="10">
        <f t="shared" si="15"/>
        <v>0.30553696304445765</v>
      </c>
      <c r="J253" s="10">
        <f t="shared" si="16"/>
        <v>5.4021044738135737E-2</v>
      </c>
      <c r="K253" s="10">
        <f t="shared" si="17"/>
        <v>70.079996862074296</v>
      </c>
      <c r="L253" s="10">
        <f t="shared" si="18"/>
        <v>0.15948901541387617</v>
      </c>
      <c r="R253" s="28"/>
      <c r="S253" s="28"/>
    </row>
    <row r="254" spans="1:19" x14ac:dyDescent="0.25">
      <c r="A254" s="8">
        <v>45593</v>
      </c>
      <c r="B254" s="44">
        <v>0.1439950216938426</v>
      </c>
      <c r="C254" s="44">
        <v>0.17902179010452049</v>
      </c>
      <c r="D254" s="44">
        <v>0.14128193512764831</v>
      </c>
      <c r="E254" s="44">
        <v>0.15207078078251801</v>
      </c>
      <c r="F254" s="9">
        <v>5180686957.2565327</v>
      </c>
      <c r="G254" s="9">
        <v>23315447024.942951</v>
      </c>
      <c r="H254" s="11">
        <f t="shared" si="19"/>
        <v>0.19829743107289818</v>
      </c>
      <c r="I254" s="10">
        <f t="shared" si="15"/>
        <v>9.7399506306925329E-2</v>
      </c>
      <c r="J254" s="10">
        <f t="shared" si="16"/>
        <v>0.83544129217857388</v>
      </c>
      <c r="K254" s="10">
        <f t="shared" si="17"/>
        <v>84.174977640493282</v>
      </c>
      <c r="L254" s="10">
        <f t="shared" si="18"/>
        <v>0.2671244199959053</v>
      </c>
      <c r="R254" s="28"/>
      <c r="S254" s="28"/>
    </row>
    <row r="255" spans="1:19" x14ac:dyDescent="0.25">
      <c r="A255" s="8">
        <v>45600</v>
      </c>
      <c r="B255" s="44">
        <v>0.151033157541238</v>
      </c>
      <c r="C255" s="44">
        <v>0.29187568510593831</v>
      </c>
      <c r="D255" s="44">
        <v>0.1487093739959717</v>
      </c>
      <c r="E255" s="44">
        <v>0.2791169903820695</v>
      </c>
      <c r="F255" s="9">
        <v>11274797652.42944</v>
      </c>
      <c r="G255" s="9">
        <v>27716497265.798779</v>
      </c>
      <c r="H255" s="11">
        <f t="shared" si="19"/>
        <v>0.63039194801665732</v>
      </c>
      <c r="I255" s="10">
        <f t="shared" si="15"/>
        <v>0.2840088629779608</v>
      </c>
      <c r="J255" s="10">
        <f t="shared" si="16"/>
        <v>0.31439138654088139</v>
      </c>
      <c r="K255" s="10">
        <f t="shared" si="17"/>
        <v>137.86859771755908</v>
      </c>
      <c r="L255" s="10">
        <f t="shared" si="18"/>
        <v>0.96272553143720963</v>
      </c>
      <c r="R255" s="28"/>
      <c r="S255" s="28"/>
    </row>
    <row r="256" spans="1:19" x14ac:dyDescent="0.25">
      <c r="A256" s="8">
        <v>45607</v>
      </c>
      <c r="B256" s="44">
        <v>0.28134792643816708</v>
      </c>
      <c r="C256" s="44">
        <v>0.43566772919837932</v>
      </c>
      <c r="D256" s="44">
        <v>0.27609473231177678</v>
      </c>
      <c r="E256" s="44">
        <v>0.36686896799540619</v>
      </c>
      <c r="F256" s="9">
        <v>38607894081.978653</v>
      </c>
      <c r="G256" s="9">
        <v>52592852165.564903</v>
      </c>
      <c r="H256" s="11">
        <f t="shared" si="19"/>
        <v>0.49264824522896</v>
      </c>
      <c r="I256" s="10">
        <f t="shared" si="15"/>
        <v>0.10425698365436527</v>
      </c>
      <c r="J256" s="10">
        <f t="shared" si="16"/>
        <v>0.16945940008945448</v>
      </c>
      <c r="K256" s="10">
        <f t="shared" si="17"/>
        <v>206.28196870052091</v>
      </c>
      <c r="L256" s="10">
        <f t="shared" si="18"/>
        <v>0.57796465564727462</v>
      </c>
      <c r="R256" s="28"/>
      <c r="S256" s="28"/>
    </row>
    <row r="257" spans="1:19" x14ac:dyDescent="0.25">
      <c r="A257" s="8">
        <v>45614</v>
      </c>
      <c r="B257" s="44">
        <v>0.36542498501704079</v>
      </c>
      <c r="C257" s="44">
        <v>0.47531308275389078</v>
      </c>
      <c r="D257" s="44">
        <v>0.35987124490499078</v>
      </c>
      <c r="E257" s="44">
        <v>0.42903836322334499</v>
      </c>
      <c r="F257" s="9">
        <v>21530709488.423241</v>
      </c>
      <c r="G257" s="9">
        <v>58128205144.532188</v>
      </c>
      <c r="H257" s="11">
        <f t="shared" si="19"/>
        <v>9.0999059371365862E-2</v>
      </c>
      <c r="I257" s="10">
        <f t="shared" si="15"/>
        <v>9.0471354197158682E-2</v>
      </c>
      <c r="J257" s="10">
        <f t="shared" si="16"/>
        <v>2.4902703834283724E-2</v>
      </c>
      <c r="K257" s="10">
        <f t="shared" si="17"/>
        <v>225.14443287691321</v>
      </c>
      <c r="L257" s="10">
        <f t="shared" si="18"/>
        <v>0.32078650207069948</v>
      </c>
      <c r="R257" s="28"/>
      <c r="S257" s="28"/>
    </row>
    <row r="258" spans="1:19" x14ac:dyDescent="0.25">
      <c r="A258" s="8">
        <v>45621</v>
      </c>
      <c r="B258" s="44">
        <v>0.42583011212296901</v>
      </c>
      <c r="C258" s="44">
        <v>0.44848518563497558</v>
      </c>
      <c r="D258" s="44">
        <v>0.36698543005821438</v>
      </c>
      <c r="E258" s="44">
        <v>0.4397225785162418</v>
      </c>
      <c r="F258" s="9">
        <v>15309538550.31184</v>
      </c>
      <c r="G258" s="9">
        <v>60372792196.651123</v>
      </c>
      <c r="H258" s="11">
        <f t="shared" si="19"/>
        <v>-5.644258088474758E-2</v>
      </c>
      <c r="I258" s="10">
        <f t="shared" si="15"/>
        <v>7.5818987965953238E-2</v>
      </c>
      <c r="J258" s="10">
        <f t="shared" si="16"/>
        <v>6.1280613971805398E-2</v>
      </c>
      <c r="K258" s="10">
        <f t="shared" si="17"/>
        <v>212.38025743262267</v>
      </c>
      <c r="L258" s="10">
        <f t="shared" si="18"/>
        <v>0.22207899524466956</v>
      </c>
      <c r="R258" s="28"/>
      <c r="S258" s="28"/>
    </row>
    <row r="259" spans="1:19" x14ac:dyDescent="0.25">
      <c r="A259" s="8">
        <v>45628</v>
      </c>
      <c r="B259" s="44">
        <v>0.44100290493715327</v>
      </c>
      <c r="C259" s="44">
        <v>0.48055332735931822</v>
      </c>
      <c r="D259" s="44">
        <v>0.3853659888103535</v>
      </c>
      <c r="E259" s="44">
        <v>0.4666690481049825</v>
      </c>
      <c r="F259" s="9">
        <v>19726364426.264919</v>
      </c>
      <c r="G259" s="9">
        <v>63698846502.521263</v>
      </c>
      <c r="H259" s="11">
        <f t="shared" si="19"/>
        <v>7.1503235227134268E-2</v>
      </c>
      <c r="I259" s="10">
        <f t="shared" ref="I259:I289" si="20">_xlfn.STDEV.S(H260:H261)</f>
        <v>5.0076943358224268E-2</v>
      </c>
      <c r="J259" s="10">
        <f t="shared" ref="J259:J289" si="21">E260/E259-1</f>
        <v>-0.12772844779818249</v>
      </c>
      <c r="K259" s="10">
        <f t="shared" ref="K259:K288" si="22">C259/$C$2-1</f>
        <v>227.63763617265397</v>
      </c>
      <c r="L259" s="10">
        <f t="shared" ref="L259:L288" si="23">C259/D259-1</f>
        <v>0.24700503239222904</v>
      </c>
      <c r="R259" s="28"/>
      <c r="S259" s="28"/>
    </row>
    <row r="260" spans="1:19" x14ac:dyDescent="0.25">
      <c r="A260" s="8">
        <v>45635</v>
      </c>
      <c r="B260" s="44">
        <v>0.46338747914641948</v>
      </c>
      <c r="C260" s="44">
        <v>0.46338747914641948</v>
      </c>
      <c r="D260" s="44">
        <v>0.36773396327718672</v>
      </c>
      <c r="E260" s="44">
        <v>0.4070621349550777</v>
      </c>
      <c r="F260" s="9">
        <v>14137004904.98345</v>
      </c>
      <c r="G260" s="9">
        <v>60616875932.140694</v>
      </c>
      <c r="H260" s="11">
        <f t="shared" ref="H260:H289" si="24">(C260-C259)/C259</f>
        <v>-3.572100583971928E-2</v>
      </c>
      <c r="I260" s="10">
        <f t="shared" si="20"/>
        <v>4.804862466200463E-2</v>
      </c>
      <c r="J260" s="10">
        <f t="shared" si="21"/>
        <v>-0.23202551634748037</v>
      </c>
      <c r="K260" s="10">
        <f t="shared" si="22"/>
        <v>219.47046983575098</v>
      </c>
      <c r="L260" s="10">
        <f t="shared" si="23"/>
        <v>0.26011607689641658</v>
      </c>
      <c r="R260" s="28"/>
      <c r="S260" s="28"/>
    </row>
    <row r="261" spans="1:19" x14ac:dyDescent="0.25">
      <c r="A261" s="8">
        <v>45642</v>
      </c>
      <c r="B261" s="44">
        <v>0.4059635283133064</v>
      </c>
      <c r="C261" s="44">
        <v>0.4140179462125918</v>
      </c>
      <c r="D261" s="44">
        <v>0.26639268674134209</v>
      </c>
      <c r="E261" s="44">
        <v>0.31261333290661808</v>
      </c>
      <c r="F261" s="9">
        <v>12176426707.52178</v>
      </c>
      <c r="G261" s="9">
        <v>53272371540.865433</v>
      </c>
      <c r="H261" s="11">
        <f t="shared" si="24"/>
        <v>-0.10654049829910936</v>
      </c>
      <c r="I261" s="10">
        <f t="shared" si="20"/>
        <v>0.24031409999483741</v>
      </c>
      <c r="J261" s="10">
        <f t="shared" si="21"/>
        <v>7.9643162559388525E-3</v>
      </c>
      <c r="K261" s="10">
        <f t="shared" si="22"/>
        <v>195.98143611921131</v>
      </c>
      <c r="L261" s="10">
        <f t="shared" si="23"/>
        <v>0.55416408489692759</v>
      </c>
      <c r="R261" s="28"/>
      <c r="S261" s="28"/>
    </row>
    <row r="262" spans="1:19" x14ac:dyDescent="0.25">
      <c r="A262" s="8">
        <v>45649</v>
      </c>
      <c r="B262" s="44">
        <v>0.3128873827374743</v>
      </c>
      <c r="C262" s="44">
        <v>0.34177532756167989</v>
      </c>
      <c r="D262" s="44">
        <v>0.3050890159456528</v>
      </c>
      <c r="E262" s="44">
        <v>0.3151030843557095</v>
      </c>
      <c r="F262" s="9">
        <v>5966206038.6039248</v>
      </c>
      <c r="G262" s="9">
        <v>47267746264.702332</v>
      </c>
      <c r="H262" s="11">
        <f t="shared" si="24"/>
        <v>-0.17449151494949075</v>
      </c>
      <c r="I262" s="10">
        <f t="shared" si="20"/>
        <v>0.1196017054429548</v>
      </c>
      <c r="J262" s="10">
        <f t="shared" si="21"/>
        <v>0.21460196991595182</v>
      </c>
      <c r="K262" s="10">
        <f t="shared" si="22"/>
        <v>161.6098469138438</v>
      </c>
      <c r="L262" s="10">
        <f t="shared" si="23"/>
        <v>0.12024789388865509</v>
      </c>
      <c r="R262" s="28"/>
      <c r="S262" s="28"/>
    </row>
    <row r="263" spans="1:19" x14ac:dyDescent="0.25">
      <c r="A263" s="8">
        <v>45656</v>
      </c>
      <c r="B263" s="44">
        <v>0.31413023332357171</v>
      </c>
      <c r="C263" s="44">
        <v>0.3982926438575613</v>
      </c>
      <c r="D263" s="44">
        <v>0.30707692492615868</v>
      </c>
      <c r="E263" s="44">
        <v>0.38272482698503713</v>
      </c>
      <c r="F263" s="9">
        <v>6009436734.0017424</v>
      </c>
      <c r="G263" s="9">
        <v>50407361139.701233</v>
      </c>
      <c r="H263" s="11">
        <f t="shared" si="24"/>
        <v>0.16536394449269246</v>
      </c>
      <c r="I263" s="10">
        <f t="shared" si="20"/>
        <v>6.7693394390626424E-2</v>
      </c>
      <c r="J263" s="10">
        <f t="shared" si="21"/>
        <v>-0.12189438019982568</v>
      </c>
      <c r="K263" s="10">
        <f t="shared" si="22"/>
        <v>188.49965261286988</v>
      </c>
      <c r="L263" s="10">
        <f t="shared" si="23"/>
        <v>0.29704517509199624</v>
      </c>
      <c r="R263" s="28"/>
      <c r="S263" s="28"/>
    </row>
    <row r="264" spans="1:19" x14ac:dyDescent="0.25">
      <c r="A264" s="8">
        <v>45663</v>
      </c>
      <c r="B264" s="44">
        <v>0.38206449784879792</v>
      </c>
      <c r="C264" s="44">
        <v>0.39678773117703181</v>
      </c>
      <c r="D264" s="44">
        <v>0.31581297697088651</v>
      </c>
      <c r="E264" s="44">
        <v>0.33607282141261052</v>
      </c>
      <c r="F264" s="9">
        <v>6898794543.4621897</v>
      </c>
      <c r="G264" s="9">
        <v>52273861759.690964</v>
      </c>
      <c r="H264" s="11">
        <f t="shared" si="24"/>
        <v>-3.7784094276862483E-3</v>
      </c>
      <c r="I264" s="10">
        <f t="shared" si="20"/>
        <v>0.12382174013214423</v>
      </c>
      <c r="J264" s="10">
        <f t="shared" si="21"/>
        <v>6.9515449782769911E-2</v>
      </c>
      <c r="K264" s="10">
        <f t="shared" si="22"/>
        <v>187.78364533889413</v>
      </c>
      <c r="L264" s="10">
        <f t="shared" si="23"/>
        <v>0.25640097181190247</v>
      </c>
      <c r="R264" s="28"/>
      <c r="S264" s="28"/>
    </row>
    <row r="265" spans="1:19" x14ac:dyDescent="0.25">
      <c r="A265" s="8">
        <v>45670</v>
      </c>
      <c r="B265" s="44">
        <v>0.3367093569181755</v>
      </c>
      <c r="C265" s="44">
        <v>0.43327415138209929</v>
      </c>
      <c r="D265" s="44">
        <v>0.31316947689023161</v>
      </c>
      <c r="E265" s="44">
        <v>0.35943507475287262</v>
      </c>
      <c r="F265" s="9">
        <v>9190500093.4690762</v>
      </c>
      <c r="G265" s="9">
        <v>54316461687.158974</v>
      </c>
      <c r="H265" s="11">
        <f t="shared" si="24"/>
        <v>9.1954507002608432E-2</v>
      </c>
      <c r="I265" s="10">
        <f t="shared" si="20"/>
        <v>4.1256126135951511E-2</v>
      </c>
      <c r="J265" s="10">
        <f t="shared" si="21"/>
        <v>-6.0556649012229014E-2</v>
      </c>
      <c r="K265" s="10">
        <f t="shared" si="22"/>
        <v>205.14315237618743</v>
      </c>
      <c r="L265" s="10">
        <f t="shared" si="23"/>
        <v>0.38351334773907531</v>
      </c>
      <c r="R265" s="28"/>
      <c r="S265" s="28"/>
    </row>
    <row r="266" spans="1:19" x14ac:dyDescent="0.25">
      <c r="A266" s="8">
        <v>45677</v>
      </c>
      <c r="B266" s="44">
        <v>0.35277380397604979</v>
      </c>
      <c r="C266" s="44">
        <v>0.39724485925197611</v>
      </c>
      <c r="D266" s="44">
        <v>0.33763325133747668</v>
      </c>
      <c r="E266" s="44">
        <v>0.33766889108837861</v>
      </c>
      <c r="F266" s="9">
        <v>10680378383.86846</v>
      </c>
      <c r="G266" s="9">
        <v>53145446203.881531</v>
      </c>
      <c r="H266" s="11">
        <f t="shared" si="24"/>
        <v>-8.3155877208906881E-2</v>
      </c>
      <c r="I266" s="10">
        <f t="shared" si="20"/>
        <v>1.708839547226559E-3</v>
      </c>
      <c r="J266" s="10">
        <f t="shared" si="21"/>
        <v>-0.20809797381207373</v>
      </c>
      <c r="K266" s="10">
        <f t="shared" si="22"/>
        <v>188.00113770973621</v>
      </c>
      <c r="L266" s="10">
        <f t="shared" si="23"/>
        <v>0.17655727828452372</v>
      </c>
      <c r="R266" s="28"/>
      <c r="S266" s="28"/>
    </row>
    <row r="267" spans="1:19" x14ac:dyDescent="0.25">
      <c r="A267" s="8">
        <v>45684</v>
      </c>
      <c r="B267" s="44">
        <v>0.33646456183654699</v>
      </c>
      <c r="C267" s="44">
        <v>0.34103437388203861</v>
      </c>
      <c r="D267" s="44">
        <v>0.25702738173900919</v>
      </c>
      <c r="E267" s="44">
        <v>0.26740067903351722</v>
      </c>
      <c r="F267" s="9">
        <v>4901111202.6310968</v>
      </c>
      <c r="G267" s="9">
        <v>47811636784.426826</v>
      </c>
      <c r="H267" s="11">
        <f t="shared" si="24"/>
        <v>-0.14150085032134466</v>
      </c>
      <c r="I267" s="10">
        <f t="shared" si="20"/>
        <v>7.9443165743478872E-2</v>
      </c>
      <c r="J267" s="10">
        <f t="shared" si="21"/>
        <v>-6.478240577238803E-2</v>
      </c>
      <c r="K267" s="10">
        <f t="shared" si="22"/>
        <v>161.25731601210697</v>
      </c>
      <c r="L267" s="10">
        <f t="shared" si="23"/>
        <v>0.32684063298879118</v>
      </c>
      <c r="R267" s="28"/>
      <c r="S267" s="28"/>
    </row>
    <row r="268" spans="1:19" x14ac:dyDescent="0.25">
      <c r="A268" s="8">
        <v>45691</v>
      </c>
      <c r="B268" s="44">
        <v>0.26567039345599119</v>
      </c>
      <c r="C268" s="44">
        <v>0.29360188550473831</v>
      </c>
      <c r="D268" s="44">
        <v>0.2154187888878504</v>
      </c>
      <c r="E268" s="44">
        <v>0.25007781974055582</v>
      </c>
      <c r="F268" s="9">
        <v>8589677135.9520912</v>
      </c>
      <c r="G268" s="9">
        <v>38123886698.016113</v>
      </c>
      <c r="H268" s="11">
        <f t="shared" si="24"/>
        <v>-0.13908418625773736</v>
      </c>
      <c r="I268" s="10">
        <f t="shared" si="20"/>
        <v>2.2395920795090164E-2</v>
      </c>
      <c r="J268" s="10">
        <f t="shared" si="21"/>
        <v>6.3921621980764121E-2</v>
      </c>
      <c r="K268" s="10">
        <f t="shared" si="22"/>
        <v>138.68988925019855</v>
      </c>
      <c r="L268" s="10">
        <f t="shared" si="23"/>
        <v>0.36293536427591255</v>
      </c>
      <c r="R268" s="28"/>
      <c r="S268" s="28"/>
    </row>
    <row r="269" spans="1:19" x14ac:dyDescent="0.25">
      <c r="A269" s="8">
        <v>45698</v>
      </c>
      <c r="B269" s="44">
        <v>0.2509542659044724</v>
      </c>
      <c r="C269" s="44">
        <v>0.2857525612854</v>
      </c>
      <c r="D269" s="44">
        <v>0.24282263386181679</v>
      </c>
      <c r="E269" s="44">
        <v>0.2660631995997853</v>
      </c>
      <c r="F269" s="9">
        <v>3389142516.6907659</v>
      </c>
      <c r="G269" s="9">
        <v>38709647278.690773</v>
      </c>
      <c r="H269" s="11">
        <f t="shared" si="24"/>
        <v>-2.6734583825455845E-2</v>
      </c>
      <c r="I269" s="10">
        <f t="shared" si="20"/>
        <v>2.4609684390767824E-2</v>
      </c>
      <c r="J269" s="10">
        <f t="shared" si="21"/>
        <v>-8.5495871104466215E-2</v>
      </c>
      <c r="K269" s="10">
        <f t="shared" si="22"/>
        <v>134.95533819647045</v>
      </c>
      <c r="L269" s="10">
        <f t="shared" si="23"/>
        <v>0.1767954112877852</v>
      </c>
      <c r="R269" s="28"/>
      <c r="S269" s="28"/>
    </row>
    <row r="270" spans="1:19" x14ac:dyDescent="0.25">
      <c r="A270" s="8">
        <v>45705</v>
      </c>
      <c r="B270" s="44">
        <v>0.26697026920959521</v>
      </c>
      <c r="C270" s="44">
        <v>0.26906255464345158</v>
      </c>
      <c r="D270" s="44">
        <v>0.23562441799044409</v>
      </c>
      <c r="E270" s="44">
        <v>0.24331589458116021</v>
      </c>
      <c r="F270" s="9">
        <v>2663210825.6561632</v>
      </c>
      <c r="G270" s="9">
        <v>37412527219.184311</v>
      </c>
      <c r="H270" s="11">
        <f t="shared" si="24"/>
        <v>-5.8407198755706005E-2</v>
      </c>
      <c r="I270" s="10">
        <f t="shared" si="20"/>
        <v>4.7230030435582167E-2</v>
      </c>
      <c r="J270" s="10">
        <f t="shared" si="21"/>
        <v>-1.0737882129161602E-2</v>
      </c>
      <c r="K270" s="10">
        <f t="shared" si="22"/>
        <v>127.01456773652998</v>
      </c>
      <c r="L270" s="10">
        <f t="shared" si="23"/>
        <v>0.14191286683353677</v>
      </c>
      <c r="R270" s="28"/>
      <c r="S270" s="28"/>
    </row>
    <row r="271" spans="1:19" x14ac:dyDescent="0.25">
      <c r="A271" s="8">
        <v>45712</v>
      </c>
      <c r="B271" s="44">
        <v>0.242890513509952</v>
      </c>
      <c r="C271" s="44">
        <v>0.2439830864285808</v>
      </c>
      <c r="D271" s="44">
        <v>0.1823685507277488</v>
      </c>
      <c r="E271" s="44">
        <v>0.24070319718499619</v>
      </c>
      <c r="F271" s="9">
        <v>4302949085.6951218</v>
      </c>
      <c r="G271" s="9">
        <v>31284118236.219952</v>
      </c>
      <c r="H271" s="11">
        <f t="shared" si="24"/>
        <v>-9.32105481868514E-2</v>
      </c>
      <c r="I271" s="10">
        <f t="shared" si="20"/>
        <v>0.15433492511370706</v>
      </c>
      <c r="J271" s="10">
        <f t="shared" si="21"/>
        <v>-0.30093735191002491</v>
      </c>
      <c r="K271" s="10">
        <f t="shared" si="22"/>
        <v>115.0822597019052</v>
      </c>
      <c r="L271" s="10">
        <f t="shared" si="23"/>
        <v>0.33785724268223216</v>
      </c>
      <c r="R271" s="28"/>
      <c r="S271" s="28"/>
    </row>
    <row r="272" spans="1:19" x14ac:dyDescent="0.25">
      <c r="A272" s="8">
        <v>45719</v>
      </c>
      <c r="B272" s="44">
        <v>0.2373124844763316</v>
      </c>
      <c r="C272" s="44">
        <v>0.23753773678092799</v>
      </c>
      <c r="D272" s="44">
        <v>0.1663554950923648</v>
      </c>
      <c r="E272" s="44">
        <v>0.16826661442786689</v>
      </c>
      <c r="F272" s="9">
        <v>4635263747.719141</v>
      </c>
      <c r="G272" s="9">
        <v>29974052525.072971</v>
      </c>
      <c r="H272" s="11">
        <f t="shared" si="24"/>
        <v>-2.6417198593557036E-2</v>
      </c>
      <c r="I272" s="10">
        <f t="shared" si="20"/>
        <v>0.17103226440563971</v>
      </c>
      <c r="J272" s="10">
        <f t="shared" si="21"/>
        <v>1.212165635951834E-3</v>
      </c>
      <c r="K272" s="10">
        <f t="shared" si="22"/>
        <v>112.0156915941711</v>
      </c>
      <c r="L272" s="10">
        <f t="shared" si="23"/>
        <v>0.42789233772554969</v>
      </c>
      <c r="R272" s="28"/>
      <c r="S272" s="28"/>
    </row>
    <row r="273" spans="1:19" x14ac:dyDescent="0.25">
      <c r="A273" s="8">
        <v>45726</v>
      </c>
      <c r="B273" s="44">
        <v>0.1695079681440905</v>
      </c>
      <c r="C273" s="44">
        <v>0.17941706443124061</v>
      </c>
      <c r="D273" s="44">
        <v>0.14589570602835389</v>
      </c>
      <c r="E273" s="44">
        <v>0.1684705814355543</v>
      </c>
      <c r="F273" s="9">
        <v>3626970586.8410282</v>
      </c>
      <c r="G273" s="9">
        <v>24981778592.480839</v>
      </c>
      <c r="H273" s="11">
        <f t="shared" si="24"/>
        <v>-0.24467974283719751</v>
      </c>
      <c r="I273" s="10">
        <f t="shared" si="20"/>
        <v>0.10632924379321471</v>
      </c>
      <c r="J273" s="10">
        <f t="shared" si="21"/>
        <v>2.2420273781219802E-2</v>
      </c>
      <c r="K273" s="10">
        <f t="shared" si="22"/>
        <v>84.363041238341296</v>
      </c>
      <c r="L273" s="10">
        <f t="shared" si="23"/>
        <v>0.22976247427304042</v>
      </c>
      <c r="R273" s="28"/>
      <c r="S273" s="28"/>
    </row>
    <row r="274" spans="1:19" x14ac:dyDescent="0.25">
      <c r="A274" s="8">
        <v>45733</v>
      </c>
      <c r="B274" s="44">
        <v>0.16892561518220189</v>
      </c>
      <c r="C274" s="44">
        <v>0.17891405166238991</v>
      </c>
      <c r="D274" s="44">
        <v>0.16352281088938131</v>
      </c>
      <c r="E274" s="44">
        <v>0.1722477379954207</v>
      </c>
      <c r="F274" s="9">
        <v>1974474298.58406</v>
      </c>
      <c r="G274" s="9">
        <v>25272739081.18119</v>
      </c>
      <c r="H274" s="11">
        <f t="shared" si="24"/>
        <v>-2.8035949113607078E-3</v>
      </c>
      <c r="I274" s="10">
        <f t="shared" si="20"/>
        <v>0.19848493118822835</v>
      </c>
      <c r="J274" s="10">
        <f t="shared" si="21"/>
        <v>-3.3690102814635359E-2</v>
      </c>
      <c r="K274" s="10">
        <f t="shared" si="22"/>
        <v>84.123717850307202</v>
      </c>
      <c r="L274" s="10">
        <f t="shared" si="23"/>
        <v>9.412289752908154E-2</v>
      </c>
      <c r="R274" s="28"/>
      <c r="S274" s="28"/>
    </row>
    <row r="275" spans="1:19" x14ac:dyDescent="0.25">
      <c r="A275" s="8">
        <v>45740</v>
      </c>
      <c r="B275" s="44">
        <v>0.17273311776441971</v>
      </c>
      <c r="C275" s="44">
        <v>0.2053161591901386</v>
      </c>
      <c r="D275" s="44">
        <v>0.16542386471574741</v>
      </c>
      <c r="E275" s="44">
        <v>0.1664446939927666</v>
      </c>
      <c r="F275" s="9">
        <v>2975582737.2269158</v>
      </c>
      <c r="G275" s="9">
        <v>27100881259.421169</v>
      </c>
      <c r="H275" s="11">
        <f t="shared" si="24"/>
        <v>0.14756866373787877</v>
      </c>
      <c r="I275" s="10">
        <f t="shared" si="20"/>
        <v>6.0086689878971505E-2</v>
      </c>
      <c r="J275" s="10">
        <f t="shared" si="21"/>
        <v>-0.10488164288351454</v>
      </c>
      <c r="K275" s="10">
        <f t="shared" si="22"/>
        <v>96.685311145877264</v>
      </c>
      <c r="L275" s="10">
        <f t="shared" si="23"/>
        <v>0.24115199184192226</v>
      </c>
      <c r="R275" s="28"/>
      <c r="S275" s="28"/>
    </row>
    <row r="276" spans="1:19" x14ac:dyDescent="0.25">
      <c r="A276" s="8">
        <v>45747</v>
      </c>
      <c r="B276" s="44">
        <v>0.16715323892235059</v>
      </c>
      <c r="C276" s="44">
        <v>0.17798212780446429</v>
      </c>
      <c r="D276" s="44">
        <v>0.14689451984443291</v>
      </c>
      <c r="E276" s="44">
        <v>0.1489877010375614</v>
      </c>
      <c r="F276" s="9">
        <v>2612466915.812283</v>
      </c>
      <c r="G276" s="9">
        <v>24724668273.1581</v>
      </c>
      <c r="H276" s="11">
        <f t="shared" si="24"/>
        <v>-0.1331314178752043</v>
      </c>
      <c r="I276" s="10">
        <f t="shared" si="20"/>
        <v>3.2579978089364123E-2</v>
      </c>
      <c r="J276" s="10">
        <f t="shared" si="21"/>
        <v>9.351455539973097E-2</v>
      </c>
      <c r="K276" s="10">
        <f t="shared" si="22"/>
        <v>83.680327167446123</v>
      </c>
      <c r="L276" s="10">
        <f t="shared" si="23"/>
        <v>0.21163218337181244</v>
      </c>
      <c r="R276" s="28"/>
      <c r="S276" s="28"/>
    </row>
    <row r="277" spans="1:19" x14ac:dyDescent="0.25">
      <c r="A277" s="8">
        <v>45754</v>
      </c>
      <c r="B277" s="44">
        <v>0.1489949531291703</v>
      </c>
      <c r="C277" s="44">
        <v>0.1694112193668364</v>
      </c>
      <c r="D277" s="44">
        <v>0.13089652072195551</v>
      </c>
      <c r="E277" s="44">
        <v>0.16292021966011699</v>
      </c>
      <c r="F277" s="9">
        <v>3956338499.4495759</v>
      </c>
      <c r="G277" s="9">
        <v>22845750648.899361</v>
      </c>
      <c r="H277" s="11">
        <f t="shared" si="24"/>
        <v>-4.8156006130256591E-2</v>
      </c>
      <c r="I277" s="10">
        <f t="shared" si="20"/>
        <v>9.6697670579469999E-2</v>
      </c>
      <c r="J277" s="10">
        <f t="shared" si="21"/>
        <v>-4.8123596070347108E-2</v>
      </c>
      <c r="K277" s="10">
        <f t="shared" si="22"/>
        <v>79.60246081325846</v>
      </c>
      <c r="L277" s="10">
        <f t="shared" si="23"/>
        <v>0.2942377569125163</v>
      </c>
      <c r="R277" s="28"/>
      <c r="S277" s="28"/>
    </row>
    <row r="278" spans="1:19" x14ac:dyDescent="0.25">
      <c r="A278" s="8">
        <v>45761</v>
      </c>
      <c r="B278" s="44">
        <v>0.16265259464294721</v>
      </c>
      <c r="C278" s="44">
        <v>0.1690586815220857</v>
      </c>
      <c r="D278" s="44">
        <v>0.1510197082751146</v>
      </c>
      <c r="E278" s="44">
        <v>0.1550799128175013</v>
      </c>
      <c r="F278" s="9">
        <v>1677948064.6837981</v>
      </c>
      <c r="G278" s="9">
        <v>23554436659.8088</v>
      </c>
      <c r="H278" s="11">
        <f t="shared" si="24"/>
        <v>-2.0809592544595783E-3</v>
      </c>
      <c r="I278" s="10">
        <f t="shared" si="20"/>
        <v>0.12394121602611491</v>
      </c>
      <c r="J278" s="10">
        <f t="shared" si="21"/>
        <v>0.15876059336541926</v>
      </c>
      <c r="K278" s="10">
        <f t="shared" si="22"/>
        <v>79.434730376496887</v>
      </c>
      <c r="L278" s="10">
        <f t="shared" si="23"/>
        <v>0.11944780885226747</v>
      </c>
      <c r="R278" s="28"/>
      <c r="S278" s="28"/>
    </row>
    <row r="279" spans="1:19" x14ac:dyDescent="0.25">
      <c r="A279" s="8">
        <v>45768</v>
      </c>
      <c r="B279" s="44">
        <v>0.1553125842651194</v>
      </c>
      <c r="C279" s="44">
        <v>0.19182584762426599</v>
      </c>
      <c r="D279" s="44">
        <v>0.1553125842651194</v>
      </c>
      <c r="E279" s="44">
        <v>0.17970049179546529</v>
      </c>
      <c r="F279" s="9">
        <v>2960947716.3937278</v>
      </c>
      <c r="G279" s="9">
        <v>25885367749.84016</v>
      </c>
      <c r="H279" s="11">
        <f t="shared" si="24"/>
        <v>0.13467019792891272</v>
      </c>
      <c r="I279" s="10">
        <f t="shared" si="20"/>
        <v>0.31409093547695688</v>
      </c>
      <c r="J279" s="10">
        <f t="shared" si="21"/>
        <v>-4.845946033760018E-2</v>
      </c>
      <c r="K279" s="10">
        <f t="shared" si="22"/>
        <v>90.266891436658454</v>
      </c>
      <c r="L279" s="10">
        <f t="shared" si="23"/>
        <v>0.23509533069656641</v>
      </c>
      <c r="R279" s="28"/>
      <c r="S279" s="28"/>
    </row>
    <row r="280" spans="1:19" x14ac:dyDescent="0.25">
      <c r="A280" s="8">
        <v>45775</v>
      </c>
      <c r="B280" s="44">
        <v>0.17912113435476509</v>
      </c>
      <c r="C280" s="44">
        <v>0.18403596286759041</v>
      </c>
      <c r="D280" s="44">
        <v>0.16777334238577121</v>
      </c>
      <c r="E280" s="44">
        <v>0.1709923029406557</v>
      </c>
      <c r="F280" s="9">
        <v>2204571347.0182929</v>
      </c>
      <c r="G280" s="9">
        <v>26493560905.926399</v>
      </c>
      <c r="H280" s="11">
        <f t="shared" si="24"/>
        <v>-4.0609150712232582E-2</v>
      </c>
      <c r="I280" s="10">
        <f t="shared" si="20"/>
        <v>0.30710840358688352</v>
      </c>
      <c r="J280" s="10">
        <f t="shared" si="21"/>
        <v>0.35083485196052622</v>
      </c>
      <c r="K280" s="10">
        <f t="shared" si="22"/>
        <v>86.560620487270214</v>
      </c>
      <c r="L280" s="10">
        <f t="shared" si="23"/>
        <v>9.6932088558059348E-2</v>
      </c>
      <c r="R280" s="28"/>
      <c r="S280" s="28"/>
    </row>
    <row r="281" spans="1:19" x14ac:dyDescent="0.25">
      <c r="A281" s="8">
        <v>45782</v>
      </c>
      <c r="B281" s="44">
        <v>0.1709020402049361</v>
      </c>
      <c r="C281" s="44">
        <v>0.25830965870258421</v>
      </c>
      <c r="D281" s="44">
        <v>0.16479751208558691</v>
      </c>
      <c r="E281" s="44">
        <v>0.2309823622292301</v>
      </c>
      <c r="F281" s="9">
        <v>4192371844.6376309</v>
      </c>
      <c r="G281" s="9">
        <v>28533560721.829269</v>
      </c>
      <c r="H281" s="11">
        <f t="shared" si="24"/>
        <v>0.40358251005773255</v>
      </c>
      <c r="I281" s="10">
        <f t="shared" si="20"/>
        <v>3.0002752031953579E-2</v>
      </c>
      <c r="J281" s="10">
        <f t="shared" si="21"/>
        <v>9.8317222119936876E-3</v>
      </c>
      <c r="K281" s="10">
        <f t="shared" si="22"/>
        <v>121.89855548573526</v>
      </c>
      <c r="L281" s="10">
        <f t="shared" si="23"/>
        <v>0.56743664047811682</v>
      </c>
      <c r="R281" s="28"/>
      <c r="S281" s="28"/>
    </row>
    <row r="282" spans="1:19" x14ac:dyDescent="0.25">
      <c r="A282" s="8">
        <v>45789</v>
      </c>
      <c r="B282" s="44">
        <v>0.23212828892229639</v>
      </c>
      <c r="C282" s="44">
        <v>0.25037067681201769</v>
      </c>
      <c r="D282" s="44">
        <v>0.211516621552022</v>
      </c>
      <c r="E282" s="44">
        <v>0.233253316650538</v>
      </c>
      <c r="F282" s="9">
        <v>6666770184.8266544</v>
      </c>
      <c r="G282" s="9">
        <v>34167657237.773521</v>
      </c>
      <c r="H282" s="11">
        <f t="shared" si="24"/>
        <v>-3.0734359413588187E-2</v>
      </c>
      <c r="I282" s="10">
        <f t="shared" si="20"/>
        <v>6.7774916438529259E-2</v>
      </c>
      <c r="J282" s="10">
        <f t="shared" si="21"/>
        <v>-3.5891811584609301E-2</v>
      </c>
      <c r="K282" s="10">
        <f t="shared" si="22"/>
        <v>118.12134711002585</v>
      </c>
      <c r="L282" s="10">
        <f t="shared" si="23"/>
        <v>0.18369268086309543</v>
      </c>
      <c r="R282" s="28"/>
      <c r="S282" s="28"/>
    </row>
    <row r="283" spans="1:19" x14ac:dyDescent="0.25">
      <c r="A283" s="8">
        <v>45796</v>
      </c>
      <c r="B283" s="44">
        <v>0.23210388381144009</v>
      </c>
      <c r="C283" s="44">
        <v>0.25329899708018427</v>
      </c>
      <c r="D283" s="44">
        <v>0.21492356506138399</v>
      </c>
      <c r="E283" s="44">
        <v>0.22488143255783169</v>
      </c>
      <c r="F283" s="9">
        <v>4658813038.3902225</v>
      </c>
      <c r="G283" s="9">
        <v>34058854159.774448</v>
      </c>
      <c r="H283" s="11">
        <f t="shared" si="24"/>
        <v>1.1695939418517504E-2</v>
      </c>
      <c r="I283" s="10">
        <f t="shared" si="20"/>
        <v>3.6241130647055926E-2</v>
      </c>
      <c r="J283" s="10">
        <f t="shared" si="21"/>
        <v>-0.13815548921575971</v>
      </c>
      <c r="K283" s="10">
        <f t="shared" si="22"/>
        <v>119.51458316927692</v>
      </c>
      <c r="L283" s="10">
        <f t="shared" si="23"/>
        <v>0.17855385940503976</v>
      </c>
      <c r="R283" s="28"/>
      <c r="S283" s="28"/>
    </row>
    <row r="284" spans="1:19" x14ac:dyDescent="0.25">
      <c r="A284" s="8">
        <v>45803</v>
      </c>
      <c r="B284" s="44">
        <v>0.22544580362047759</v>
      </c>
      <c r="C284" s="44">
        <v>0.2319833123489996</v>
      </c>
      <c r="D284" s="44">
        <v>0.18622876521038409</v>
      </c>
      <c r="E284" s="44">
        <v>0.19381282822726359</v>
      </c>
      <c r="F284" s="9">
        <v>3214991219.3384151</v>
      </c>
      <c r="G284" s="9">
        <v>31943040732.247829</v>
      </c>
      <c r="H284" s="11">
        <f t="shared" si="24"/>
        <v>-8.4152266597553801E-2</v>
      </c>
      <c r="I284" s="10">
        <f t="shared" si="20"/>
        <v>0.10791096744418127</v>
      </c>
      <c r="J284" s="10">
        <f t="shared" si="21"/>
        <v>-4.8687245967964699E-2</v>
      </c>
      <c r="K284" s="10">
        <f t="shared" si="22"/>
        <v>109.37300783752285</v>
      </c>
      <c r="L284" s="10">
        <f t="shared" si="23"/>
        <v>0.24569000974111721</v>
      </c>
      <c r="R284" s="28"/>
      <c r="S284" s="28"/>
    </row>
    <row r="285" spans="1:19" x14ac:dyDescent="0.25">
      <c r="A285" s="8">
        <v>45810</v>
      </c>
      <c r="B285" s="44">
        <v>0.19392600073769381</v>
      </c>
      <c r="C285" s="44">
        <v>0.20057162004255</v>
      </c>
      <c r="D285" s="44">
        <v>0.16923914982794169</v>
      </c>
      <c r="E285" s="44">
        <v>0.18437661538761591</v>
      </c>
      <c r="F285" s="9">
        <v>2477280301.655488</v>
      </c>
      <c r="G285" s="9">
        <v>28108559692.318821</v>
      </c>
      <c r="H285" s="11">
        <f t="shared" si="24"/>
        <v>-0.13540496507435557</v>
      </c>
      <c r="I285" s="10">
        <f t="shared" si="20"/>
        <v>9.1977883049673304E-2</v>
      </c>
      <c r="J285" s="10">
        <f t="shared" si="21"/>
        <v>-4.7729384764413019E-2</v>
      </c>
      <c r="K285" s="10">
        <f t="shared" si="22"/>
        <v>94.427954566131504</v>
      </c>
      <c r="L285" s="10">
        <f t="shared" si="23"/>
        <v>0.18513724659136321</v>
      </c>
      <c r="R285" s="28"/>
      <c r="S285" s="28"/>
    </row>
    <row r="286" spans="1:19" x14ac:dyDescent="0.25">
      <c r="A286" s="8">
        <v>45817</v>
      </c>
      <c r="B286" s="44">
        <v>0.18455458396954619</v>
      </c>
      <c r="C286" s="44">
        <v>0.20402229202437899</v>
      </c>
      <c r="D286" s="44">
        <v>0.17091364388076441</v>
      </c>
      <c r="E286" s="44">
        <v>0.17557643297022019</v>
      </c>
      <c r="F286" s="9">
        <v>2710582346.998693</v>
      </c>
      <c r="G286" s="9">
        <v>27677593155.17334</v>
      </c>
      <c r="H286" s="11">
        <f t="shared" si="24"/>
        <v>1.7204188614007094E-2</v>
      </c>
      <c r="I286" s="10">
        <f t="shared" si="20"/>
        <v>3.6087711134328383E-2</v>
      </c>
      <c r="J286" s="10">
        <f t="shared" si="21"/>
        <v>-0.13896218201019006</v>
      </c>
      <c r="K286" s="10">
        <f t="shared" si="22"/>
        <v>96.069715095536125</v>
      </c>
      <c r="L286" s="10">
        <f t="shared" si="23"/>
        <v>0.19371565307397209</v>
      </c>
      <c r="R286" s="28"/>
      <c r="S286" s="28"/>
    </row>
    <row r="287" spans="1:19" x14ac:dyDescent="0.25">
      <c r="A287" s="8">
        <v>45824</v>
      </c>
      <c r="B287" s="44">
        <v>0.1756751729232959</v>
      </c>
      <c r="C287" s="44">
        <v>0.1809938509441934</v>
      </c>
      <c r="D287" s="44">
        <v>0.14402682703101369</v>
      </c>
      <c r="E287" s="44">
        <v>0.15117794873511251</v>
      </c>
      <c r="F287" s="9">
        <v>2281521714.2852778</v>
      </c>
      <c r="G287" s="9">
        <v>25210183586.128479</v>
      </c>
      <c r="H287" s="11">
        <f t="shared" si="24"/>
        <v>-0.1128721810332073</v>
      </c>
      <c r="I287" s="10">
        <f t="shared" si="20"/>
        <v>4.3633231165555696E-2</v>
      </c>
      <c r="J287" s="10">
        <f t="shared" si="21"/>
        <v>0.12173374998540054</v>
      </c>
      <c r="K287" s="10">
        <f t="shared" si="22"/>
        <v>85.113244640430921</v>
      </c>
      <c r="L287" s="10">
        <f t="shared" si="23"/>
        <v>0.25666762696382595</v>
      </c>
      <c r="R287" s="28"/>
      <c r="S287" s="28"/>
    </row>
    <row r="288" spans="1:19" x14ac:dyDescent="0.25">
      <c r="A288" s="8">
        <v>45831</v>
      </c>
      <c r="B288" s="44">
        <v>0.15113411893726711</v>
      </c>
      <c r="C288" s="44">
        <v>0.1698018336372997</v>
      </c>
      <c r="D288" s="44">
        <v>0.14930227662514189</v>
      </c>
      <c r="E288" s="44">
        <v>0.16958140734973839</v>
      </c>
      <c r="F288" s="9">
        <v>2364696879.8697739</v>
      </c>
      <c r="G288" s="9">
        <v>24149956452.103222</v>
      </c>
      <c r="H288" s="11">
        <f t="shared" si="24"/>
        <v>-6.1836450512037483E-2</v>
      </c>
      <c r="I288" s="10" t="e">
        <f t="shared" si="20"/>
        <v>#DIV/0!</v>
      </c>
      <c r="J288" s="10">
        <f t="shared" si="21"/>
        <v>-2.6335710309780547E-2</v>
      </c>
      <c r="K288" s="10">
        <f t="shared" si="22"/>
        <v>79.788307249791927</v>
      </c>
      <c r="L288" s="10">
        <f t="shared" si="23"/>
        <v>0.13730237391909772</v>
      </c>
      <c r="R288" s="28"/>
      <c r="S288" s="28"/>
    </row>
    <row r="289" spans="1:12" x14ac:dyDescent="0.25">
      <c r="A289" s="8">
        <v>45838</v>
      </c>
      <c r="B289" s="44">
        <v>0.1696260219259707</v>
      </c>
      <c r="C289" s="44">
        <v>0.16977980299935999</v>
      </c>
      <c r="D289" s="44">
        <v>0.16271274012450551</v>
      </c>
      <c r="E289" s="44">
        <v>0.1651153605318508</v>
      </c>
      <c r="F289" s="9">
        <v>1874235177.9372821</v>
      </c>
      <c r="G289" s="9">
        <v>24897052328.4007</v>
      </c>
      <c r="H289" s="11">
        <f t="shared" si="24"/>
        <v>-1.2974322754820883E-4</v>
      </c>
      <c r="I289" s="10" t="e">
        <f t="shared" si="20"/>
        <v>#DIV/0!</v>
      </c>
      <c r="J289" s="10">
        <f t="shared" si="21"/>
        <v>-1</v>
      </c>
      <c r="K289" s="10">
        <f>C289/$C$2-1</f>
        <v>79.777825514061192</v>
      </c>
      <c r="L289" s="10">
        <f>C289/D289-1</f>
        <v>4.3432756829286046E-2</v>
      </c>
    </row>
    <row r="290" spans="1:12" x14ac:dyDescent="0.25">
      <c r="J290" s="10"/>
      <c r="K290" s="10"/>
    </row>
    <row r="291" spans="1:12" x14ac:dyDescent="0.25">
      <c r="J291" s="10"/>
      <c r="K291" s="10"/>
    </row>
    <row r="292" spans="1:12" x14ac:dyDescent="0.25">
      <c r="J292" s="10"/>
      <c r="K292" s="10"/>
    </row>
    <row r="293" spans="1:12" x14ac:dyDescent="0.25">
      <c r="J293" s="10"/>
      <c r="K293" s="10"/>
    </row>
    <row r="294" spans="1:12" x14ac:dyDescent="0.25">
      <c r="J294" s="10"/>
      <c r="K294" s="10"/>
    </row>
    <row r="295" spans="1:12" x14ac:dyDescent="0.25">
      <c r="J295" s="10"/>
      <c r="K295" s="10"/>
    </row>
    <row r="296" spans="1:12" x14ac:dyDescent="0.25">
      <c r="J296" s="10"/>
      <c r="K296" s="10"/>
    </row>
    <row r="297" spans="1:12" x14ac:dyDescent="0.25">
      <c r="J297" s="10"/>
      <c r="K297" s="10"/>
    </row>
    <row r="298" spans="1:12" x14ac:dyDescent="0.25">
      <c r="J298" s="10"/>
      <c r="K298" s="10"/>
    </row>
    <row r="299" spans="1:12" x14ac:dyDescent="0.25">
      <c r="J299" s="10"/>
      <c r="K299" s="10"/>
    </row>
    <row r="300" spans="1:12" x14ac:dyDescent="0.25">
      <c r="J300" s="10"/>
      <c r="K300" s="10"/>
    </row>
    <row r="301" spans="1:12" x14ac:dyDescent="0.25">
      <c r="J301" s="10"/>
      <c r="K301" s="10"/>
    </row>
    <row r="302" spans="1:12" x14ac:dyDescent="0.25">
      <c r="J302" s="10"/>
      <c r="K302" s="10"/>
    </row>
    <row r="303" spans="1:12" x14ac:dyDescent="0.25">
      <c r="J303" s="10"/>
      <c r="K303" s="10"/>
    </row>
    <row r="304" spans="1:12" x14ac:dyDescent="0.25">
      <c r="J304" s="10"/>
      <c r="K304" s="10"/>
    </row>
    <row r="305" spans="10:11" x14ac:dyDescent="0.25">
      <c r="J305" s="10"/>
      <c r="K305" s="10"/>
    </row>
    <row r="306" spans="10:11" x14ac:dyDescent="0.25">
      <c r="J306" s="10"/>
      <c r="K306" s="10"/>
    </row>
    <row r="307" spans="10:11" x14ac:dyDescent="0.25">
      <c r="J307" s="10"/>
      <c r="K307" s="10"/>
    </row>
    <row r="308" spans="10:11" x14ac:dyDescent="0.25">
      <c r="J308" s="10"/>
      <c r="K308" s="10"/>
    </row>
    <row r="309" spans="10:11" x14ac:dyDescent="0.25">
      <c r="J309" s="10"/>
      <c r="K309" s="10"/>
    </row>
    <row r="310" spans="10:11" x14ac:dyDescent="0.25">
      <c r="J310" s="10"/>
      <c r="K310" s="10"/>
    </row>
    <row r="311" spans="10:11" x14ac:dyDescent="0.25">
      <c r="J311" s="10"/>
      <c r="K311" s="10"/>
    </row>
    <row r="312" spans="10:11" x14ac:dyDescent="0.25">
      <c r="J312" s="10"/>
      <c r="K312" s="10"/>
    </row>
    <row r="313" spans="10:11" x14ac:dyDescent="0.25">
      <c r="J313" s="10"/>
      <c r="K313" s="10"/>
    </row>
    <row r="314" spans="10:11" x14ac:dyDescent="0.25">
      <c r="J314" s="10"/>
      <c r="K314" s="10"/>
    </row>
    <row r="315" spans="10:11" x14ac:dyDescent="0.25">
      <c r="J315" s="10"/>
      <c r="K315" s="10"/>
    </row>
    <row r="316" spans="10:11" x14ac:dyDescent="0.25">
      <c r="J316" s="10"/>
      <c r="K316" s="10"/>
    </row>
    <row r="317" spans="10:11" x14ac:dyDescent="0.25">
      <c r="J317" s="10"/>
      <c r="K317" s="10"/>
    </row>
    <row r="318" spans="10:11" x14ac:dyDescent="0.25">
      <c r="J318" s="10"/>
      <c r="K318" s="10"/>
    </row>
    <row r="319" spans="10:11" x14ac:dyDescent="0.25">
      <c r="J319" s="10"/>
      <c r="K319" s="10"/>
    </row>
    <row r="320" spans="10:11" x14ac:dyDescent="0.25">
      <c r="J320" s="10"/>
      <c r="K320" s="10"/>
    </row>
    <row r="321" spans="10:11" x14ac:dyDescent="0.25">
      <c r="J321" s="10"/>
      <c r="K321" s="10"/>
    </row>
    <row r="322" spans="10:11" x14ac:dyDescent="0.25">
      <c r="J322" s="10"/>
      <c r="K322" s="10"/>
    </row>
    <row r="323" spans="10:11" x14ac:dyDescent="0.25">
      <c r="J323" s="10"/>
      <c r="K323" s="10"/>
    </row>
    <row r="324" spans="10:11" x14ac:dyDescent="0.25">
      <c r="J324" s="10"/>
      <c r="K324" s="10"/>
    </row>
    <row r="325" spans="10:11" x14ac:dyDescent="0.25">
      <c r="J325" s="10"/>
      <c r="K325" s="10"/>
    </row>
    <row r="326" spans="10:11" x14ac:dyDescent="0.25">
      <c r="J326" s="10"/>
      <c r="K326" s="10"/>
    </row>
    <row r="327" spans="10:11" x14ac:dyDescent="0.25">
      <c r="J327" s="10"/>
      <c r="K327" s="10"/>
    </row>
    <row r="328" spans="10:11" x14ac:dyDescent="0.25">
      <c r="J328" s="10"/>
      <c r="K328" s="10"/>
    </row>
    <row r="329" spans="10:11" x14ac:dyDescent="0.25">
      <c r="J329" s="10"/>
      <c r="K329" s="10"/>
    </row>
    <row r="330" spans="10:11" x14ac:dyDescent="0.25">
      <c r="J330" s="10"/>
      <c r="K330" s="10"/>
    </row>
    <row r="331" spans="10:11" x14ac:dyDescent="0.25">
      <c r="J331" s="10"/>
      <c r="K331" s="10"/>
    </row>
    <row r="332" spans="10:11" x14ac:dyDescent="0.25">
      <c r="J332" s="10"/>
      <c r="K332" s="10"/>
    </row>
    <row r="333" spans="10:11" x14ac:dyDescent="0.25">
      <c r="J333" s="10"/>
      <c r="K333" s="10"/>
    </row>
    <row r="334" spans="10:11" x14ac:dyDescent="0.25">
      <c r="J334" s="10"/>
      <c r="K334" s="10"/>
    </row>
    <row r="335" spans="10:11" x14ac:dyDescent="0.25">
      <c r="J335" s="10"/>
      <c r="K335" s="10"/>
    </row>
    <row r="336" spans="10:11" x14ac:dyDescent="0.25">
      <c r="J336" s="10"/>
      <c r="K336" s="10"/>
    </row>
    <row r="337" spans="10:11" x14ac:dyDescent="0.25">
      <c r="J337" s="10"/>
      <c r="K337" s="10"/>
    </row>
    <row r="338" spans="10:11" x14ac:dyDescent="0.25">
      <c r="J338" s="10"/>
      <c r="K338" s="10"/>
    </row>
    <row r="339" spans="10:11" x14ac:dyDescent="0.25">
      <c r="J339" s="10"/>
      <c r="K339" s="10"/>
    </row>
    <row r="340" spans="10:11" x14ac:dyDescent="0.25">
      <c r="J340" s="10"/>
      <c r="K340" s="10"/>
    </row>
    <row r="341" spans="10:11" x14ac:dyDescent="0.25">
      <c r="J341" s="10"/>
      <c r="K341" s="10"/>
    </row>
    <row r="342" spans="10:11" x14ac:dyDescent="0.25">
      <c r="J342" s="10"/>
      <c r="K342" s="10"/>
    </row>
    <row r="343" spans="10:11" x14ac:dyDescent="0.25">
      <c r="J343" s="10"/>
      <c r="K343" s="10"/>
    </row>
    <row r="344" spans="10:11" x14ac:dyDescent="0.25">
      <c r="J344" s="10"/>
      <c r="K344" s="10"/>
    </row>
    <row r="345" spans="10:11" x14ac:dyDescent="0.25">
      <c r="J345" s="10"/>
      <c r="K345" s="10"/>
    </row>
    <row r="346" spans="10:11" x14ac:dyDescent="0.25">
      <c r="J346" s="10"/>
      <c r="K346" s="10"/>
    </row>
    <row r="347" spans="10:11" x14ac:dyDescent="0.25">
      <c r="J347" s="10"/>
      <c r="K347" s="10"/>
    </row>
    <row r="348" spans="10:11" x14ac:dyDescent="0.25">
      <c r="J348" s="10"/>
      <c r="K348" s="10"/>
    </row>
    <row r="349" spans="10:11" x14ac:dyDescent="0.25">
      <c r="J349" s="10"/>
      <c r="K349" s="10"/>
    </row>
    <row r="350" spans="10:11" x14ac:dyDescent="0.25">
      <c r="J350" s="10"/>
      <c r="K350" s="10"/>
    </row>
    <row r="351" spans="10:11" x14ac:dyDescent="0.25">
      <c r="J351" s="10"/>
      <c r="K351" s="10"/>
    </row>
    <row r="352" spans="10:11" x14ac:dyDescent="0.25">
      <c r="J352" s="10"/>
      <c r="K352" s="10"/>
    </row>
    <row r="353" spans="10:11" x14ac:dyDescent="0.25">
      <c r="J353" s="10"/>
      <c r="K353" s="10"/>
    </row>
    <row r="354" spans="10:11" x14ac:dyDescent="0.25">
      <c r="J354" s="10"/>
      <c r="K354" s="10"/>
    </row>
    <row r="355" spans="10:11" x14ac:dyDescent="0.25">
      <c r="J355" s="10"/>
      <c r="K355" s="10"/>
    </row>
    <row r="356" spans="10:11" x14ac:dyDescent="0.25">
      <c r="J356" s="10"/>
      <c r="K356" s="10"/>
    </row>
    <row r="357" spans="10:11" x14ac:dyDescent="0.25">
      <c r="J357" s="10"/>
      <c r="K357" s="10"/>
    </row>
    <row r="358" spans="10:11" x14ac:dyDescent="0.25">
      <c r="J358" s="10"/>
      <c r="K358" s="10"/>
    </row>
    <row r="359" spans="10:11" x14ac:dyDescent="0.25">
      <c r="J359" s="10"/>
      <c r="K359" s="10"/>
    </row>
    <row r="360" spans="10:11" x14ac:dyDescent="0.25">
      <c r="J360" s="10"/>
      <c r="K360" s="10"/>
    </row>
    <row r="361" spans="10:11" x14ac:dyDescent="0.25">
      <c r="J361" s="10"/>
      <c r="K361" s="10"/>
    </row>
    <row r="362" spans="10:11" x14ac:dyDescent="0.25">
      <c r="J362" s="10"/>
      <c r="K362" s="10"/>
    </row>
    <row r="363" spans="10:11" x14ac:dyDescent="0.25">
      <c r="J363" s="10"/>
      <c r="K363" s="10"/>
    </row>
    <row r="364" spans="10:11" x14ac:dyDescent="0.25">
      <c r="J364" s="10"/>
      <c r="K364" s="10"/>
    </row>
    <row r="365" spans="10:11" x14ac:dyDescent="0.25">
      <c r="J365" s="10"/>
      <c r="K365" s="10"/>
    </row>
    <row r="366" spans="10:11" x14ac:dyDescent="0.25">
      <c r="J366" s="10"/>
      <c r="K366" s="10"/>
    </row>
    <row r="367" spans="10:11" x14ac:dyDescent="0.25">
      <c r="J367" s="10"/>
      <c r="K367" s="10"/>
    </row>
    <row r="368" spans="10:11" x14ac:dyDescent="0.25">
      <c r="J368" s="10"/>
      <c r="K368" s="10"/>
    </row>
    <row r="369" spans="10:11" x14ac:dyDescent="0.25">
      <c r="J369" s="10"/>
      <c r="K369" s="10"/>
    </row>
    <row r="370" spans="10:11" x14ac:dyDescent="0.25">
      <c r="J370" s="10"/>
      <c r="K370" s="10"/>
    </row>
    <row r="371" spans="10:11" x14ac:dyDescent="0.25">
      <c r="J371" s="10"/>
      <c r="K371" s="10"/>
    </row>
    <row r="372" spans="10:11" x14ac:dyDescent="0.25">
      <c r="J372" s="10"/>
      <c r="K372" s="10"/>
    </row>
    <row r="373" spans="10:11" x14ac:dyDescent="0.25">
      <c r="J373" s="10"/>
      <c r="K373" s="10"/>
    </row>
    <row r="374" spans="10:11" x14ac:dyDescent="0.25">
      <c r="J374" s="10"/>
      <c r="K374" s="10"/>
    </row>
    <row r="375" spans="10:11" x14ac:dyDescent="0.25">
      <c r="J375" s="10"/>
      <c r="K375" s="10"/>
    </row>
    <row r="376" spans="10:11" x14ac:dyDescent="0.25">
      <c r="J376" s="10"/>
      <c r="K376" s="10"/>
    </row>
    <row r="377" spans="10:11" x14ac:dyDescent="0.25">
      <c r="J377" s="10"/>
      <c r="K377" s="10"/>
    </row>
    <row r="378" spans="10:11" x14ac:dyDescent="0.25">
      <c r="J378" s="10"/>
      <c r="K378" s="10"/>
    </row>
    <row r="379" spans="10:11" x14ac:dyDescent="0.25">
      <c r="J379" s="10"/>
      <c r="K379" s="10"/>
    </row>
    <row r="380" spans="10:11" x14ac:dyDescent="0.25">
      <c r="J380" s="10"/>
      <c r="K380" s="10"/>
    </row>
    <row r="381" spans="10:11" x14ac:dyDescent="0.25">
      <c r="J381" s="10"/>
      <c r="K381" s="10"/>
    </row>
    <row r="382" spans="10:11" x14ac:dyDescent="0.25">
      <c r="J382" s="10"/>
      <c r="K382" s="10"/>
    </row>
    <row r="383" spans="10:11" x14ac:dyDescent="0.25">
      <c r="J383" s="10"/>
      <c r="K383" s="10"/>
    </row>
    <row r="384" spans="10:11" x14ac:dyDescent="0.25">
      <c r="J384" s="10"/>
      <c r="K384" s="10"/>
    </row>
    <row r="385" spans="10:11" x14ac:dyDescent="0.25">
      <c r="J385" s="10"/>
      <c r="K385" s="10"/>
    </row>
    <row r="386" spans="10:11" x14ac:dyDescent="0.25">
      <c r="J386" s="10"/>
      <c r="K386" s="10"/>
    </row>
    <row r="387" spans="10:11" x14ac:dyDescent="0.25">
      <c r="J387" s="10"/>
      <c r="K387" s="10"/>
    </row>
    <row r="388" spans="10:11" x14ac:dyDescent="0.25">
      <c r="J388" s="10"/>
      <c r="K388" s="10"/>
    </row>
    <row r="389" spans="10:11" x14ac:dyDescent="0.25">
      <c r="J389" s="10"/>
      <c r="K389" s="10"/>
    </row>
    <row r="390" spans="10:11" x14ac:dyDescent="0.25">
      <c r="J390" s="10"/>
      <c r="K390" s="10"/>
    </row>
    <row r="391" spans="10:11" x14ac:dyDescent="0.25">
      <c r="J391" s="10"/>
      <c r="K391" s="10"/>
    </row>
    <row r="392" spans="10:11" x14ac:dyDescent="0.25">
      <c r="J392" s="10"/>
      <c r="K392" s="10"/>
    </row>
    <row r="393" spans="10:11" x14ac:dyDescent="0.25">
      <c r="J393" s="10"/>
      <c r="K393" s="10"/>
    </row>
    <row r="394" spans="10:11" x14ac:dyDescent="0.25">
      <c r="J394" s="10"/>
      <c r="K394" s="10"/>
    </row>
    <row r="395" spans="10:11" x14ac:dyDescent="0.25">
      <c r="J395" s="10"/>
      <c r="K395" s="10"/>
    </row>
    <row r="396" spans="10:11" x14ac:dyDescent="0.25">
      <c r="J396" s="10"/>
      <c r="K396" s="10"/>
    </row>
    <row r="397" spans="10:11" x14ac:dyDescent="0.25">
      <c r="J397" s="10"/>
      <c r="K397" s="10"/>
    </row>
    <row r="398" spans="10:11" x14ac:dyDescent="0.25">
      <c r="J398" s="10"/>
      <c r="K398" s="10"/>
    </row>
    <row r="399" spans="10:11" x14ac:dyDescent="0.25">
      <c r="J399" s="10"/>
      <c r="K399" s="10"/>
    </row>
    <row r="400" spans="10:11" x14ac:dyDescent="0.25">
      <c r="J400" s="10"/>
      <c r="K400" s="10"/>
    </row>
    <row r="401" spans="10:11" x14ac:dyDescent="0.25">
      <c r="J401" s="10"/>
      <c r="K401" s="10"/>
    </row>
    <row r="402" spans="10:11" x14ac:dyDescent="0.25">
      <c r="J402" s="10"/>
      <c r="K402" s="10"/>
    </row>
    <row r="403" spans="10:11" x14ac:dyDescent="0.25">
      <c r="J403" s="10"/>
      <c r="K403" s="10"/>
    </row>
    <row r="404" spans="10:11" x14ac:dyDescent="0.25">
      <c r="J404" s="10"/>
      <c r="K404" s="10"/>
    </row>
    <row r="405" spans="10:11" x14ac:dyDescent="0.25">
      <c r="J405" s="10"/>
      <c r="K405" s="10"/>
    </row>
    <row r="406" spans="10:11" x14ac:dyDescent="0.25">
      <c r="J406" s="10"/>
      <c r="K406" s="10"/>
    </row>
    <row r="407" spans="10:11" x14ac:dyDescent="0.25">
      <c r="J407" s="10"/>
      <c r="K407" s="10"/>
    </row>
    <row r="408" spans="10:11" x14ac:dyDescent="0.25">
      <c r="J408" s="10"/>
      <c r="K408" s="10"/>
    </row>
    <row r="409" spans="10:11" x14ac:dyDescent="0.25">
      <c r="J409" s="10"/>
      <c r="K409" s="10"/>
    </row>
    <row r="410" spans="10:11" x14ac:dyDescent="0.25">
      <c r="J410" s="10"/>
      <c r="K410" s="10"/>
    </row>
    <row r="411" spans="10:11" x14ac:dyDescent="0.25">
      <c r="J411" s="10"/>
      <c r="K411" s="10"/>
    </row>
    <row r="412" spans="10:11" x14ac:dyDescent="0.25">
      <c r="J412" s="10"/>
      <c r="K412" s="10"/>
    </row>
    <row r="413" spans="10:11" x14ac:dyDescent="0.25">
      <c r="J413" s="10"/>
      <c r="K413" s="10"/>
    </row>
    <row r="414" spans="10:11" x14ac:dyDescent="0.25">
      <c r="J414" s="10"/>
      <c r="K414" s="10"/>
    </row>
    <row r="415" spans="10:11" x14ac:dyDescent="0.25">
      <c r="J415" s="10"/>
      <c r="K415" s="10"/>
    </row>
    <row r="416" spans="10:11" x14ac:dyDescent="0.25">
      <c r="J416" s="10"/>
      <c r="K416" s="10"/>
    </row>
    <row r="417" spans="10:11" x14ac:dyDescent="0.25">
      <c r="J417" s="10"/>
      <c r="K417" s="10"/>
    </row>
    <row r="418" spans="10:11" x14ac:dyDescent="0.25">
      <c r="J418" s="10"/>
      <c r="K418" s="10"/>
    </row>
    <row r="419" spans="10:11" x14ac:dyDescent="0.25">
      <c r="J419" s="10"/>
      <c r="K419" s="10"/>
    </row>
    <row r="420" spans="10:11" x14ac:dyDescent="0.25">
      <c r="J420" s="10"/>
      <c r="K420" s="10"/>
    </row>
    <row r="421" spans="10:11" x14ac:dyDescent="0.25">
      <c r="J421" s="10"/>
      <c r="K421" s="10"/>
    </row>
    <row r="422" spans="10:11" x14ac:dyDescent="0.25">
      <c r="J422" s="10"/>
      <c r="K422" s="10"/>
    </row>
    <row r="423" spans="10:11" x14ac:dyDescent="0.25">
      <c r="J423" s="10"/>
      <c r="K423" s="10"/>
    </row>
    <row r="424" spans="10:11" x14ac:dyDescent="0.25">
      <c r="J424" s="10"/>
      <c r="K424" s="10"/>
    </row>
    <row r="425" spans="10:11" x14ac:dyDescent="0.25">
      <c r="J425" s="10"/>
      <c r="K425" s="10"/>
    </row>
    <row r="426" spans="10:11" x14ac:dyDescent="0.25">
      <c r="J426" s="10"/>
      <c r="K426" s="10"/>
    </row>
    <row r="427" spans="10:11" x14ac:dyDescent="0.25">
      <c r="J427" s="10"/>
      <c r="K427" s="10"/>
    </row>
    <row r="428" spans="10:11" x14ac:dyDescent="0.25">
      <c r="J428" s="10"/>
      <c r="K428" s="10"/>
    </row>
    <row r="429" spans="10:11" x14ac:dyDescent="0.25">
      <c r="J429" s="10"/>
      <c r="K429" s="10"/>
    </row>
    <row r="430" spans="10:11" x14ac:dyDescent="0.25">
      <c r="J430" s="10"/>
      <c r="K430" s="10"/>
    </row>
    <row r="431" spans="10:11" x14ac:dyDescent="0.25">
      <c r="J431" s="10"/>
      <c r="K431" s="10"/>
    </row>
    <row r="432" spans="10:11" x14ac:dyDescent="0.25">
      <c r="J432" s="10"/>
      <c r="K432" s="10"/>
    </row>
    <row r="433" spans="10:11" x14ac:dyDescent="0.25">
      <c r="J433" s="10"/>
      <c r="K433" s="10"/>
    </row>
    <row r="434" spans="10:11" x14ac:dyDescent="0.25">
      <c r="J434" s="10"/>
      <c r="K434" s="10"/>
    </row>
    <row r="435" spans="10:11" x14ac:dyDescent="0.25">
      <c r="J435" s="10"/>
      <c r="K435" s="10"/>
    </row>
    <row r="436" spans="10:11" x14ac:dyDescent="0.25">
      <c r="J436" s="10"/>
      <c r="K436" s="10"/>
    </row>
    <row r="437" spans="10:11" x14ac:dyDescent="0.25">
      <c r="J437" s="10"/>
      <c r="K437" s="10"/>
    </row>
    <row r="438" spans="10:11" x14ac:dyDescent="0.25">
      <c r="J438" s="10"/>
      <c r="K438" s="10"/>
    </row>
    <row r="439" spans="10:11" x14ac:dyDescent="0.25">
      <c r="J439" s="10"/>
      <c r="K439" s="10"/>
    </row>
    <row r="440" spans="10:11" x14ac:dyDescent="0.25">
      <c r="J440" s="10"/>
      <c r="K440" s="10"/>
    </row>
    <row r="441" spans="10:11" x14ac:dyDescent="0.25">
      <c r="J441" s="10"/>
      <c r="K441" s="10"/>
    </row>
    <row r="442" spans="10:11" x14ac:dyDescent="0.25">
      <c r="J442" s="10"/>
      <c r="K442" s="10"/>
    </row>
    <row r="443" spans="10:11" x14ac:dyDescent="0.25">
      <c r="J443" s="10"/>
      <c r="K443" s="10"/>
    </row>
    <row r="444" spans="10:11" x14ac:dyDescent="0.25">
      <c r="J444" s="10"/>
      <c r="K444" s="10"/>
    </row>
    <row r="445" spans="10:11" x14ac:dyDescent="0.25">
      <c r="J445" s="10"/>
      <c r="K445" s="10"/>
    </row>
    <row r="446" spans="10:11" x14ac:dyDescent="0.25">
      <c r="J446" s="10"/>
      <c r="K446" s="10"/>
    </row>
    <row r="447" spans="10:11" x14ac:dyDescent="0.25">
      <c r="J447" s="10"/>
      <c r="K447" s="10"/>
    </row>
    <row r="448" spans="10:11" x14ac:dyDescent="0.25">
      <c r="J448" s="10"/>
      <c r="K448" s="10"/>
    </row>
    <row r="449" spans="10:11" x14ac:dyDescent="0.25">
      <c r="J449" s="10"/>
      <c r="K449" s="10"/>
    </row>
    <row r="450" spans="10:11" x14ac:dyDescent="0.25">
      <c r="J450" s="10"/>
      <c r="K450" s="10"/>
    </row>
    <row r="451" spans="10:11" x14ac:dyDescent="0.25">
      <c r="J451" s="10"/>
      <c r="K451" s="10"/>
    </row>
    <row r="452" spans="10:11" x14ac:dyDescent="0.25">
      <c r="J452" s="10"/>
      <c r="K452" s="10"/>
    </row>
    <row r="453" spans="10:11" x14ac:dyDescent="0.25">
      <c r="J453" s="10"/>
      <c r="K453" s="10"/>
    </row>
    <row r="454" spans="10:11" x14ac:dyDescent="0.25">
      <c r="J454" s="10"/>
      <c r="K454" s="10"/>
    </row>
    <row r="455" spans="10:11" x14ac:dyDescent="0.25">
      <c r="J455" s="10"/>
      <c r="K455" s="10"/>
    </row>
    <row r="456" spans="10:11" x14ac:dyDescent="0.25">
      <c r="J456" s="10"/>
      <c r="K456" s="10"/>
    </row>
    <row r="457" spans="10:11" x14ac:dyDescent="0.25">
      <c r="J457" s="10"/>
      <c r="K457" s="10"/>
    </row>
    <row r="458" spans="10:11" x14ac:dyDescent="0.25">
      <c r="J458" s="10"/>
      <c r="K458" s="10"/>
    </row>
    <row r="459" spans="10:11" x14ac:dyDescent="0.25">
      <c r="J459" s="10"/>
      <c r="K459" s="10"/>
    </row>
    <row r="460" spans="10:11" x14ac:dyDescent="0.25">
      <c r="J460" s="10"/>
      <c r="K460" s="10"/>
    </row>
    <row r="461" spans="10:11" x14ac:dyDescent="0.25">
      <c r="J461" s="10"/>
      <c r="K461" s="10"/>
    </row>
    <row r="462" spans="10:11" x14ac:dyDescent="0.25">
      <c r="J462" s="10"/>
      <c r="K462" s="10"/>
    </row>
    <row r="463" spans="10:11" x14ac:dyDescent="0.25">
      <c r="J463" s="10"/>
      <c r="K463" s="10"/>
    </row>
    <row r="464" spans="10:11" x14ac:dyDescent="0.25">
      <c r="J464" s="10"/>
      <c r="K464" s="10"/>
    </row>
    <row r="465" spans="10:11" x14ac:dyDescent="0.25">
      <c r="J465" s="10"/>
      <c r="K465" s="10"/>
    </row>
    <row r="466" spans="10:11" x14ac:dyDescent="0.25">
      <c r="J466" s="10"/>
      <c r="K466" s="10"/>
    </row>
    <row r="467" spans="10:11" x14ac:dyDescent="0.25">
      <c r="J467" s="10"/>
      <c r="K467" s="10"/>
    </row>
    <row r="468" spans="10:11" x14ac:dyDescent="0.25">
      <c r="J468" s="10"/>
      <c r="K468" s="10"/>
    </row>
    <row r="469" spans="10:11" x14ac:dyDescent="0.25">
      <c r="J469" s="10"/>
      <c r="K469" s="10"/>
    </row>
    <row r="470" spans="10:11" x14ac:dyDescent="0.25">
      <c r="J470" s="10"/>
      <c r="K470" s="10"/>
    </row>
    <row r="471" spans="10:11" x14ac:dyDescent="0.25">
      <c r="J471" s="10"/>
      <c r="K471" s="10"/>
    </row>
    <row r="472" spans="10:11" x14ac:dyDescent="0.25">
      <c r="J472" s="10"/>
      <c r="K472" s="10"/>
    </row>
    <row r="473" spans="10:11" x14ac:dyDescent="0.25">
      <c r="J473" s="10"/>
      <c r="K473" s="10"/>
    </row>
    <row r="474" spans="10:11" x14ac:dyDescent="0.25">
      <c r="J474" s="10"/>
      <c r="K474" s="10"/>
    </row>
    <row r="475" spans="10:11" x14ac:dyDescent="0.25">
      <c r="J475" s="10"/>
      <c r="K475" s="10"/>
    </row>
    <row r="476" spans="10:11" x14ac:dyDescent="0.25">
      <c r="J476" s="10"/>
      <c r="K476" s="10"/>
    </row>
    <row r="477" spans="10:11" x14ac:dyDescent="0.25">
      <c r="J477" s="10"/>
      <c r="K477" s="10"/>
    </row>
    <row r="478" spans="10:11" x14ac:dyDescent="0.25">
      <c r="J478" s="10"/>
      <c r="K478" s="10"/>
    </row>
    <row r="479" spans="10:11" x14ac:dyDescent="0.25">
      <c r="J479" s="10"/>
      <c r="K479" s="10"/>
    </row>
    <row r="480" spans="10:11" x14ac:dyDescent="0.25">
      <c r="J480" s="10"/>
      <c r="K480" s="10"/>
    </row>
    <row r="481" spans="10:11" x14ac:dyDescent="0.25">
      <c r="J481" s="10"/>
      <c r="K481" s="10"/>
    </row>
    <row r="482" spans="10:11" x14ac:dyDescent="0.25">
      <c r="J482" s="10"/>
      <c r="K482" s="10"/>
    </row>
    <row r="483" spans="10:11" x14ac:dyDescent="0.25">
      <c r="J483" s="10"/>
      <c r="K483" s="10"/>
    </row>
    <row r="484" spans="10:11" x14ac:dyDescent="0.25">
      <c r="J484" s="10"/>
      <c r="K484" s="10"/>
    </row>
    <row r="485" spans="10:11" x14ac:dyDescent="0.25">
      <c r="J485" s="10"/>
      <c r="K485" s="10"/>
    </row>
    <row r="486" spans="10:11" x14ac:dyDescent="0.25">
      <c r="J486" s="10"/>
      <c r="K486" s="10"/>
    </row>
    <row r="487" spans="10:11" x14ac:dyDescent="0.25">
      <c r="J487" s="10"/>
      <c r="K487" s="10"/>
    </row>
    <row r="488" spans="10:11" x14ac:dyDescent="0.25">
      <c r="J488" s="10"/>
      <c r="K488" s="10"/>
    </row>
    <row r="489" spans="10:11" x14ac:dyDescent="0.25">
      <c r="J489" s="10"/>
      <c r="K489" s="10"/>
    </row>
    <row r="490" spans="10:11" x14ac:dyDescent="0.25">
      <c r="J490" s="10"/>
      <c r="K490" s="10"/>
    </row>
    <row r="491" spans="10:11" x14ac:dyDescent="0.25">
      <c r="J491" s="10"/>
      <c r="K491" s="10"/>
    </row>
    <row r="492" spans="10:11" x14ac:dyDescent="0.25">
      <c r="J492" s="10"/>
      <c r="K492" s="10"/>
    </row>
    <row r="493" spans="10:11" x14ac:dyDescent="0.25">
      <c r="J493" s="10"/>
      <c r="K493" s="10"/>
    </row>
    <row r="494" spans="10:11" x14ac:dyDescent="0.25">
      <c r="J494" s="10"/>
      <c r="K494" s="10"/>
    </row>
    <row r="495" spans="10:11" x14ac:dyDescent="0.25">
      <c r="J495" s="10"/>
      <c r="K495" s="10"/>
    </row>
    <row r="496" spans="10:11" x14ac:dyDescent="0.25">
      <c r="J496" s="10"/>
      <c r="K496" s="10"/>
    </row>
    <row r="497" spans="10:11" x14ac:dyDescent="0.25">
      <c r="J497" s="10"/>
      <c r="K497" s="10"/>
    </row>
    <row r="498" spans="10:11" x14ac:dyDescent="0.25">
      <c r="J498" s="10"/>
      <c r="K498" s="10"/>
    </row>
    <row r="499" spans="10:11" x14ac:dyDescent="0.25">
      <c r="J499" s="10"/>
      <c r="K499" s="10"/>
    </row>
    <row r="500" spans="10:11" x14ac:dyDescent="0.25">
      <c r="J500" s="10"/>
      <c r="K500" s="10"/>
    </row>
    <row r="501" spans="10:11" x14ac:dyDescent="0.25">
      <c r="J501" s="10"/>
      <c r="K501" s="10"/>
    </row>
    <row r="502" spans="10:11" x14ac:dyDescent="0.25">
      <c r="J502" s="10"/>
      <c r="K502" s="10"/>
    </row>
    <row r="503" spans="10:11" x14ac:dyDescent="0.25">
      <c r="J503" s="10"/>
      <c r="K503" s="10"/>
    </row>
    <row r="504" spans="10:11" x14ac:dyDescent="0.25">
      <c r="J504" s="10"/>
      <c r="K504" s="10"/>
    </row>
    <row r="505" spans="10:11" x14ac:dyDescent="0.25">
      <c r="J505" s="10"/>
      <c r="K505" s="10"/>
    </row>
    <row r="506" spans="10:11" x14ac:dyDescent="0.25">
      <c r="J506" s="10"/>
      <c r="K506" s="10"/>
    </row>
    <row r="507" spans="10:11" x14ac:dyDescent="0.25">
      <c r="J507" s="10"/>
      <c r="K507" s="10"/>
    </row>
    <row r="508" spans="10:11" x14ac:dyDescent="0.25">
      <c r="J508" s="10"/>
      <c r="K508" s="10"/>
    </row>
    <row r="509" spans="10:11" x14ac:dyDescent="0.25">
      <c r="J509" s="10"/>
      <c r="K509" s="10"/>
    </row>
    <row r="510" spans="10:11" x14ac:dyDescent="0.25">
      <c r="J510" s="10"/>
      <c r="K510" s="10"/>
    </row>
    <row r="511" spans="10:11" x14ac:dyDescent="0.25">
      <c r="J511" s="10"/>
      <c r="K511" s="10"/>
    </row>
    <row r="512" spans="10:11" x14ac:dyDescent="0.25">
      <c r="J512" s="10"/>
      <c r="K512" s="10"/>
    </row>
    <row r="513" spans="10:11" x14ac:dyDescent="0.25">
      <c r="J513" s="10"/>
      <c r="K513" s="10"/>
    </row>
    <row r="514" spans="10:11" x14ac:dyDescent="0.25">
      <c r="J514" s="10"/>
      <c r="K514" s="10"/>
    </row>
    <row r="515" spans="10:11" x14ac:dyDescent="0.25">
      <c r="J515" s="10"/>
      <c r="K515" s="10"/>
    </row>
    <row r="516" spans="10:11" x14ac:dyDescent="0.25">
      <c r="J516" s="10"/>
      <c r="K516" s="10"/>
    </row>
    <row r="517" spans="10:11" x14ac:dyDescent="0.25">
      <c r="J517" s="10"/>
      <c r="K517" s="10"/>
    </row>
    <row r="518" spans="10:11" x14ac:dyDescent="0.25">
      <c r="J518" s="10"/>
      <c r="K518" s="10"/>
    </row>
    <row r="519" spans="10:11" x14ac:dyDescent="0.25">
      <c r="J519" s="10"/>
      <c r="K519" s="10"/>
    </row>
    <row r="520" spans="10:11" x14ac:dyDescent="0.25">
      <c r="J520" s="10"/>
      <c r="K520" s="10"/>
    </row>
    <row r="521" spans="10:11" x14ac:dyDescent="0.25">
      <c r="J521" s="10"/>
      <c r="K521" s="10"/>
    </row>
    <row r="522" spans="10:11" x14ac:dyDescent="0.25">
      <c r="J522" s="10"/>
      <c r="K522" s="10"/>
    </row>
    <row r="523" spans="10:11" x14ac:dyDescent="0.25">
      <c r="J523" s="10"/>
      <c r="K523" s="10"/>
    </row>
    <row r="524" spans="10:11" x14ac:dyDescent="0.25">
      <c r="J524" s="10"/>
      <c r="K524" s="10"/>
    </row>
    <row r="525" spans="10:11" x14ac:dyDescent="0.25">
      <c r="J525" s="10"/>
      <c r="K525" s="10"/>
    </row>
    <row r="526" spans="10:11" x14ac:dyDescent="0.25">
      <c r="J526" s="10"/>
      <c r="K526" s="10"/>
    </row>
    <row r="527" spans="10:11" x14ac:dyDescent="0.25">
      <c r="J527" s="10"/>
      <c r="K527" s="10"/>
    </row>
    <row r="528" spans="10:11" x14ac:dyDescent="0.25">
      <c r="J528" s="10"/>
      <c r="K528" s="10"/>
    </row>
    <row r="529" spans="10:11" x14ac:dyDescent="0.25">
      <c r="J529" s="10"/>
      <c r="K529" s="10"/>
    </row>
    <row r="530" spans="10:11" x14ac:dyDescent="0.25">
      <c r="J530" s="10"/>
      <c r="K530" s="10"/>
    </row>
    <row r="531" spans="10:11" x14ac:dyDescent="0.25">
      <c r="J531" s="10"/>
      <c r="K531" s="10"/>
    </row>
    <row r="532" spans="10:11" x14ac:dyDescent="0.25">
      <c r="J532" s="10"/>
      <c r="K532" s="10"/>
    </row>
    <row r="533" spans="10:11" x14ac:dyDescent="0.25">
      <c r="J533" s="10"/>
      <c r="K533" s="10"/>
    </row>
    <row r="534" spans="10:11" x14ac:dyDescent="0.25">
      <c r="J534" s="10"/>
      <c r="K534" s="10"/>
    </row>
    <row r="535" spans="10:11" x14ac:dyDescent="0.25">
      <c r="J535" s="10"/>
      <c r="K535" s="10"/>
    </row>
    <row r="536" spans="10:11" x14ac:dyDescent="0.25">
      <c r="J536" s="10"/>
      <c r="K536" s="10"/>
    </row>
    <row r="537" spans="10:11" x14ac:dyDescent="0.25">
      <c r="J537" s="10"/>
      <c r="K537" s="10"/>
    </row>
    <row r="538" spans="10:11" x14ac:dyDescent="0.25">
      <c r="J538" s="10"/>
      <c r="K538" s="10"/>
    </row>
    <row r="539" spans="10:11" x14ac:dyDescent="0.25">
      <c r="J539" s="10"/>
      <c r="K539" s="10"/>
    </row>
    <row r="540" spans="10:11" x14ac:dyDescent="0.25">
      <c r="J540" s="10"/>
      <c r="K540" s="10"/>
    </row>
    <row r="541" spans="10:11" x14ac:dyDescent="0.25">
      <c r="J541" s="10"/>
      <c r="K541" s="10"/>
    </row>
    <row r="542" spans="10:11" x14ac:dyDescent="0.25">
      <c r="J542" s="10"/>
      <c r="K542" s="10"/>
    </row>
    <row r="543" spans="10:11" x14ac:dyDescent="0.25">
      <c r="J543" s="10"/>
      <c r="K543" s="10"/>
    </row>
    <row r="544" spans="10:11" x14ac:dyDescent="0.25">
      <c r="J544" s="10"/>
      <c r="K544" s="10"/>
    </row>
    <row r="545" spans="10:11" x14ac:dyDescent="0.25">
      <c r="J545" s="10"/>
      <c r="K545" s="10"/>
    </row>
    <row r="546" spans="10:11" x14ac:dyDescent="0.25">
      <c r="J546" s="10"/>
      <c r="K546" s="10"/>
    </row>
    <row r="547" spans="10:11" x14ac:dyDescent="0.25">
      <c r="J547" s="10"/>
      <c r="K547" s="10"/>
    </row>
    <row r="548" spans="10:11" x14ac:dyDescent="0.25">
      <c r="J548" s="10"/>
      <c r="K548" s="10"/>
    </row>
    <row r="549" spans="10:11" x14ac:dyDescent="0.25">
      <c r="J549" s="10"/>
      <c r="K549" s="10"/>
    </row>
    <row r="550" spans="10:11" x14ac:dyDescent="0.25">
      <c r="J550" s="10"/>
      <c r="K550" s="10"/>
    </row>
    <row r="551" spans="10:11" x14ac:dyDescent="0.25">
      <c r="J551" s="10"/>
      <c r="K551" s="10"/>
    </row>
    <row r="552" spans="10:11" x14ac:dyDescent="0.25">
      <c r="J552" s="10"/>
      <c r="K552" s="10"/>
    </row>
    <row r="553" spans="10:11" x14ac:dyDescent="0.25">
      <c r="J553" s="10"/>
      <c r="K553" s="10"/>
    </row>
    <row r="554" spans="10:11" x14ac:dyDescent="0.25">
      <c r="J554" s="10"/>
      <c r="K554" s="10"/>
    </row>
    <row r="555" spans="10:11" x14ac:dyDescent="0.25">
      <c r="J555" s="10"/>
      <c r="K555" s="10"/>
    </row>
    <row r="556" spans="10:11" x14ac:dyDescent="0.25">
      <c r="J556" s="10"/>
      <c r="K556" s="10"/>
    </row>
    <row r="557" spans="10:11" x14ac:dyDescent="0.25">
      <c r="J557" s="10"/>
      <c r="K557" s="10"/>
    </row>
    <row r="558" spans="10:11" x14ac:dyDescent="0.25">
      <c r="J558" s="10"/>
      <c r="K558" s="10"/>
    </row>
    <row r="559" spans="10:11" x14ac:dyDescent="0.25">
      <c r="J559" s="10"/>
      <c r="K559" s="10"/>
    </row>
    <row r="560" spans="10:11" x14ac:dyDescent="0.25">
      <c r="J560" s="10"/>
      <c r="K560" s="10"/>
    </row>
    <row r="561" spans="10:11" x14ac:dyDescent="0.25">
      <c r="J561" s="10"/>
      <c r="K561" s="10"/>
    </row>
    <row r="562" spans="10:11" x14ac:dyDescent="0.25">
      <c r="J562" s="10"/>
      <c r="K562" s="10"/>
    </row>
    <row r="563" spans="10:11" x14ac:dyDescent="0.25">
      <c r="J563" s="10"/>
      <c r="K563" s="10"/>
    </row>
    <row r="564" spans="10:11" x14ac:dyDescent="0.25">
      <c r="J564" s="10"/>
      <c r="K564" s="10"/>
    </row>
    <row r="565" spans="10:11" x14ac:dyDescent="0.25">
      <c r="J565" s="10"/>
      <c r="K565" s="10"/>
    </row>
    <row r="566" spans="10:11" x14ac:dyDescent="0.25">
      <c r="J566" s="10"/>
      <c r="K566" s="10"/>
    </row>
    <row r="567" spans="10:11" x14ac:dyDescent="0.25">
      <c r="J567" s="10"/>
      <c r="K567" s="10"/>
    </row>
    <row r="568" spans="10:11" x14ac:dyDescent="0.25">
      <c r="J568" s="10"/>
      <c r="K568" s="10"/>
    </row>
    <row r="569" spans="10:11" x14ac:dyDescent="0.25">
      <c r="J569" s="10"/>
      <c r="K569" s="10"/>
    </row>
    <row r="570" spans="10:11" x14ac:dyDescent="0.25">
      <c r="J570" s="10"/>
      <c r="K570" s="10"/>
    </row>
    <row r="571" spans="10:11" x14ac:dyDescent="0.25">
      <c r="J571" s="10"/>
      <c r="K571" s="10"/>
    </row>
    <row r="572" spans="10:11" x14ac:dyDescent="0.25">
      <c r="J572" s="10"/>
      <c r="K572" s="10"/>
    </row>
    <row r="573" spans="10:11" x14ac:dyDescent="0.25">
      <c r="J573" s="10"/>
      <c r="K573" s="10"/>
    </row>
    <row r="574" spans="10:11" x14ac:dyDescent="0.25">
      <c r="J574" s="10"/>
      <c r="K574" s="10"/>
    </row>
    <row r="575" spans="10:11" x14ac:dyDescent="0.25">
      <c r="J575" s="10"/>
      <c r="K575" s="10"/>
    </row>
    <row r="576" spans="10:11" x14ac:dyDescent="0.25">
      <c r="J576" s="10"/>
      <c r="K576" s="10"/>
    </row>
    <row r="577" spans="10:11" x14ac:dyDescent="0.25">
      <c r="J577" s="10"/>
      <c r="K577" s="10"/>
    </row>
    <row r="578" spans="10:11" x14ac:dyDescent="0.25">
      <c r="J578" s="10"/>
      <c r="K578" s="10"/>
    </row>
    <row r="579" spans="10:11" x14ac:dyDescent="0.25">
      <c r="J579" s="10"/>
      <c r="K579" s="10"/>
    </row>
    <row r="580" spans="10:11" x14ac:dyDescent="0.25">
      <c r="J580" s="10"/>
      <c r="K580" s="10"/>
    </row>
    <row r="581" spans="10:11" x14ac:dyDescent="0.25">
      <c r="J581" s="10"/>
      <c r="K581" s="10"/>
    </row>
    <row r="582" spans="10:11" x14ac:dyDescent="0.25">
      <c r="J582" s="10"/>
      <c r="K582" s="10"/>
    </row>
    <row r="583" spans="10:11" x14ac:dyDescent="0.25">
      <c r="J583" s="10"/>
      <c r="K583" s="10"/>
    </row>
    <row r="584" spans="10:11" x14ac:dyDescent="0.25">
      <c r="J584" s="10"/>
      <c r="K584" s="10"/>
    </row>
    <row r="585" spans="10:11" x14ac:dyDescent="0.25">
      <c r="J585" s="10"/>
      <c r="K585" s="10"/>
    </row>
    <row r="586" spans="10:11" x14ac:dyDescent="0.25">
      <c r="J586" s="10"/>
      <c r="K586" s="10"/>
    </row>
    <row r="587" spans="10:11" x14ac:dyDescent="0.25">
      <c r="J587" s="10"/>
      <c r="K587" s="10"/>
    </row>
    <row r="588" spans="10:11" x14ac:dyDescent="0.25">
      <c r="J588" s="10"/>
      <c r="K588" s="10"/>
    </row>
    <row r="589" spans="10:11" x14ac:dyDescent="0.25">
      <c r="J589" s="10"/>
      <c r="K589" s="10"/>
    </row>
    <row r="590" spans="10:11" x14ac:dyDescent="0.25">
      <c r="J590" s="10"/>
      <c r="K590" s="10"/>
    </row>
    <row r="591" spans="10:11" x14ac:dyDescent="0.25">
      <c r="J591" s="10"/>
      <c r="K591" s="10"/>
    </row>
    <row r="592" spans="10:11" x14ac:dyDescent="0.25">
      <c r="J592" s="10"/>
      <c r="K592" s="10"/>
    </row>
    <row r="593" spans="10:11" x14ac:dyDescent="0.25">
      <c r="J593" s="10"/>
      <c r="K593" s="10"/>
    </row>
    <row r="594" spans="10:11" x14ac:dyDescent="0.25">
      <c r="J594" s="10"/>
      <c r="K594" s="10"/>
    </row>
    <row r="595" spans="10:11" x14ac:dyDescent="0.25">
      <c r="J595" s="10"/>
      <c r="K595" s="10"/>
    </row>
    <row r="596" spans="10:11" x14ac:dyDescent="0.25">
      <c r="J596" s="10"/>
      <c r="K596" s="10"/>
    </row>
    <row r="597" spans="10:11" x14ac:dyDescent="0.25">
      <c r="J597" s="10"/>
      <c r="K597" s="10"/>
    </row>
    <row r="598" spans="10:11" x14ac:dyDescent="0.25">
      <c r="J598" s="10"/>
      <c r="K598" s="10"/>
    </row>
    <row r="599" spans="10:11" x14ac:dyDescent="0.25">
      <c r="J599" s="10"/>
      <c r="K599" s="10"/>
    </row>
    <row r="600" spans="10:11" x14ac:dyDescent="0.25">
      <c r="J600" s="10"/>
      <c r="K600" s="10"/>
    </row>
    <row r="601" spans="10:11" x14ac:dyDescent="0.25">
      <c r="J601" s="10"/>
      <c r="K601" s="10"/>
    </row>
    <row r="602" spans="10:11" x14ac:dyDescent="0.25">
      <c r="J602" s="10"/>
      <c r="K602" s="10"/>
    </row>
    <row r="603" spans="10:11" x14ac:dyDescent="0.25">
      <c r="J603" s="10"/>
      <c r="K603" s="10"/>
    </row>
    <row r="604" spans="10:11" x14ac:dyDescent="0.25">
      <c r="J604" s="10"/>
      <c r="K604" s="10"/>
    </row>
    <row r="605" spans="10:11" x14ac:dyDescent="0.25">
      <c r="J605" s="10"/>
      <c r="K605" s="10"/>
    </row>
    <row r="606" spans="10:11" x14ac:dyDescent="0.25">
      <c r="J606" s="10"/>
      <c r="K606" s="10"/>
    </row>
    <row r="607" spans="10:11" x14ac:dyDescent="0.25">
      <c r="J607" s="10"/>
      <c r="K607" s="10"/>
    </row>
    <row r="608" spans="10:11" x14ac:dyDescent="0.25">
      <c r="J608" s="10"/>
      <c r="K608" s="10"/>
    </row>
    <row r="609" spans="10:11" x14ac:dyDescent="0.25">
      <c r="J609" s="10"/>
      <c r="K609" s="10"/>
    </row>
    <row r="610" spans="10:11" x14ac:dyDescent="0.25">
      <c r="J610" s="10"/>
      <c r="K610" s="10"/>
    </row>
    <row r="611" spans="10:11" x14ac:dyDescent="0.25">
      <c r="J611" s="10"/>
      <c r="K611" s="10"/>
    </row>
    <row r="612" spans="10:11" x14ac:dyDescent="0.25">
      <c r="J612" s="10"/>
      <c r="K612" s="10"/>
    </row>
    <row r="613" spans="10:11" x14ac:dyDescent="0.25">
      <c r="J613" s="10"/>
      <c r="K613" s="10"/>
    </row>
    <row r="614" spans="10:11" x14ac:dyDescent="0.25">
      <c r="J614" s="10"/>
      <c r="K614" s="10"/>
    </row>
    <row r="615" spans="10:11" x14ac:dyDescent="0.25">
      <c r="J615" s="10"/>
      <c r="K615" s="10"/>
    </row>
    <row r="616" spans="10:11" x14ac:dyDescent="0.25">
      <c r="J616" s="10"/>
      <c r="K616" s="10"/>
    </row>
    <row r="617" spans="10:11" x14ac:dyDescent="0.25">
      <c r="J617" s="10"/>
      <c r="K617" s="10"/>
    </row>
    <row r="618" spans="10:11" x14ac:dyDescent="0.25">
      <c r="J618" s="10"/>
      <c r="K618" s="10"/>
    </row>
    <row r="619" spans="10:11" x14ac:dyDescent="0.25">
      <c r="J619" s="10"/>
      <c r="K619" s="10"/>
    </row>
    <row r="620" spans="10:11" x14ac:dyDescent="0.25">
      <c r="J620" s="10"/>
      <c r="K620" s="10"/>
    </row>
    <row r="621" spans="10:11" x14ac:dyDescent="0.25">
      <c r="J621" s="10"/>
      <c r="K621" s="10"/>
    </row>
    <row r="622" spans="10:11" x14ac:dyDescent="0.25">
      <c r="J622" s="10"/>
      <c r="K622" s="10"/>
    </row>
    <row r="623" spans="10:11" x14ac:dyDescent="0.25">
      <c r="J623" s="10"/>
      <c r="K623" s="10"/>
    </row>
    <row r="624" spans="10:11" x14ac:dyDescent="0.25">
      <c r="J624" s="10"/>
      <c r="K624" s="10"/>
    </row>
    <row r="625" spans="10:11" x14ac:dyDescent="0.25">
      <c r="J625" s="10"/>
      <c r="K625" s="10"/>
    </row>
    <row r="626" spans="10:11" x14ac:dyDescent="0.25">
      <c r="J626" s="10"/>
      <c r="K626" s="10"/>
    </row>
    <row r="627" spans="10:11" x14ac:dyDescent="0.25">
      <c r="J627" s="10"/>
      <c r="K627" s="10"/>
    </row>
    <row r="628" spans="10:11" x14ac:dyDescent="0.25">
      <c r="J628" s="10"/>
      <c r="K628" s="10"/>
    </row>
    <row r="629" spans="10:11" x14ac:dyDescent="0.25">
      <c r="J629" s="10"/>
      <c r="K629" s="10"/>
    </row>
    <row r="630" spans="10:11" x14ac:dyDescent="0.25">
      <c r="J630" s="10"/>
      <c r="K630" s="10"/>
    </row>
    <row r="631" spans="10:11" x14ac:dyDescent="0.25">
      <c r="J631" s="10"/>
      <c r="K631" s="10"/>
    </row>
    <row r="632" spans="10:11" x14ac:dyDescent="0.25">
      <c r="J632" s="10"/>
      <c r="K632" s="10"/>
    </row>
    <row r="633" spans="10:11" x14ac:dyDescent="0.25">
      <c r="J633" s="10"/>
      <c r="K633" s="10"/>
    </row>
    <row r="634" spans="10:11" x14ac:dyDescent="0.25">
      <c r="J634" s="10"/>
      <c r="K634" s="10"/>
    </row>
    <row r="635" spans="10:11" x14ac:dyDescent="0.25">
      <c r="J635" s="10"/>
      <c r="K635" s="10"/>
    </row>
    <row r="636" spans="10:11" x14ac:dyDescent="0.25">
      <c r="J636" s="10"/>
      <c r="K636" s="10"/>
    </row>
    <row r="637" spans="10:11" x14ac:dyDescent="0.25">
      <c r="J637" s="10"/>
      <c r="K637" s="10"/>
    </row>
    <row r="638" spans="10:11" x14ac:dyDescent="0.25">
      <c r="J638" s="10"/>
      <c r="K638" s="10"/>
    </row>
    <row r="639" spans="10:11" x14ac:dyDescent="0.25">
      <c r="J639" s="10"/>
      <c r="K639" s="10"/>
    </row>
    <row r="640" spans="10:11" x14ac:dyDescent="0.25">
      <c r="J640" s="10"/>
      <c r="K640" s="10"/>
    </row>
    <row r="641" spans="10:11" x14ac:dyDescent="0.25">
      <c r="J641" s="10"/>
      <c r="K641" s="10"/>
    </row>
    <row r="642" spans="10:11" x14ac:dyDescent="0.25">
      <c r="J642" s="10"/>
      <c r="K642" s="10"/>
    </row>
    <row r="643" spans="10:11" x14ac:dyDescent="0.25">
      <c r="J643" s="10"/>
      <c r="K643" s="10"/>
    </row>
    <row r="644" spans="10:11" x14ac:dyDescent="0.25">
      <c r="J644" s="10"/>
      <c r="K644" s="10"/>
    </row>
    <row r="645" spans="10:11" x14ac:dyDescent="0.25">
      <c r="J645" s="10"/>
      <c r="K645" s="10"/>
    </row>
    <row r="646" spans="10:11" x14ac:dyDescent="0.25">
      <c r="J646" s="10"/>
      <c r="K646" s="10"/>
    </row>
    <row r="647" spans="10:11" x14ac:dyDescent="0.25">
      <c r="J647" s="10"/>
      <c r="K647" s="10"/>
    </row>
    <row r="648" spans="10:11" x14ac:dyDescent="0.25">
      <c r="J648" s="10"/>
      <c r="K648" s="10"/>
    </row>
    <row r="649" spans="10:11" x14ac:dyDescent="0.25">
      <c r="J649" s="10"/>
      <c r="K649" s="10"/>
    </row>
    <row r="650" spans="10:11" x14ac:dyDescent="0.25">
      <c r="J650" s="10"/>
      <c r="K650" s="10"/>
    </row>
    <row r="651" spans="10:11" x14ac:dyDescent="0.25">
      <c r="J651" s="10"/>
      <c r="K651" s="10"/>
    </row>
    <row r="652" spans="10:11" x14ac:dyDescent="0.25">
      <c r="J652" s="10"/>
      <c r="K652" s="10"/>
    </row>
    <row r="653" spans="10:11" x14ac:dyDescent="0.25">
      <c r="J653" s="10"/>
      <c r="K653" s="10"/>
    </row>
    <row r="654" spans="10:11" x14ac:dyDescent="0.25">
      <c r="J654" s="10"/>
      <c r="K654" s="10"/>
    </row>
    <row r="655" spans="10:11" x14ac:dyDescent="0.25">
      <c r="J655" s="10"/>
      <c r="K655" s="10"/>
    </row>
    <row r="656" spans="10:11" x14ac:dyDescent="0.25">
      <c r="J656" s="10"/>
      <c r="K656" s="10"/>
    </row>
    <row r="657" spans="10:11" x14ac:dyDescent="0.25">
      <c r="J657" s="10"/>
      <c r="K657" s="10"/>
    </row>
    <row r="658" spans="10:11" x14ac:dyDescent="0.25">
      <c r="J658" s="10"/>
      <c r="K658" s="10"/>
    </row>
    <row r="659" spans="10:11" x14ac:dyDescent="0.25">
      <c r="J659" s="10"/>
      <c r="K659" s="10"/>
    </row>
    <row r="660" spans="10:11" x14ac:dyDescent="0.25">
      <c r="J660" s="10"/>
      <c r="K660" s="10"/>
    </row>
    <row r="661" spans="10:11" x14ac:dyDescent="0.25">
      <c r="J661" s="10"/>
      <c r="K661" s="10"/>
    </row>
    <row r="662" spans="10:11" x14ac:dyDescent="0.25">
      <c r="J662" s="10"/>
      <c r="K662" s="10"/>
    </row>
    <row r="663" spans="10:11" x14ac:dyDescent="0.25">
      <c r="J663" s="10"/>
      <c r="K663" s="10"/>
    </row>
    <row r="664" spans="10:11" x14ac:dyDescent="0.25">
      <c r="J664" s="10"/>
      <c r="K664" s="10"/>
    </row>
    <row r="665" spans="10:11" x14ac:dyDescent="0.25">
      <c r="J665" s="10"/>
      <c r="K665" s="10"/>
    </row>
    <row r="666" spans="10:11" x14ac:dyDescent="0.25">
      <c r="J666" s="10"/>
      <c r="K666" s="10"/>
    </row>
    <row r="667" spans="10:11" x14ac:dyDescent="0.25">
      <c r="J667" s="10"/>
      <c r="K667" s="10"/>
    </row>
    <row r="668" spans="10:11" x14ac:dyDescent="0.25">
      <c r="J668" s="10"/>
      <c r="K668" s="10"/>
    </row>
    <row r="669" spans="10:11" x14ac:dyDescent="0.25">
      <c r="J669" s="10"/>
      <c r="K669" s="10"/>
    </row>
    <row r="670" spans="10:11" x14ac:dyDescent="0.25">
      <c r="J670" s="10"/>
      <c r="K670" s="10"/>
    </row>
    <row r="671" spans="10:11" x14ac:dyDescent="0.25">
      <c r="J671" s="10"/>
      <c r="K671" s="10"/>
    </row>
    <row r="672" spans="10:11" x14ac:dyDescent="0.25">
      <c r="J672" s="10"/>
      <c r="K672" s="10"/>
    </row>
    <row r="673" spans="10:11" x14ac:dyDescent="0.25">
      <c r="J673" s="10"/>
      <c r="K673" s="10"/>
    </row>
    <row r="674" spans="10:11" x14ac:dyDescent="0.25">
      <c r="J674" s="10"/>
      <c r="K674" s="10"/>
    </row>
    <row r="675" spans="10:11" x14ac:dyDescent="0.25">
      <c r="J675" s="10"/>
      <c r="K675" s="10"/>
    </row>
    <row r="676" spans="10:11" x14ac:dyDescent="0.25">
      <c r="J676" s="10"/>
      <c r="K676" s="10"/>
    </row>
    <row r="677" spans="10:11" x14ac:dyDescent="0.25">
      <c r="J677" s="10"/>
      <c r="K677" s="10"/>
    </row>
    <row r="678" spans="10:11" x14ac:dyDescent="0.25">
      <c r="J678" s="10"/>
      <c r="K678" s="10"/>
    </row>
    <row r="679" spans="10:11" x14ac:dyDescent="0.25">
      <c r="J679" s="10"/>
      <c r="K679" s="10"/>
    </row>
    <row r="680" spans="10:11" x14ac:dyDescent="0.25">
      <c r="J680" s="10"/>
      <c r="K680" s="10"/>
    </row>
    <row r="681" spans="10:11" x14ac:dyDescent="0.25">
      <c r="J681" s="10"/>
      <c r="K681" s="10"/>
    </row>
    <row r="682" spans="10:11" x14ac:dyDescent="0.25">
      <c r="J682" s="10"/>
      <c r="K682" s="10"/>
    </row>
    <row r="683" spans="10:11" x14ac:dyDescent="0.25">
      <c r="J683" s="10"/>
      <c r="K683" s="10"/>
    </row>
    <row r="684" spans="10:11" x14ac:dyDescent="0.25">
      <c r="J684" s="10"/>
      <c r="K684" s="10"/>
    </row>
    <row r="685" spans="10:11" x14ac:dyDescent="0.25">
      <c r="J685" s="10"/>
      <c r="K685" s="10"/>
    </row>
    <row r="686" spans="10:11" x14ac:dyDescent="0.25">
      <c r="J686" s="10"/>
      <c r="K686" s="10"/>
    </row>
    <row r="687" spans="10:11" x14ac:dyDescent="0.25">
      <c r="J687" s="10"/>
      <c r="K687" s="10"/>
    </row>
    <row r="688" spans="10:11" x14ac:dyDescent="0.25">
      <c r="J688" s="10"/>
      <c r="K688" s="10"/>
    </row>
    <row r="689" spans="10:11" x14ac:dyDescent="0.25">
      <c r="J689" s="10"/>
      <c r="K689" s="10"/>
    </row>
    <row r="690" spans="10:11" x14ac:dyDescent="0.25">
      <c r="J690" s="10"/>
      <c r="K690" s="10"/>
    </row>
    <row r="691" spans="10:11" x14ac:dyDescent="0.25">
      <c r="J691" s="10"/>
      <c r="K691" s="10"/>
    </row>
    <row r="692" spans="10:11" x14ac:dyDescent="0.25">
      <c r="J692" s="10"/>
      <c r="K692" s="10"/>
    </row>
    <row r="693" spans="10:11" x14ac:dyDescent="0.25">
      <c r="J693" s="10"/>
      <c r="K693" s="10"/>
    </row>
    <row r="694" spans="10:11" x14ac:dyDescent="0.25">
      <c r="J694" s="10"/>
      <c r="K694" s="10"/>
    </row>
    <row r="695" spans="10:11" x14ac:dyDescent="0.25">
      <c r="J695" s="10"/>
      <c r="K695" s="10"/>
    </row>
    <row r="696" spans="10:11" x14ac:dyDescent="0.25">
      <c r="J696" s="10"/>
      <c r="K696" s="10"/>
    </row>
    <row r="697" spans="10:11" x14ac:dyDescent="0.25">
      <c r="J697" s="10"/>
      <c r="K697" s="10"/>
    </row>
    <row r="698" spans="10:11" x14ac:dyDescent="0.25">
      <c r="J698" s="10"/>
      <c r="K698" s="10"/>
    </row>
    <row r="699" spans="10:11" x14ac:dyDescent="0.25">
      <c r="J699" s="10"/>
      <c r="K699" s="10"/>
    </row>
    <row r="700" spans="10:11" x14ac:dyDescent="0.25">
      <c r="J700" s="10"/>
      <c r="K700" s="10"/>
    </row>
    <row r="701" spans="10:11" x14ac:dyDescent="0.25">
      <c r="J701" s="10"/>
      <c r="K701" s="10"/>
    </row>
    <row r="702" spans="10:11" x14ac:dyDescent="0.25">
      <c r="J702" s="10"/>
      <c r="K702" s="10"/>
    </row>
    <row r="703" spans="10:11" x14ac:dyDescent="0.25">
      <c r="J703" s="10"/>
      <c r="K703" s="10"/>
    </row>
    <row r="704" spans="10:11" x14ac:dyDescent="0.25">
      <c r="J704" s="10"/>
      <c r="K704" s="10"/>
    </row>
    <row r="705" spans="10:11" x14ac:dyDescent="0.25">
      <c r="J705" s="10"/>
      <c r="K705" s="10"/>
    </row>
    <row r="706" spans="10:11" x14ac:dyDescent="0.25">
      <c r="J706" s="10"/>
      <c r="K706" s="10"/>
    </row>
    <row r="707" spans="10:11" x14ac:dyDescent="0.25">
      <c r="J707" s="10"/>
      <c r="K707" s="10"/>
    </row>
    <row r="708" spans="10:11" x14ac:dyDescent="0.25">
      <c r="J708" s="10"/>
      <c r="K708" s="10"/>
    </row>
    <row r="709" spans="10:11" x14ac:dyDescent="0.25">
      <c r="J709" s="10"/>
      <c r="K709" s="10"/>
    </row>
    <row r="710" spans="10:11" x14ac:dyDescent="0.25">
      <c r="J710" s="10"/>
      <c r="K710" s="10"/>
    </row>
    <row r="711" spans="10:11" x14ac:dyDescent="0.25">
      <c r="J711" s="10"/>
      <c r="K711" s="10"/>
    </row>
    <row r="712" spans="10:11" x14ac:dyDescent="0.25">
      <c r="J712" s="10"/>
      <c r="K712" s="10"/>
    </row>
    <row r="713" spans="10:11" x14ac:dyDescent="0.25">
      <c r="J713" s="10"/>
      <c r="K713" s="10"/>
    </row>
    <row r="714" spans="10:11" x14ac:dyDescent="0.25">
      <c r="J714" s="10"/>
      <c r="K714" s="10"/>
    </row>
    <row r="715" spans="10:11" x14ac:dyDescent="0.25">
      <c r="J715" s="10"/>
      <c r="K715" s="10"/>
    </row>
    <row r="716" spans="10:11" x14ac:dyDescent="0.25">
      <c r="J716" s="10"/>
      <c r="K716" s="10"/>
    </row>
    <row r="717" spans="10:11" x14ac:dyDescent="0.25">
      <c r="J717" s="10"/>
      <c r="K717" s="10"/>
    </row>
    <row r="718" spans="10:11" x14ac:dyDescent="0.25">
      <c r="J718" s="10"/>
      <c r="K718" s="10"/>
    </row>
    <row r="719" spans="10:11" x14ac:dyDescent="0.25">
      <c r="J719" s="10"/>
      <c r="K719" s="10"/>
    </row>
    <row r="720" spans="10:11" x14ac:dyDescent="0.25">
      <c r="J720" s="10"/>
      <c r="K720" s="10"/>
    </row>
    <row r="721" spans="10:11" x14ac:dyDescent="0.25">
      <c r="J721" s="10"/>
      <c r="K721" s="10"/>
    </row>
    <row r="722" spans="10:11" x14ac:dyDescent="0.25">
      <c r="J722" s="10"/>
      <c r="K722" s="10"/>
    </row>
    <row r="723" spans="10:11" x14ac:dyDescent="0.25">
      <c r="J723" s="10"/>
      <c r="K723" s="10"/>
    </row>
    <row r="724" spans="10:11" x14ac:dyDescent="0.25">
      <c r="J724" s="10"/>
      <c r="K724" s="10"/>
    </row>
    <row r="725" spans="10:11" x14ac:dyDescent="0.25">
      <c r="J725" s="10"/>
      <c r="K725" s="10"/>
    </row>
    <row r="726" spans="10:11" x14ac:dyDescent="0.25">
      <c r="J726" s="10"/>
      <c r="K726" s="10"/>
    </row>
    <row r="727" spans="10:11" x14ac:dyDescent="0.25">
      <c r="J727" s="10"/>
      <c r="K727" s="10"/>
    </row>
    <row r="728" spans="10:11" x14ac:dyDescent="0.25">
      <c r="J728" s="10"/>
      <c r="K728" s="10"/>
    </row>
    <row r="729" spans="10:11" x14ac:dyDescent="0.25">
      <c r="J729" s="10"/>
      <c r="K729" s="10"/>
    </row>
    <row r="730" spans="10:11" x14ac:dyDescent="0.25">
      <c r="J730" s="10"/>
      <c r="K730" s="10"/>
    </row>
    <row r="731" spans="10:11" x14ac:dyDescent="0.25">
      <c r="J731" s="10"/>
      <c r="K731" s="10"/>
    </row>
    <row r="732" spans="10:11" x14ac:dyDescent="0.25">
      <c r="J732" s="10"/>
      <c r="K732" s="10"/>
    </row>
    <row r="733" spans="10:11" x14ac:dyDescent="0.25">
      <c r="J733" s="10"/>
      <c r="K733" s="10"/>
    </row>
    <row r="734" spans="10:11" x14ac:dyDescent="0.25">
      <c r="J734" s="10"/>
      <c r="K734" s="10"/>
    </row>
    <row r="735" spans="10:11" x14ac:dyDescent="0.25">
      <c r="J735" s="10"/>
      <c r="K735" s="10"/>
    </row>
    <row r="736" spans="10:11" x14ac:dyDescent="0.25">
      <c r="J736" s="10"/>
      <c r="K736" s="10"/>
    </row>
    <row r="737" spans="10:11" x14ac:dyDescent="0.25">
      <c r="J737" s="10"/>
      <c r="K737" s="10"/>
    </row>
    <row r="738" spans="10:11" x14ac:dyDescent="0.25">
      <c r="J738" s="10"/>
      <c r="K738" s="10"/>
    </row>
    <row r="739" spans="10:11" x14ac:dyDescent="0.25">
      <c r="J739" s="10"/>
      <c r="K739" s="10"/>
    </row>
    <row r="740" spans="10:11" x14ac:dyDescent="0.25">
      <c r="J740" s="10"/>
      <c r="K740" s="10"/>
    </row>
    <row r="741" spans="10:11" x14ac:dyDescent="0.25">
      <c r="J741" s="10"/>
      <c r="K741" s="10"/>
    </row>
    <row r="742" spans="10:11" x14ac:dyDescent="0.25">
      <c r="J742" s="10"/>
      <c r="K742" s="10"/>
    </row>
    <row r="743" spans="10:11" x14ac:dyDescent="0.25">
      <c r="J743" s="10"/>
      <c r="K743" s="10"/>
    </row>
    <row r="744" spans="10:11" x14ac:dyDescent="0.25">
      <c r="J744" s="10"/>
      <c r="K744" s="10"/>
    </row>
    <row r="745" spans="10:11" x14ac:dyDescent="0.25">
      <c r="J745" s="10"/>
      <c r="K745" s="10"/>
    </row>
    <row r="746" spans="10:11" x14ac:dyDescent="0.25">
      <c r="J746" s="10"/>
      <c r="K746" s="10"/>
    </row>
    <row r="747" spans="10:11" x14ac:dyDescent="0.25">
      <c r="J747" s="10"/>
      <c r="K747" s="10"/>
    </row>
    <row r="748" spans="10:11" x14ac:dyDescent="0.25">
      <c r="J748" s="10"/>
      <c r="K748" s="10"/>
    </row>
    <row r="749" spans="10:11" x14ac:dyDescent="0.25">
      <c r="J749" s="10"/>
      <c r="K749" s="10"/>
    </row>
    <row r="750" spans="10:11" x14ac:dyDescent="0.25">
      <c r="J750" s="10"/>
      <c r="K750" s="10"/>
    </row>
    <row r="751" spans="10:11" x14ac:dyDescent="0.25">
      <c r="J751" s="10"/>
      <c r="K751" s="10"/>
    </row>
    <row r="752" spans="10:11" x14ac:dyDescent="0.25">
      <c r="J752" s="10"/>
      <c r="K752" s="10"/>
    </row>
    <row r="753" spans="10:11" x14ac:dyDescent="0.25">
      <c r="J753" s="10"/>
      <c r="K753" s="10"/>
    </row>
    <row r="754" spans="10:11" x14ac:dyDescent="0.25">
      <c r="J754" s="10"/>
      <c r="K754" s="10"/>
    </row>
    <row r="755" spans="10:11" x14ac:dyDescent="0.25">
      <c r="J755" s="10"/>
      <c r="K755" s="10"/>
    </row>
    <row r="756" spans="10:11" x14ac:dyDescent="0.25">
      <c r="J756" s="10"/>
      <c r="K756" s="10"/>
    </row>
    <row r="757" spans="10:11" x14ac:dyDescent="0.25">
      <c r="J757" s="10"/>
      <c r="K757" s="10"/>
    </row>
    <row r="758" spans="10:11" x14ac:dyDescent="0.25">
      <c r="J758" s="10"/>
      <c r="K758" s="10"/>
    </row>
    <row r="759" spans="10:11" x14ac:dyDescent="0.25">
      <c r="J759" s="10"/>
      <c r="K759" s="10"/>
    </row>
    <row r="760" spans="10:11" x14ac:dyDescent="0.25">
      <c r="J760" s="10"/>
      <c r="K760" s="10"/>
    </row>
    <row r="761" spans="10:11" x14ac:dyDescent="0.25">
      <c r="J761" s="10"/>
      <c r="K761" s="10"/>
    </row>
    <row r="762" spans="10:11" x14ac:dyDescent="0.25">
      <c r="J762" s="10"/>
      <c r="K762" s="10"/>
    </row>
    <row r="763" spans="10:11" x14ac:dyDescent="0.25">
      <c r="J763" s="10"/>
      <c r="K763" s="10"/>
    </row>
    <row r="764" spans="10:11" x14ac:dyDescent="0.25">
      <c r="J764" s="10"/>
      <c r="K764" s="10"/>
    </row>
    <row r="765" spans="10:11" x14ac:dyDescent="0.25">
      <c r="J765" s="10"/>
      <c r="K765" s="10"/>
    </row>
    <row r="766" spans="10:11" x14ac:dyDescent="0.25">
      <c r="J766" s="10"/>
      <c r="K766" s="10"/>
    </row>
    <row r="767" spans="10:11" x14ac:dyDescent="0.25">
      <c r="J767" s="10"/>
      <c r="K767" s="10"/>
    </row>
    <row r="768" spans="10:11" x14ac:dyDescent="0.25">
      <c r="J768" s="10"/>
      <c r="K768" s="10"/>
    </row>
    <row r="769" spans="10:11" x14ac:dyDescent="0.25">
      <c r="J769" s="10"/>
      <c r="K769" s="10"/>
    </row>
    <row r="770" spans="10:11" x14ac:dyDescent="0.25">
      <c r="J770" s="10"/>
      <c r="K770" s="10"/>
    </row>
    <row r="771" spans="10:11" x14ac:dyDescent="0.25">
      <c r="J771" s="10"/>
      <c r="K771" s="10"/>
    </row>
    <row r="772" spans="10:11" x14ac:dyDescent="0.25">
      <c r="J772" s="10"/>
      <c r="K772" s="10"/>
    </row>
    <row r="773" spans="10:11" x14ac:dyDescent="0.25">
      <c r="J773" s="10"/>
      <c r="K773" s="10"/>
    </row>
    <row r="774" spans="10:11" x14ac:dyDescent="0.25">
      <c r="J774" s="10"/>
      <c r="K774" s="10"/>
    </row>
    <row r="775" spans="10:11" x14ac:dyDescent="0.25">
      <c r="J775" s="10"/>
      <c r="K775" s="10"/>
    </row>
    <row r="776" spans="10:11" x14ac:dyDescent="0.25">
      <c r="J776" s="10"/>
      <c r="K776" s="10"/>
    </row>
    <row r="777" spans="10:11" x14ac:dyDescent="0.25">
      <c r="J777" s="10"/>
      <c r="K777" s="10"/>
    </row>
    <row r="778" spans="10:11" x14ac:dyDescent="0.25">
      <c r="J778" s="10"/>
      <c r="K778" s="10"/>
    </row>
    <row r="779" spans="10:11" x14ac:dyDescent="0.25">
      <c r="J779" s="10"/>
      <c r="K779" s="10"/>
    </row>
    <row r="780" spans="10:11" x14ac:dyDescent="0.25">
      <c r="J780" s="10"/>
      <c r="K780" s="10"/>
    </row>
    <row r="781" spans="10:11" x14ac:dyDescent="0.25">
      <c r="J781" s="10"/>
      <c r="K781" s="10"/>
    </row>
    <row r="782" spans="10:11" x14ac:dyDescent="0.25">
      <c r="J782" s="10"/>
      <c r="K782" s="10"/>
    </row>
    <row r="783" spans="10:11" x14ac:dyDescent="0.25">
      <c r="J783" s="10"/>
      <c r="K783" s="10"/>
    </row>
    <row r="784" spans="10:11" x14ac:dyDescent="0.25">
      <c r="J784" s="10"/>
      <c r="K784" s="10"/>
    </row>
    <row r="785" spans="10:11" x14ac:dyDescent="0.25">
      <c r="J785" s="10"/>
      <c r="K785" s="10"/>
    </row>
    <row r="786" spans="10:11" x14ac:dyDescent="0.25">
      <c r="J786" s="10"/>
      <c r="K786" s="10"/>
    </row>
    <row r="787" spans="10:11" x14ac:dyDescent="0.25">
      <c r="J787" s="10"/>
      <c r="K787" s="10"/>
    </row>
    <row r="788" spans="10:11" x14ac:dyDescent="0.25">
      <c r="J788" s="10"/>
      <c r="K788" s="10"/>
    </row>
    <row r="789" spans="10:11" x14ac:dyDescent="0.25">
      <c r="J789" s="10"/>
      <c r="K789" s="10"/>
    </row>
    <row r="790" spans="10:11" x14ac:dyDescent="0.25">
      <c r="J790" s="10"/>
      <c r="K790" s="10"/>
    </row>
    <row r="791" spans="10:11" x14ac:dyDescent="0.25">
      <c r="J791" s="10"/>
      <c r="K791" s="10"/>
    </row>
    <row r="792" spans="10:11" x14ac:dyDescent="0.25">
      <c r="J792" s="10"/>
      <c r="K792" s="10"/>
    </row>
    <row r="793" spans="10:11" x14ac:dyDescent="0.25">
      <c r="J793" s="10"/>
      <c r="K793" s="10"/>
    </row>
    <row r="794" spans="10:11" x14ac:dyDescent="0.25">
      <c r="J794" s="10"/>
      <c r="K794" s="10"/>
    </row>
    <row r="795" spans="10:11" x14ac:dyDescent="0.25">
      <c r="J795" s="10"/>
      <c r="K795" s="10"/>
    </row>
    <row r="796" spans="10:11" x14ac:dyDescent="0.25">
      <c r="J796" s="10"/>
      <c r="K796" s="10"/>
    </row>
    <row r="797" spans="10:11" x14ac:dyDescent="0.25">
      <c r="J797" s="10"/>
      <c r="K797" s="10"/>
    </row>
    <row r="798" spans="10:11" x14ac:dyDescent="0.25">
      <c r="J798" s="10"/>
      <c r="K798" s="10"/>
    </row>
    <row r="799" spans="10:11" x14ac:dyDescent="0.25">
      <c r="J799" s="10"/>
      <c r="K799" s="10"/>
    </row>
    <row r="800" spans="10:11" x14ac:dyDescent="0.25">
      <c r="J800" s="10"/>
      <c r="K800" s="10"/>
    </row>
    <row r="801" spans="10:11" x14ac:dyDescent="0.25">
      <c r="J801" s="10"/>
      <c r="K801" s="10"/>
    </row>
    <row r="802" spans="10:11" x14ac:dyDescent="0.25">
      <c r="J802" s="10"/>
      <c r="K802" s="10"/>
    </row>
    <row r="803" spans="10:11" x14ac:dyDescent="0.25">
      <c r="J803" s="10"/>
      <c r="K803" s="10"/>
    </row>
    <row r="804" spans="10:11" x14ac:dyDescent="0.25">
      <c r="J804" s="10"/>
      <c r="K804" s="10"/>
    </row>
    <row r="805" spans="10:11" x14ac:dyDescent="0.25">
      <c r="J805" s="10"/>
      <c r="K805" s="10"/>
    </row>
    <row r="806" spans="10:11" x14ac:dyDescent="0.25">
      <c r="J806" s="10"/>
      <c r="K806" s="10"/>
    </row>
    <row r="807" spans="10:11" x14ac:dyDescent="0.25">
      <c r="J807" s="10"/>
      <c r="K807" s="10"/>
    </row>
    <row r="808" spans="10:11" x14ac:dyDescent="0.25">
      <c r="J808" s="10"/>
      <c r="K808" s="10"/>
    </row>
    <row r="809" spans="10:11" x14ac:dyDescent="0.25">
      <c r="J809" s="10"/>
      <c r="K809" s="10"/>
    </row>
    <row r="810" spans="10:11" x14ac:dyDescent="0.25">
      <c r="J810" s="10"/>
      <c r="K810" s="10"/>
    </row>
    <row r="811" spans="10:11" x14ac:dyDescent="0.25">
      <c r="J811" s="10"/>
      <c r="K811" s="10"/>
    </row>
    <row r="812" spans="10:11" x14ac:dyDescent="0.25">
      <c r="J812" s="10"/>
      <c r="K812" s="10"/>
    </row>
    <row r="813" spans="10:11" x14ac:dyDescent="0.25">
      <c r="J813" s="10"/>
      <c r="K813" s="10"/>
    </row>
    <row r="814" spans="10:11" x14ac:dyDescent="0.25">
      <c r="J814" s="10"/>
      <c r="K814" s="10"/>
    </row>
    <row r="815" spans="10:11" x14ac:dyDescent="0.25">
      <c r="J815" s="10"/>
      <c r="K815" s="10"/>
    </row>
    <row r="816" spans="10:11" x14ac:dyDescent="0.25">
      <c r="J816" s="10"/>
      <c r="K816" s="10"/>
    </row>
    <row r="817" spans="10:11" x14ac:dyDescent="0.25">
      <c r="J817" s="10"/>
      <c r="K817" s="10"/>
    </row>
    <row r="818" spans="10:11" x14ac:dyDescent="0.25">
      <c r="J818" s="10"/>
      <c r="K818" s="10"/>
    </row>
    <row r="819" spans="10:11" x14ac:dyDescent="0.25">
      <c r="J819" s="10"/>
      <c r="K819" s="10"/>
    </row>
    <row r="820" spans="10:11" x14ac:dyDescent="0.25">
      <c r="J820" s="10"/>
      <c r="K820" s="10"/>
    </row>
    <row r="821" spans="10:11" x14ac:dyDescent="0.25">
      <c r="J821" s="10"/>
      <c r="K821" s="10"/>
    </row>
    <row r="822" spans="10:11" x14ac:dyDescent="0.25">
      <c r="J822" s="10"/>
      <c r="K822" s="10"/>
    </row>
    <row r="823" spans="10:11" x14ac:dyDescent="0.25">
      <c r="J823" s="10"/>
      <c r="K823" s="10"/>
    </row>
    <row r="824" spans="10:11" x14ac:dyDescent="0.25">
      <c r="J824" s="10"/>
      <c r="K824" s="10"/>
    </row>
    <row r="825" spans="10:11" x14ac:dyDescent="0.25">
      <c r="J825" s="10"/>
      <c r="K825" s="10"/>
    </row>
    <row r="826" spans="10:11" x14ac:dyDescent="0.25">
      <c r="J826" s="10"/>
      <c r="K826" s="10"/>
    </row>
    <row r="827" spans="10:11" x14ac:dyDescent="0.25">
      <c r="J827" s="10"/>
      <c r="K827" s="10"/>
    </row>
    <row r="828" spans="10:11" x14ac:dyDescent="0.25">
      <c r="J828" s="10"/>
      <c r="K828" s="10"/>
    </row>
    <row r="829" spans="10:11" x14ac:dyDescent="0.25">
      <c r="J829" s="10"/>
      <c r="K829" s="10"/>
    </row>
    <row r="830" spans="10:11" x14ac:dyDescent="0.25">
      <c r="J830" s="10"/>
      <c r="K830" s="10"/>
    </row>
    <row r="831" spans="10:11" x14ac:dyDescent="0.25">
      <c r="J831" s="10"/>
      <c r="K831" s="10"/>
    </row>
    <row r="832" spans="10:11" x14ac:dyDescent="0.25">
      <c r="J832" s="10"/>
      <c r="K832" s="10"/>
    </row>
    <row r="833" spans="10:11" x14ac:dyDescent="0.25">
      <c r="J833" s="10"/>
      <c r="K833" s="10"/>
    </row>
    <row r="834" spans="10:11" x14ac:dyDescent="0.25">
      <c r="J834" s="10"/>
      <c r="K834" s="10"/>
    </row>
    <row r="835" spans="10:11" x14ac:dyDescent="0.25">
      <c r="J835" s="10"/>
      <c r="K835" s="10"/>
    </row>
    <row r="836" spans="10:11" x14ac:dyDescent="0.25">
      <c r="J836" s="10"/>
      <c r="K836" s="10"/>
    </row>
    <row r="837" spans="10:11" x14ac:dyDescent="0.25">
      <c r="J837" s="10"/>
      <c r="K837" s="10"/>
    </row>
    <row r="838" spans="10:11" x14ac:dyDescent="0.25">
      <c r="J838" s="10"/>
      <c r="K838" s="10"/>
    </row>
    <row r="839" spans="10:11" x14ac:dyDescent="0.25">
      <c r="J839" s="10"/>
      <c r="K839" s="10"/>
    </row>
    <row r="840" spans="10:11" x14ac:dyDescent="0.25">
      <c r="J840" s="10"/>
      <c r="K840" s="10"/>
    </row>
    <row r="841" spans="10:11" x14ac:dyDescent="0.25">
      <c r="J841" s="10"/>
      <c r="K841" s="10"/>
    </row>
    <row r="842" spans="10:11" x14ac:dyDescent="0.25">
      <c r="J842" s="10"/>
      <c r="K842" s="10"/>
    </row>
    <row r="843" spans="10:11" x14ac:dyDescent="0.25">
      <c r="J843" s="10"/>
      <c r="K843" s="10"/>
    </row>
    <row r="844" spans="10:11" x14ac:dyDescent="0.25">
      <c r="J844" s="10"/>
      <c r="K844" s="10"/>
    </row>
    <row r="845" spans="10:11" x14ac:dyDescent="0.25">
      <c r="J845" s="10"/>
      <c r="K845" s="10"/>
    </row>
    <row r="846" spans="10:11" x14ac:dyDescent="0.25">
      <c r="J846" s="10"/>
      <c r="K846" s="10"/>
    </row>
    <row r="847" spans="10:11" x14ac:dyDescent="0.25">
      <c r="J847" s="10"/>
      <c r="K847" s="10"/>
    </row>
    <row r="848" spans="10:11" x14ac:dyDescent="0.25">
      <c r="J848" s="10"/>
      <c r="K848" s="10"/>
    </row>
    <row r="849" spans="10:11" x14ac:dyDescent="0.25">
      <c r="J849" s="10"/>
      <c r="K849" s="10"/>
    </row>
    <row r="850" spans="10:11" x14ac:dyDescent="0.25">
      <c r="J850" s="10"/>
      <c r="K850" s="10"/>
    </row>
    <row r="851" spans="10:11" x14ac:dyDescent="0.25">
      <c r="J851" s="10"/>
      <c r="K851" s="10"/>
    </row>
    <row r="852" spans="10:11" x14ac:dyDescent="0.25">
      <c r="J852" s="10"/>
      <c r="K852" s="10"/>
    </row>
    <row r="853" spans="10:11" x14ac:dyDescent="0.25">
      <c r="J853" s="10"/>
      <c r="K853" s="10"/>
    </row>
    <row r="854" spans="10:11" x14ac:dyDescent="0.25">
      <c r="J854" s="10"/>
      <c r="K854" s="10"/>
    </row>
    <row r="855" spans="10:11" x14ac:dyDescent="0.25">
      <c r="J855" s="10"/>
      <c r="K855" s="10"/>
    </row>
    <row r="856" spans="10:11" x14ac:dyDescent="0.25">
      <c r="J856" s="10"/>
      <c r="K856" s="10"/>
    </row>
    <row r="857" spans="10:11" x14ac:dyDescent="0.25">
      <c r="J857" s="10"/>
      <c r="K857" s="10"/>
    </row>
    <row r="858" spans="10:11" x14ac:dyDescent="0.25">
      <c r="J858" s="10"/>
      <c r="K858" s="10"/>
    </row>
    <row r="859" spans="10:11" x14ac:dyDescent="0.25">
      <c r="J859" s="10"/>
      <c r="K859" s="10"/>
    </row>
    <row r="860" spans="10:11" x14ac:dyDescent="0.25">
      <c r="J860" s="10"/>
      <c r="K860" s="10"/>
    </row>
    <row r="861" spans="10:11" x14ac:dyDescent="0.25">
      <c r="J861" s="10"/>
      <c r="K861" s="10"/>
    </row>
    <row r="862" spans="10:11" x14ac:dyDescent="0.25">
      <c r="J862" s="10"/>
      <c r="K862" s="10"/>
    </row>
    <row r="863" spans="10:11" x14ac:dyDescent="0.25">
      <c r="J863" s="10"/>
      <c r="K863" s="10"/>
    </row>
    <row r="864" spans="10:11" x14ac:dyDescent="0.25">
      <c r="J864" s="10"/>
      <c r="K864" s="10"/>
    </row>
    <row r="865" spans="10:11" x14ac:dyDescent="0.25">
      <c r="J865" s="10"/>
      <c r="K865" s="10"/>
    </row>
    <row r="866" spans="10:11" x14ac:dyDescent="0.25">
      <c r="J866" s="10"/>
      <c r="K866" s="10"/>
    </row>
    <row r="867" spans="10:11" x14ac:dyDescent="0.25">
      <c r="J867" s="10"/>
      <c r="K867" s="10"/>
    </row>
    <row r="868" spans="10:11" x14ac:dyDescent="0.25">
      <c r="J868" s="10"/>
      <c r="K868" s="10"/>
    </row>
    <row r="869" spans="10:11" x14ac:dyDescent="0.25">
      <c r="J869" s="10"/>
      <c r="K869" s="10"/>
    </row>
    <row r="870" spans="10:11" x14ac:dyDescent="0.25">
      <c r="J870" s="10"/>
      <c r="K870" s="10"/>
    </row>
    <row r="871" spans="10:11" x14ac:dyDescent="0.25">
      <c r="J871" s="10"/>
      <c r="K871" s="10"/>
    </row>
    <row r="872" spans="10:11" x14ac:dyDescent="0.25">
      <c r="J872" s="10"/>
      <c r="K872" s="10"/>
    </row>
    <row r="873" spans="10:11" x14ac:dyDescent="0.25">
      <c r="J873" s="10"/>
      <c r="K873" s="10"/>
    </row>
    <row r="874" spans="10:11" x14ac:dyDescent="0.25">
      <c r="J874" s="10"/>
      <c r="K874" s="10"/>
    </row>
    <row r="875" spans="10:11" x14ac:dyDescent="0.25">
      <c r="J875" s="10"/>
      <c r="K875" s="10"/>
    </row>
    <row r="876" spans="10:11" x14ac:dyDescent="0.25">
      <c r="J876" s="10"/>
      <c r="K876" s="10"/>
    </row>
    <row r="877" spans="10:11" x14ac:dyDescent="0.25">
      <c r="J877" s="10"/>
      <c r="K877" s="10"/>
    </row>
    <row r="878" spans="10:11" x14ac:dyDescent="0.25">
      <c r="J878" s="10"/>
      <c r="K878" s="10"/>
    </row>
    <row r="879" spans="10:11" x14ac:dyDescent="0.25">
      <c r="J879" s="10"/>
      <c r="K879" s="10"/>
    </row>
    <row r="880" spans="10:11" x14ac:dyDescent="0.25">
      <c r="J880" s="10"/>
      <c r="K880" s="10"/>
    </row>
    <row r="881" spans="10:11" x14ac:dyDescent="0.25">
      <c r="J881" s="10"/>
      <c r="K881" s="10"/>
    </row>
    <row r="882" spans="10:11" x14ac:dyDescent="0.25">
      <c r="J882" s="10"/>
      <c r="K882" s="10"/>
    </row>
    <row r="883" spans="10:11" x14ac:dyDescent="0.25">
      <c r="J883" s="10"/>
      <c r="K883" s="10"/>
    </row>
    <row r="884" spans="10:11" x14ac:dyDescent="0.25">
      <c r="J884" s="10"/>
      <c r="K884" s="10"/>
    </row>
    <row r="885" spans="10:11" x14ac:dyDescent="0.25">
      <c r="J885" s="10"/>
      <c r="K885" s="10"/>
    </row>
    <row r="886" spans="10:11" x14ac:dyDescent="0.25">
      <c r="J886" s="10"/>
      <c r="K886" s="10"/>
    </row>
    <row r="887" spans="10:11" x14ac:dyDescent="0.25">
      <c r="J887" s="10"/>
      <c r="K887" s="10"/>
    </row>
    <row r="888" spans="10:11" x14ac:dyDescent="0.25">
      <c r="J888" s="10"/>
      <c r="K888" s="10"/>
    </row>
    <row r="889" spans="10:11" x14ac:dyDescent="0.25">
      <c r="J889" s="10"/>
      <c r="K889" s="10"/>
    </row>
    <row r="890" spans="10:11" x14ac:dyDescent="0.25">
      <c r="J890" s="10"/>
      <c r="K890" s="10"/>
    </row>
    <row r="891" spans="10:11" x14ac:dyDescent="0.25">
      <c r="J891" s="10"/>
      <c r="K891" s="10"/>
    </row>
    <row r="892" spans="10:11" x14ac:dyDescent="0.25">
      <c r="J892" s="10"/>
      <c r="K892" s="10"/>
    </row>
    <row r="893" spans="10:11" x14ac:dyDescent="0.25">
      <c r="J893" s="10"/>
      <c r="K893" s="10"/>
    </row>
    <row r="894" spans="10:11" x14ac:dyDescent="0.25">
      <c r="J894" s="10"/>
      <c r="K894" s="10"/>
    </row>
    <row r="895" spans="10:11" x14ac:dyDescent="0.25">
      <c r="J895" s="10"/>
      <c r="K895" s="10"/>
    </row>
    <row r="896" spans="10:11" x14ac:dyDescent="0.25">
      <c r="J896" s="10"/>
      <c r="K896" s="10"/>
    </row>
    <row r="897" spans="10:11" x14ac:dyDescent="0.25">
      <c r="J897" s="10"/>
      <c r="K897" s="10"/>
    </row>
    <row r="898" spans="10:11" x14ac:dyDescent="0.25">
      <c r="J898" s="10"/>
      <c r="K898" s="10"/>
    </row>
    <row r="899" spans="10:11" x14ac:dyDescent="0.25">
      <c r="J899" s="10"/>
      <c r="K899" s="10"/>
    </row>
    <row r="900" spans="10:11" x14ac:dyDescent="0.25">
      <c r="J900" s="10"/>
      <c r="K900" s="10"/>
    </row>
    <row r="901" spans="10:11" x14ac:dyDescent="0.25">
      <c r="J901" s="10"/>
      <c r="K901" s="10"/>
    </row>
    <row r="902" spans="10:11" x14ac:dyDescent="0.25">
      <c r="J902" s="10"/>
      <c r="K902" s="10"/>
    </row>
    <row r="903" spans="10:11" x14ac:dyDescent="0.25">
      <c r="J903" s="10"/>
      <c r="K903" s="10"/>
    </row>
    <row r="904" spans="10:11" x14ac:dyDescent="0.25">
      <c r="J904" s="10"/>
      <c r="K904" s="10"/>
    </row>
    <row r="905" spans="10:11" x14ac:dyDescent="0.25">
      <c r="J905" s="10"/>
      <c r="K905" s="10"/>
    </row>
    <row r="906" spans="10:11" x14ac:dyDescent="0.25">
      <c r="J906" s="10"/>
      <c r="K906" s="10"/>
    </row>
    <row r="907" spans="10:11" x14ac:dyDescent="0.25">
      <c r="J907" s="10"/>
      <c r="K907" s="10"/>
    </row>
    <row r="908" spans="10:11" x14ac:dyDescent="0.25">
      <c r="J908" s="10"/>
      <c r="K908" s="10"/>
    </row>
    <row r="909" spans="10:11" x14ac:dyDescent="0.25">
      <c r="J909" s="10"/>
      <c r="K909" s="10"/>
    </row>
    <row r="910" spans="10:11" x14ac:dyDescent="0.25">
      <c r="J910" s="10"/>
      <c r="K910" s="10"/>
    </row>
    <row r="911" spans="10:11" x14ac:dyDescent="0.25">
      <c r="J911" s="10"/>
      <c r="K911" s="10"/>
    </row>
    <row r="912" spans="10:11" x14ac:dyDescent="0.25">
      <c r="J912" s="10"/>
      <c r="K912" s="10"/>
    </row>
    <row r="913" spans="10:11" x14ac:dyDescent="0.25">
      <c r="J913" s="10"/>
      <c r="K913" s="10"/>
    </row>
    <row r="914" spans="10:11" x14ac:dyDescent="0.25">
      <c r="J914" s="10"/>
      <c r="K914" s="10"/>
    </row>
    <row r="915" spans="10:11" x14ac:dyDescent="0.25">
      <c r="J915" s="10"/>
      <c r="K915" s="10"/>
    </row>
    <row r="916" spans="10:11" x14ac:dyDescent="0.25">
      <c r="J916" s="10"/>
      <c r="K916" s="10"/>
    </row>
    <row r="917" spans="10:11" x14ac:dyDescent="0.25">
      <c r="J917" s="10"/>
      <c r="K917" s="10"/>
    </row>
    <row r="918" spans="10:11" x14ac:dyDescent="0.25">
      <c r="J918" s="10"/>
      <c r="K918" s="10"/>
    </row>
    <row r="919" spans="10:11" x14ac:dyDescent="0.25">
      <c r="J919" s="10"/>
      <c r="K919" s="10"/>
    </row>
    <row r="920" spans="10:11" x14ac:dyDescent="0.25">
      <c r="J920" s="10"/>
      <c r="K920" s="10"/>
    </row>
    <row r="921" spans="10:11" x14ac:dyDescent="0.25">
      <c r="J921" s="10"/>
      <c r="K921" s="10"/>
    </row>
    <row r="922" spans="10:11" x14ac:dyDescent="0.25">
      <c r="J922" s="10"/>
      <c r="K922" s="10"/>
    </row>
    <row r="923" spans="10:11" x14ac:dyDescent="0.25">
      <c r="J923" s="10"/>
      <c r="K923" s="10"/>
    </row>
    <row r="924" spans="10:11" x14ac:dyDescent="0.25">
      <c r="J924" s="10"/>
      <c r="K924" s="10"/>
    </row>
    <row r="925" spans="10:11" x14ac:dyDescent="0.25">
      <c r="J925" s="10"/>
      <c r="K925" s="10"/>
    </row>
    <row r="926" spans="10:11" x14ac:dyDescent="0.25">
      <c r="J926" s="10"/>
      <c r="K926" s="10"/>
    </row>
    <row r="927" spans="10:11" x14ac:dyDescent="0.25">
      <c r="J927" s="10"/>
      <c r="K927" s="10"/>
    </row>
    <row r="928" spans="10:11" x14ac:dyDescent="0.25">
      <c r="J928" s="10"/>
      <c r="K928" s="10"/>
    </row>
    <row r="929" spans="10:11" x14ac:dyDescent="0.25">
      <c r="J929" s="10"/>
      <c r="K929" s="10"/>
    </row>
    <row r="930" spans="10:11" x14ac:dyDescent="0.25">
      <c r="J930" s="10"/>
      <c r="K930" s="10"/>
    </row>
    <row r="931" spans="10:11" x14ac:dyDescent="0.25">
      <c r="J931" s="10"/>
      <c r="K931" s="10"/>
    </row>
    <row r="932" spans="10:11" x14ac:dyDescent="0.25">
      <c r="J932" s="10"/>
      <c r="K932" s="10"/>
    </row>
    <row r="933" spans="10:11" x14ac:dyDescent="0.25">
      <c r="J933" s="10"/>
      <c r="K933" s="10"/>
    </row>
    <row r="934" spans="10:11" x14ac:dyDescent="0.25">
      <c r="J934" s="10"/>
      <c r="K934" s="10"/>
    </row>
    <row r="935" spans="10:11" x14ac:dyDescent="0.25">
      <c r="J935" s="10"/>
      <c r="K935" s="10"/>
    </row>
    <row r="936" spans="10:11" x14ac:dyDescent="0.25">
      <c r="J936" s="10"/>
      <c r="K936" s="10"/>
    </row>
    <row r="937" spans="10:11" x14ac:dyDescent="0.25">
      <c r="J937" s="10"/>
      <c r="K937" s="10"/>
    </row>
    <row r="938" spans="10:11" x14ac:dyDescent="0.25">
      <c r="J938" s="10"/>
      <c r="K938" s="10"/>
    </row>
    <row r="939" spans="10:11" x14ac:dyDescent="0.25">
      <c r="J939" s="10"/>
      <c r="K939" s="10"/>
    </row>
    <row r="940" spans="10:11" x14ac:dyDescent="0.25">
      <c r="J940" s="10"/>
      <c r="K940" s="10"/>
    </row>
    <row r="941" spans="10:11" x14ac:dyDescent="0.25">
      <c r="J941" s="10"/>
      <c r="K941" s="10"/>
    </row>
    <row r="942" spans="10:11" x14ac:dyDescent="0.25">
      <c r="J942" s="10"/>
      <c r="K942" s="10"/>
    </row>
    <row r="943" spans="10:11" x14ac:dyDescent="0.25">
      <c r="J943" s="10"/>
      <c r="K943" s="10"/>
    </row>
    <row r="944" spans="10:11" x14ac:dyDescent="0.25">
      <c r="J944" s="10"/>
      <c r="K944" s="10"/>
    </row>
    <row r="945" spans="10:11" x14ac:dyDescent="0.25">
      <c r="J945" s="10"/>
      <c r="K945" s="10"/>
    </row>
    <row r="946" spans="10:11" x14ac:dyDescent="0.25">
      <c r="J946" s="10"/>
      <c r="K946" s="10"/>
    </row>
    <row r="947" spans="10:11" x14ac:dyDescent="0.25">
      <c r="J947" s="10"/>
      <c r="K947" s="10"/>
    </row>
    <row r="948" spans="10:11" x14ac:dyDescent="0.25">
      <c r="J948" s="10"/>
      <c r="K948" s="10"/>
    </row>
    <row r="949" spans="10:11" x14ac:dyDescent="0.25">
      <c r="J949" s="10"/>
      <c r="K949" s="10"/>
    </row>
    <row r="950" spans="10:11" x14ac:dyDescent="0.25">
      <c r="J950" s="10"/>
      <c r="K950" s="10"/>
    </row>
    <row r="951" spans="10:11" x14ac:dyDescent="0.25">
      <c r="J951" s="10"/>
      <c r="K951" s="10"/>
    </row>
    <row r="952" spans="10:11" x14ac:dyDescent="0.25">
      <c r="J952" s="10"/>
      <c r="K952" s="10"/>
    </row>
    <row r="953" spans="10:11" x14ac:dyDescent="0.25">
      <c r="J953" s="10"/>
      <c r="K953" s="10"/>
    </row>
    <row r="954" spans="10:11" x14ac:dyDescent="0.25">
      <c r="J954" s="10"/>
      <c r="K954" s="10"/>
    </row>
    <row r="955" spans="10:11" x14ac:dyDescent="0.25">
      <c r="J955" s="10"/>
      <c r="K955" s="10"/>
    </row>
    <row r="956" spans="10:11" x14ac:dyDescent="0.25">
      <c r="J956" s="10"/>
      <c r="K956" s="10"/>
    </row>
    <row r="957" spans="10:11" x14ac:dyDescent="0.25">
      <c r="J957" s="10"/>
      <c r="K957" s="10"/>
    </row>
    <row r="958" spans="10:11" x14ac:dyDescent="0.25">
      <c r="J958" s="10"/>
      <c r="K958" s="10"/>
    </row>
    <row r="959" spans="10:11" x14ac:dyDescent="0.25">
      <c r="J959" s="10"/>
      <c r="K959" s="10"/>
    </row>
    <row r="960" spans="10:11" x14ac:dyDescent="0.25">
      <c r="J960" s="10"/>
      <c r="K960" s="10"/>
    </row>
    <row r="961" spans="10:11" x14ac:dyDescent="0.25">
      <c r="J961" s="10"/>
      <c r="K961" s="10"/>
    </row>
    <row r="962" spans="10:11" x14ac:dyDescent="0.25">
      <c r="J962" s="10"/>
      <c r="K962" s="10"/>
    </row>
    <row r="963" spans="10:11" x14ac:dyDescent="0.25">
      <c r="J963" s="10"/>
      <c r="K963" s="10"/>
    </row>
    <row r="964" spans="10:11" x14ac:dyDescent="0.25">
      <c r="J964" s="10"/>
      <c r="K964" s="10"/>
    </row>
    <row r="965" spans="10:11" x14ac:dyDescent="0.25">
      <c r="J965" s="10"/>
      <c r="K965" s="10"/>
    </row>
    <row r="966" spans="10:11" x14ac:dyDescent="0.25">
      <c r="J966" s="10"/>
      <c r="K966" s="10"/>
    </row>
    <row r="967" spans="10:11" x14ac:dyDescent="0.25">
      <c r="J967" s="10"/>
      <c r="K967" s="10"/>
    </row>
    <row r="968" spans="10:11" x14ac:dyDescent="0.25">
      <c r="J968" s="10"/>
      <c r="K968" s="10"/>
    </row>
    <row r="969" spans="10:11" x14ac:dyDescent="0.25">
      <c r="J969" s="10"/>
      <c r="K969" s="10"/>
    </row>
    <row r="970" spans="10:11" x14ac:dyDescent="0.25">
      <c r="J970" s="10"/>
      <c r="K970" s="10"/>
    </row>
    <row r="971" spans="10:11" x14ac:dyDescent="0.25">
      <c r="J971" s="10"/>
      <c r="K971" s="10"/>
    </row>
    <row r="972" spans="10:11" x14ac:dyDescent="0.25">
      <c r="J972" s="10"/>
      <c r="K972" s="10"/>
    </row>
    <row r="973" spans="10:11" x14ac:dyDescent="0.25">
      <c r="J973" s="10"/>
      <c r="K973" s="10"/>
    </row>
    <row r="974" spans="10:11" x14ac:dyDescent="0.25">
      <c r="J974" s="10"/>
      <c r="K974" s="10"/>
    </row>
    <row r="975" spans="10:11" x14ac:dyDescent="0.25">
      <c r="J975" s="10"/>
      <c r="K975" s="10"/>
    </row>
    <row r="976" spans="10:11" x14ac:dyDescent="0.25">
      <c r="J976" s="10"/>
      <c r="K976" s="10"/>
    </row>
    <row r="977" spans="10:11" x14ac:dyDescent="0.25">
      <c r="J977" s="10"/>
      <c r="K977" s="10"/>
    </row>
    <row r="978" spans="10:11" x14ac:dyDescent="0.25">
      <c r="J978" s="10"/>
      <c r="K978" s="10"/>
    </row>
    <row r="979" spans="10:11" x14ac:dyDescent="0.25">
      <c r="J979" s="10"/>
      <c r="K979" s="10"/>
    </row>
    <row r="980" spans="10:11" x14ac:dyDescent="0.25">
      <c r="J980" s="10"/>
      <c r="K980" s="10"/>
    </row>
    <row r="981" spans="10:11" x14ac:dyDescent="0.25">
      <c r="J981" s="10"/>
      <c r="K981" s="10"/>
    </row>
    <row r="982" spans="10:11" x14ac:dyDescent="0.25">
      <c r="J982" s="10"/>
      <c r="K982" s="10"/>
    </row>
    <row r="983" spans="10:11" x14ac:dyDescent="0.25">
      <c r="J983" s="10"/>
      <c r="K983" s="10"/>
    </row>
    <row r="984" spans="10:11" x14ac:dyDescent="0.25">
      <c r="J984" s="10"/>
      <c r="K984" s="10"/>
    </row>
    <row r="985" spans="10:11" x14ac:dyDescent="0.25">
      <c r="J985" s="10"/>
      <c r="K985" s="10"/>
    </row>
    <row r="986" spans="10:11" x14ac:dyDescent="0.25">
      <c r="J986" s="10"/>
      <c r="K986" s="10"/>
    </row>
    <row r="987" spans="10:11" x14ac:dyDescent="0.25">
      <c r="J987" s="10"/>
      <c r="K987" s="10"/>
    </row>
    <row r="988" spans="10:11" x14ac:dyDescent="0.25">
      <c r="J988" s="10"/>
      <c r="K988" s="10"/>
    </row>
    <row r="989" spans="10:11" x14ac:dyDescent="0.25">
      <c r="J989" s="10"/>
      <c r="K989" s="10"/>
    </row>
    <row r="990" spans="10:11" x14ac:dyDescent="0.25">
      <c r="J990" s="10"/>
      <c r="K990" s="10"/>
    </row>
    <row r="991" spans="10:11" x14ac:dyDescent="0.25">
      <c r="J991" s="10"/>
      <c r="K991" s="10"/>
    </row>
    <row r="992" spans="10:11" x14ac:dyDescent="0.25">
      <c r="J992" s="10"/>
      <c r="K992" s="10"/>
    </row>
    <row r="993" spans="10:11" x14ac:dyDescent="0.25">
      <c r="J993" s="10"/>
      <c r="K993" s="10"/>
    </row>
    <row r="994" spans="10:11" x14ac:dyDescent="0.25">
      <c r="J994" s="10"/>
      <c r="K994" s="10"/>
    </row>
    <row r="995" spans="10:11" x14ac:dyDescent="0.25">
      <c r="J995" s="10"/>
      <c r="K995" s="10"/>
    </row>
    <row r="996" spans="10:11" x14ac:dyDescent="0.25">
      <c r="J996" s="10"/>
      <c r="K996" s="10"/>
    </row>
    <row r="997" spans="10:11" x14ac:dyDescent="0.25">
      <c r="J997" s="10"/>
      <c r="K997" s="10"/>
    </row>
    <row r="998" spans="10:11" x14ac:dyDescent="0.25">
      <c r="J998" s="10"/>
      <c r="K998" s="10"/>
    </row>
    <row r="999" spans="10:11" x14ac:dyDescent="0.25">
      <c r="J999" s="10"/>
      <c r="K999" s="10"/>
    </row>
    <row r="1000" spans="10:11" x14ac:dyDescent="0.25">
      <c r="J1000" s="10"/>
      <c r="K1000" s="10"/>
    </row>
    <row r="1001" spans="10:11" x14ac:dyDescent="0.25">
      <c r="J1001" s="10"/>
      <c r="K1001" s="10"/>
    </row>
    <row r="1002" spans="10:11" x14ac:dyDescent="0.25">
      <c r="J1002" s="10"/>
      <c r="K1002" s="10"/>
    </row>
    <row r="1003" spans="10:11" x14ac:dyDescent="0.25">
      <c r="J1003" s="10"/>
      <c r="K1003" s="10"/>
    </row>
    <row r="1004" spans="10:11" x14ac:dyDescent="0.25">
      <c r="J1004" s="10"/>
      <c r="K1004" s="10"/>
    </row>
    <row r="1005" spans="10:11" x14ac:dyDescent="0.25">
      <c r="J1005" s="10"/>
      <c r="K1005" s="10"/>
    </row>
    <row r="1006" spans="10:11" x14ac:dyDescent="0.25">
      <c r="J1006" s="10"/>
      <c r="K1006" s="10"/>
    </row>
    <row r="1007" spans="10:11" x14ac:dyDescent="0.25">
      <c r="J1007" s="10"/>
      <c r="K1007" s="10"/>
    </row>
    <row r="1008" spans="10:11" x14ac:dyDescent="0.25">
      <c r="J1008" s="10"/>
      <c r="K1008" s="10"/>
    </row>
    <row r="1009" spans="10:11" x14ac:dyDescent="0.25">
      <c r="J1009" s="10"/>
      <c r="K1009" s="10"/>
    </row>
    <row r="1010" spans="10:11" x14ac:dyDescent="0.25">
      <c r="J1010" s="10"/>
      <c r="K1010" s="10"/>
    </row>
    <row r="1011" spans="10:11" x14ac:dyDescent="0.25">
      <c r="J1011" s="10"/>
      <c r="K1011" s="10"/>
    </row>
    <row r="1012" spans="10:11" x14ac:dyDescent="0.25">
      <c r="J1012" s="10"/>
      <c r="K1012" s="10"/>
    </row>
    <row r="1013" spans="10:11" x14ac:dyDescent="0.25">
      <c r="J1013" s="10"/>
      <c r="K1013" s="10"/>
    </row>
    <row r="1014" spans="10:11" x14ac:dyDescent="0.25">
      <c r="J1014" s="10"/>
      <c r="K1014" s="10"/>
    </row>
    <row r="1015" spans="10:11" x14ac:dyDescent="0.25">
      <c r="J1015" s="10"/>
      <c r="K1015" s="10"/>
    </row>
    <row r="1016" spans="10:11" x14ac:dyDescent="0.25">
      <c r="J1016" s="10"/>
      <c r="K1016" s="10"/>
    </row>
    <row r="1017" spans="10:11" x14ac:dyDescent="0.25">
      <c r="J1017" s="10"/>
      <c r="K1017" s="10"/>
    </row>
    <row r="1018" spans="10:11" x14ac:dyDescent="0.25">
      <c r="J1018" s="10"/>
      <c r="K1018" s="10"/>
    </row>
    <row r="1019" spans="10:11" x14ac:dyDescent="0.25">
      <c r="J1019" s="10"/>
      <c r="K1019" s="10"/>
    </row>
    <row r="1020" spans="10:11" x14ac:dyDescent="0.25">
      <c r="J1020" s="10"/>
      <c r="K1020" s="10"/>
    </row>
    <row r="1021" spans="10:11" x14ac:dyDescent="0.25">
      <c r="J1021" s="10"/>
      <c r="K1021" s="10"/>
    </row>
    <row r="1022" spans="10:11" x14ac:dyDescent="0.25">
      <c r="J1022" s="10"/>
      <c r="K1022" s="10"/>
    </row>
    <row r="1023" spans="10:11" x14ac:dyDescent="0.25">
      <c r="J1023" s="10"/>
      <c r="K1023" s="10"/>
    </row>
    <row r="1024" spans="10:11" x14ac:dyDescent="0.25">
      <c r="J1024" s="10"/>
      <c r="K1024" s="10"/>
    </row>
    <row r="1025" spans="10:11" x14ac:dyDescent="0.25">
      <c r="J1025" s="10"/>
      <c r="K1025" s="10"/>
    </row>
    <row r="1026" spans="10:11" x14ac:dyDescent="0.25">
      <c r="J1026" s="10"/>
      <c r="K1026" s="10"/>
    </row>
    <row r="1027" spans="10:11" x14ac:dyDescent="0.25">
      <c r="J1027" s="10"/>
      <c r="K1027" s="10"/>
    </row>
    <row r="1028" spans="10:11" x14ac:dyDescent="0.25">
      <c r="J1028" s="10"/>
      <c r="K1028" s="10"/>
    </row>
    <row r="1029" spans="10:11" x14ac:dyDescent="0.25">
      <c r="J1029" s="10"/>
      <c r="K1029" s="10"/>
    </row>
    <row r="1030" spans="10:11" x14ac:dyDescent="0.25">
      <c r="J1030" s="10"/>
      <c r="K1030" s="10"/>
    </row>
    <row r="1031" spans="10:11" x14ac:dyDescent="0.25">
      <c r="J1031" s="10"/>
      <c r="K1031" s="10"/>
    </row>
    <row r="1032" spans="10:11" x14ac:dyDescent="0.25">
      <c r="J1032" s="10"/>
      <c r="K1032" s="10"/>
    </row>
    <row r="1033" spans="10:11" x14ac:dyDescent="0.25">
      <c r="J1033" s="10"/>
      <c r="K1033" s="10"/>
    </row>
    <row r="1034" spans="10:11" x14ac:dyDescent="0.25">
      <c r="J1034" s="10"/>
      <c r="K1034" s="10"/>
    </row>
    <row r="1035" spans="10:11" x14ac:dyDescent="0.25">
      <c r="J1035" s="10"/>
      <c r="K1035" s="10"/>
    </row>
    <row r="1036" spans="10:11" x14ac:dyDescent="0.25">
      <c r="J1036" s="10"/>
      <c r="K1036" s="10"/>
    </row>
    <row r="1037" spans="10:11" x14ac:dyDescent="0.25">
      <c r="J1037" s="10"/>
      <c r="K1037" s="10"/>
    </row>
    <row r="1038" spans="10:11" x14ac:dyDescent="0.25">
      <c r="J1038" s="10"/>
      <c r="K1038" s="10"/>
    </row>
    <row r="1039" spans="10:11" x14ac:dyDescent="0.25">
      <c r="J1039" s="10"/>
      <c r="K1039" s="10"/>
    </row>
    <row r="1040" spans="10:11" x14ac:dyDescent="0.25">
      <c r="J1040" s="10"/>
      <c r="K1040" s="10"/>
    </row>
    <row r="1041" spans="10:11" x14ac:dyDescent="0.25">
      <c r="J1041" s="10"/>
      <c r="K1041" s="10"/>
    </row>
    <row r="1042" spans="10:11" x14ac:dyDescent="0.25">
      <c r="J1042" s="10"/>
      <c r="K1042" s="10"/>
    </row>
    <row r="1043" spans="10:11" x14ac:dyDescent="0.25">
      <c r="J1043" s="10"/>
      <c r="K1043" s="10"/>
    </row>
    <row r="1044" spans="10:11" x14ac:dyDescent="0.25">
      <c r="J1044" s="10"/>
      <c r="K1044" s="10"/>
    </row>
    <row r="1045" spans="10:11" x14ac:dyDescent="0.25">
      <c r="J1045" s="10"/>
      <c r="K1045" s="10"/>
    </row>
    <row r="1046" spans="10:11" x14ac:dyDescent="0.25">
      <c r="J1046" s="10"/>
      <c r="K1046" s="10"/>
    </row>
    <row r="1047" spans="10:11" x14ac:dyDescent="0.25">
      <c r="J1047" s="10"/>
      <c r="K1047" s="10"/>
    </row>
    <row r="1048" spans="10:11" x14ac:dyDescent="0.25">
      <c r="J1048" s="10"/>
      <c r="K1048" s="10"/>
    </row>
    <row r="1049" spans="10:11" x14ac:dyDescent="0.25">
      <c r="J1049" s="10"/>
      <c r="K1049" s="10"/>
    </row>
    <row r="1050" spans="10:11" x14ac:dyDescent="0.25">
      <c r="J1050" s="10"/>
      <c r="K1050" s="10"/>
    </row>
    <row r="1051" spans="10:11" x14ac:dyDescent="0.25">
      <c r="J1051" s="10"/>
      <c r="K1051" s="10"/>
    </row>
    <row r="1052" spans="10:11" x14ac:dyDescent="0.25">
      <c r="J1052" s="10"/>
      <c r="K1052" s="10"/>
    </row>
    <row r="1053" spans="10:11" x14ac:dyDescent="0.25">
      <c r="J1053" s="10"/>
      <c r="K1053" s="10"/>
    </row>
    <row r="1054" spans="10:11" x14ac:dyDescent="0.25">
      <c r="J1054" s="10"/>
      <c r="K1054" s="10"/>
    </row>
    <row r="1055" spans="10:11" x14ac:dyDescent="0.25">
      <c r="J1055" s="10"/>
      <c r="K1055" s="10"/>
    </row>
    <row r="1056" spans="10:11" x14ac:dyDescent="0.25">
      <c r="J1056" s="10"/>
      <c r="K1056" s="10"/>
    </row>
    <row r="1057" spans="10:11" x14ac:dyDescent="0.25">
      <c r="J1057" s="10"/>
      <c r="K1057" s="10"/>
    </row>
    <row r="1058" spans="10:11" x14ac:dyDescent="0.25">
      <c r="J1058" s="10"/>
      <c r="K1058" s="10"/>
    </row>
    <row r="1059" spans="10:11" x14ac:dyDescent="0.25">
      <c r="J1059" s="10"/>
      <c r="K1059" s="10"/>
    </row>
    <row r="1060" spans="10:11" x14ac:dyDescent="0.25">
      <c r="J1060" s="10"/>
      <c r="K1060" s="10"/>
    </row>
    <row r="1061" spans="10:11" x14ac:dyDescent="0.25">
      <c r="J1061" s="10"/>
      <c r="K1061" s="10"/>
    </row>
    <row r="1062" spans="10:11" x14ac:dyDescent="0.25">
      <c r="J1062" s="10"/>
      <c r="K1062" s="10"/>
    </row>
    <row r="1063" spans="10:11" x14ac:dyDescent="0.25">
      <c r="J1063" s="10"/>
      <c r="K1063" s="10"/>
    </row>
    <row r="1064" spans="10:11" x14ac:dyDescent="0.25">
      <c r="J1064" s="10"/>
      <c r="K1064" s="10"/>
    </row>
    <row r="1065" spans="10:11" x14ac:dyDescent="0.25">
      <c r="J1065" s="10"/>
      <c r="K1065" s="10"/>
    </row>
    <row r="1066" spans="10:11" x14ac:dyDescent="0.25">
      <c r="J1066" s="10"/>
      <c r="K1066" s="10"/>
    </row>
    <row r="1067" spans="10:11" x14ac:dyDescent="0.25">
      <c r="J1067" s="10"/>
      <c r="K1067" s="10"/>
    </row>
    <row r="1068" spans="10:11" x14ac:dyDescent="0.25">
      <c r="J1068" s="10"/>
      <c r="K1068" s="10"/>
    </row>
    <row r="1069" spans="10:11" x14ac:dyDescent="0.25">
      <c r="J1069" s="10"/>
      <c r="K1069" s="10"/>
    </row>
    <row r="1070" spans="10:11" x14ac:dyDescent="0.25">
      <c r="J1070" s="10"/>
      <c r="K1070" s="10"/>
    </row>
    <row r="1071" spans="10:11" x14ac:dyDescent="0.25">
      <c r="J1071" s="10"/>
      <c r="K1071" s="10"/>
    </row>
    <row r="1072" spans="10:11" x14ac:dyDescent="0.25">
      <c r="J1072" s="10"/>
      <c r="K1072" s="10"/>
    </row>
    <row r="1073" spans="10:11" x14ac:dyDescent="0.25">
      <c r="J1073" s="10"/>
      <c r="K1073" s="10"/>
    </row>
    <row r="1074" spans="10:11" x14ac:dyDescent="0.25">
      <c r="J1074" s="10"/>
      <c r="K1074" s="10"/>
    </row>
    <row r="1075" spans="10:11" x14ac:dyDescent="0.25">
      <c r="J1075" s="10"/>
      <c r="K1075" s="10"/>
    </row>
    <row r="1076" spans="10:11" x14ac:dyDescent="0.25">
      <c r="J1076" s="10"/>
      <c r="K1076" s="10"/>
    </row>
    <row r="1077" spans="10:11" x14ac:dyDescent="0.25">
      <c r="J1077" s="10"/>
      <c r="K1077" s="10"/>
    </row>
    <row r="1078" spans="10:11" x14ac:dyDescent="0.25">
      <c r="J1078" s="10"/>
      <c r="K1078" s="10"/>
    </row>
    <row r="1079" spans="10:11" x14ac:dyDescent="0.25">
      <c r="J1079" s="10"/>
      <c r="K1079" s="10"/>
    </row>
    <row r="1080" spans="10:11" x14ac:dyDescent="0.25">
      <c r="J1080" s="10"/>
      <c r="K1080" s="10"/>
    </row>
    <row r="1081" spans="10:11" x14ac:dyDescent="0.25">
      <c r="J1081" s="10"/>
      <c r="K1081" s="10"/>
    </row>
    <row r="1082" spans="10:11" x14ac:dyDescent="0.25">
      <c r="J1082" s="10"/>
      <c r="K1082" s="10"/>
    </row>
    <row r="1083" spans="10:11" x14ac:dyDescent="0.25">
      <c r="J1083" s="10"/>
      <c r="K1083" s="10"/>
    </row>
    <row r="1084" spans="10:11" x14ac:dyDescent="0.25">
      <c r="J1084" s="10"/>
      <c r="K1084" s="10"/>
    </row>
    <row r="1085" spans="10:11" x14ac:dyDescent="0.25">
      <c r="J1085" s="10"/>
      <c r="K1085" s="10"/>
    </row>
    <row r="1086" spans="10:11" x14ac:dyDescent="0.25">
      <c r="J1086" s="10"/>
      <c r="K1086" s="10"/>
    </row>
    <row r="1087" spans="10:11" x14ac:dyDescent="0.25">
      <c r="J1087" s="10"/>
      <c r="K1087" s="10"/>
    </row>
    <row r="1088" spans="10:11" x14ac:dyDescent="0.25">
      <c r="J1088" s="10"/>
      <c r="K1088" s="10"/>
    </row>
    <row r="1089" spans="10:11" x14ac:dyDescent="0.25">
      <c r="J1089" s="10"/>
      <c r="K1089" s="10"/>
    </row>
    <row r="1090" spans="10:11" x14ac:dyDescent="0.25">
      <c r="J1090" s="10"/>
      <c r="K1090" s="10"/>
    </row>
    <row r="1091" spans="10:11" x14ac:dyDescent="0.25">
      <c r="J1091" s="10"/>
      <c r="K1091" s="10"/>
    </row>
    <row r="1092" spans="10:11" x14ac:dyDescent="0.25">
      <c r="J1092" s="10"/>
      <c r="K1092" s="10"/>
    </row>
    <row r="1093" spans="10:11" x14ac:dyDescent="0.25">
      <c r="J1093" s="10"/>
      <c r="K1093" s="10"/>
    </row>
    <row r="1094" spans="10:11" x14ac:dyDescent="0.25">
      <c r="J1094" s="10"/>
      <c r="K1094" s="10"/>
    </row>
    <row r="1095" spans="10:11" x14ac:dyDescent="0.25">
      <c r="J1095" s="10"/>
      <c r="K1095" s="10"/>
    </row>
    <row r="1096" spans="10:11" x14ac:dyDescent="0.25">
      <c r="J1096" s="10"/>
      <c r="K1096" s="10"/>
    </row>
    <row r="1097" spans="10:11" x14ac:dyDescent="0.25">
      <c r="J1097" s="10"/>
      <c r="K1097" s="10"/>
    </row>
    <row r="1098" spans="10:11" x14ac:dyDescent="0.25">
      <c r="J1098" s="10"/>
      <c r="K1098" s="10"/>
    </row>
    <row r="1099" spans="10:11" x14ac:dyDescent="0.25">
      <c r="J1099" s="10"/>
      <c r="K1099" s="10"/>
    </row>
    <row r="1100" spans="10:11" x14ac:dyDescent="0.25">
      <c r="J1100" s="10"/>
      <c r="K1100" s="10"/>
    </row>
    <row r="1101" spans="10:11" x14ac:dyDescent="0.25">
      <c r="J1101" s="10"/>
      <c r="K1101" s="10"/>
    </row>
    <row r="1102" spans="10:11" x14ac:dyDescent="0.25">
      <c r="J1102" s="10"/>
      <c r="K1102" s="10"/>
    </row>
    <row r="1103" spans="10:11" x14ac:dyDescent="0.25">
      <c r="J1103" s="10"/>
      <c r="K1103" s="10"/>
    </row>
    <row r="1104" spans="10:11" x14ac:dyDescent="0.25">
      <c r="J1104" s="10"/>
      <c r="K1104" s="10"/>
    </row>
    <row r="1105" spans="10:11" x14ac:dyDescent="0.25">
      <c r="J1105" s="10"/>
      <c r="K1105" s="10"/>
    </row>
    <row r="1106" spans="10:11" x14ac:dyDescent="0.25">
      <c r="J1106" s="10"/>
      <c r="K1106" s="10"/>
    </row>
    <row r="1107" spans="10:11" x14ac:dyDescent="0.25">
      <c r="J1107" s="10"/>
      <c r="K1107" s="10"/>
    </row>
    <row r="1108" spans="10:11" x14ac:dyDescent="0.25">
      <c r="J1108" s="10"/>
      <c r="K1108" s="10"/>
    </row>
    <row r="1109" spans="10:11" x14ac:dyDescent="0.25">
      <c r="J1109" s="10"/>
      <c r="K1109" s="10"/>
    </row>
    <row r="1110" spans="10:11" x14ac:dyDescent="0.25">
      <c r="J1110" s="10"/>
      <c r="K1110" s="10"/>
    </row>
    <row r="1111" spans="10:11" x14ac:dyDescent="0.25">
      <c r="J1111" s="10"/>
      <c r="K1111" s="10"/>
    </row>
    <row r="1112" spans="10:11" x14ac:dyDescent="0.25">
      <c r="J1112" s="10"/>
      <c r="K1112" s="10"/>
    </row>
    <row r="1113" spans="10:11" x14ac:dyDescent="0.25">
      <c r="J1113" s="10"/>
      <c r="K1113" s="10"/>
    </row>
    <row r="1114" spans="10:11" x14ac:dyDescent="0.25">
      <c r="J1114" s="10"/>
      <c r="K1114" s="10"/>
    </row>
    <row r="1115" spans="10:11" x14ac:dyDescent="0.25">
      <c r="J1115" s="10"/>
      <c r="K1115" s="10"/>
    </row>
    <row r="1116" spans="10:11" x14ac:dyDescent="0.25">
      <c r="J1116" s="10"/>
      <c r="K1116" s="10"/>
    </row>
    <row r="1117" spans="10:11" x14ac:dyDescent="0.25">
      <c r="J1117" s="10"/>
      <c r="K1117" s="10"/>
    </row>
    <row r="1118" spans="10:11" x14ac:dyDescent="0.25">
      <c r="J1118" s="10"/>
      <c r="K1118" s="10"/>
    </row>
    <row r="1119" spans="10:11" x14ac:dyDescent="0.25">
      <c r="J1119" s="10"/>
      <c r="K1119" s="10"/>
    </row>
    <row r="1120" spans="10:11" x14ac:dyDescent="0.25">
      <c r="J1120" s="10"/>
      <c r="K1120" s="10"/>
    </row>
    <row r="1121" spans="10:11" x14ac:dyDescent="0.25">
      <c r="J1121" s="10"/>
      <c r="K1121" s="10"/>
    </row>
    <row r="1122" spans="10:11" x14ac:dyDescent="0.25">
      <c r="J1122" s="10"/>
      <c r="K1122" s="10"/>
    </row>
    <row r="1123" spans="10:11" x14ac:dyDescent="0.25">
      <c r="J1123" s="10"/>
      <c r="K1123" s="10"/>
    </row>
    <row r="1124" spans="10:11" x14ac:dyDescent="0.25">
      <c r="J1124" s="10"/>
      <c r="K1124" s="10"/>
    </row>
    <row r="1125" spans="10:11" x14ac:dyDescent="0.25">
      <c r="J1125" s="10"/>
      <c r="K1125" s="10"/>
    </row>
    <row r="1126" spans="10:11" x14ac:dyDescent="0.25">
      <c r="J1126" s="10"/>
      <c r="K1126" s="10"/>
    </row>
    <row r="1127" spans="10:11" x14ac:dyDescent="0.25">
      <c r="J1127" s="10"/>
      <c r="K1127" s="10"/>
    </row>
    <row r="1128" spans="10:11" x14ac:dyDescent="0.25">
      <c r="J1128" s="10"/>
      <c r="K1128" s="10"/>
    </row>
    <row r="1129" spans="10:11" x14ac:dyDescent="0.25">
      <c r="J1129" s="10"/>
      <c r="K1129" s="10"/>
    </row>
    <row r="1130" spans="10:11" x14ac:dyDescent="0.25">
      <c r="J1130" s="10"/>
      <c r="K1130" s="10"/>
    </row>
    <row r="1131" spans="10:11" x14ac:dyDescent="0.25">
      <c r="J1131" s="10"/>
      <c r="K1131" s="10"/>
    </row>
    <row r="1132" spans="10:11" x14ac:dyDescent="0.25">
      <c r="J1132" s="10"/>
      <c r="K1132" s="10"/>
    </row>
    <row r="1133" spans="10:11" x14ac:dyDescent="0.25">
      <c r="J1133" s="10"/>
      <c r="K1133" s="10"/>
    </row>
    <row r="1134" spans="10:11" x14ac:dyDescent="0.25">
      <c r="J1134" s="10"/>
      <c r="K1134" s="10"/>
    </row>
    <row r="1135" spans="10:11" x14ac:dyDescent="0.25">
      <c r="J1135" s="10"/>
      <c r="K1135" s="10"/>
    </row>
    <row r="1136" spans="10:11" x14ac:dyDescent="0.25">
      <c r="J1136" s="10"/>
      <c r="K1136" s="10"/>
    </row>
    <row r="1137" spans="10:11" x14ac:dyDescent="0.25">
      <c r="J1137" s="10"/>
      <c r="K1137" s="10"/>
    </row>
    <row r="1138" spans="10:11" x14ac:dyDescent="0.25">
      <c r="J1138" s="10"/>
      <c r="K1138" s="10"/>
    </row>
    <row r="1139" spans="10:11" x14ac:dyDescent="0.25">
      <c r="J1139" s="10"/>
      <c r="K1139" s="10"/>
    </row>
    <row r="1140" spans="10:11" x14ac:dyDescent="0.25">
      <c r="J1140" s="10"/>
      <c r="K1140" s="10"/>
    </row>
    <row r="1141" spans="10:11" x14ac:dyDescent="0.25">
      <c r="J1141" s="10"/>
      <c r="K1141" s="10"/>
    </row>
    <row r="1142" spans="10:11" x14ac:dyDescent="0.25">
      <c r="J1142" s="10"/>
      <c r="K1142" s="10"/>
    </row>
    <row r="1143" spans="10:11" x14ac:dyDescent="0.25">
      <c r="J1143" s="10"/>
      <c r="K1143" s="10"/>
    </row>
    <row r="1144" spans="10:11" x14ac:dyDescent="0.25">
      <c r="J1144" s="10"/>
      <c r="K1144" s="10"/>
    </row>
    <row r="1145" spans="10:11" x14ac:dyDescent="0.25">
      <c r="J1145" s="10"/>
      <c r="K1145" s="10"/>
    </row>
    <row r="1146" spans="10:11" x14ac:dyDescent="0.25">
      <c r="J1146" s="10"/>
      <c r="K1146" s="10"/>
    </row>
    <row r="1147" spans="10:11" x14ac:dyDescent="0.25">
      <c r="J1147" s="10"/>
      <c r="K1147" s="10"/>
    </row>
    <row r="1148" spans="10:11" x14ac:dyDescent="0.25">
      <c r="J1148" s="10"/>
      <c r="K1148" s="10"/>
    </row>
    <row r="1149" spans="10:11" x14ac:dyDescent="0.25">
      <c r="J1149" s="10"/>
      <c r="K1149" s="10"/>
    </row>
    <row r="1150" spans="10:11" x14ac:dyDescent="0.25">
      <c r="J1150" s="10"/>
      <c r="K1150" s="10"/>
    </row>
    <row r="1151" spans="10:11" x14ac:dyDescent="0.25">
      <c r="J1151" s="10"/>
      <c r="K1151" s="10"/>
    </row>
    <row r="1152" spans="10:11" x14ac:dyDescent="0.25">
      <c r="J1152" s="10"/>
      <c r="K1152" s="10"/>
    </row>
    <row r="1153" spans="10:11" x14ac:dyDescent="0.25">
      <c r="J1153" s="10"/>
      <c r="K1153" s="10"/>
    </row>
    <row r="1154" spans="10:11" x14ac:dyDescent="0.25">
      <c r="J1154" s="10"/>
      <c r="K1154" s="10"/>
    </row>
    <row r="1155" spans="10:11" x14ac:dyDescent="0.25">
      <c r="J1155" s="10"/>
      <c r="K1155" s="10"/>
    </row>
    <row r="1156" spans="10:11" x14ac:dyDescent="0.25">
      <c r="J1156" s="10"/>
      <c r="K1156" s="10"/>
    </row>
    <row r="1157" spans="10:11" x14ac:dyDescent="0.25">
      <c r="J1157" s="10"/>
      <c r="K1157" s="10"/>
    </row>
    <row r="1158" spans="10:11" x14ac:dyDescent="0.25">
      <c r="J1158" s="10"/>
      <c r="K1158" s="10"/>
    </row>
    <row r="1159" spans="10:11" x14ac:dyDescent="0.25">
      <c r="J1159" s="10"/>
      <c r="K1159" s="10"/>
    </row>
    <row r="1160" spans="10:11" x14ac:dyDescent="0.25">
      <c r="J1160" s="10"/>
      <c r="K1160" s="10"/>
    </row>
    <row r="1161" spans="10:11" x14ac:dyDescent="0.25">
      <c r="J1161" s="10"/>
      <c r="K1161" s="10"/>
    </row>
    <row r="1162" spans="10:11" x14ac:dyDescent="0.25">
      <c r="J1162" s="10"/>
      <c r="K1162" s="10"/>
    </row>
    <row r="1163" spans="10:11" x14ac:dyDescent="0.25">
      <c r="J1163" s="10"/>
      <c r="K1163" s="10"/>
    </row>
    <row r="1164" spans="10:11" x14ac:dyDescent="0.25">
      <c r="J1164" s="10"/>
      <c r="K1164" s="10"/>
    </row>
    <row r="1165" spans="10:11" x14ac:dyDescent="0.25">
      <c r="J1165" s="10"/>
      <c r="K1165" s="10"/>
    </row>
    <row r="1166" spans="10:11" x14ac:dyDescent="0.25">
      <c r="J1166" s="10"/>
      <c r="K1166" s="10"/>
    </row>
    <row r="1167" spans="10:11" x14ac:dyDescent="0.25">
      <c r="J1167" s="10"/>
      <c r="K1167" s="10"/>
    </row>
    <row r="1168" spans="10:11" x14ac:dyDescent="0.25">
      <c r="J1168" s="10"/>
      <c r="K1168" s="10"/>
    </row>
    <row r="1169" spans="10:11" x14ac:dyDescent="0.25">
      <c r="J1169" s="10"/>
      <c r="K1169" s="10"/>
    </row>
    <row r="1170" spans="10:11" x14ac:dyDescent="0.25">
      <c r="J1170" s="10"/>
      <c r="K1170" s="10"/>
    </row>
    <row r="1171" spans="10:11" x14ac:dyDescent="0.25">
      <c r="J1171" s="10"/>
      <c r="K1171" s="10"/>
    </row>
    <row r="1172" spans="10:11" x14ac:dyDescent="0.25">
      <c r="J1172" s="10"/>
      <c r="K1172" s="10"/>
    </row>
    <row r="1173" spans="10:11" x14ac:dyDescent="0.25">
      <c r="J1173" s="10"/>
      <c r="K1173" s="10"/>
    </row>
    <row r="1174" spans="10:11" x14ac:dyDescent="0.25">
      <c r="J1174" s="10"/>
      <c r="K1174" s="10"/>
    </row>
    <row r="1175" spans="10:11" x14ac:dyDescent="0.25">
      <c r="J1175" s="10"/>
      <c r="K1175" s="10"/>
    </row>
    <row r="1176" spans="10:11" x14ac:dyDescent="0.25">
      <c r="J1176" s="10"/>
      <c r="K1176" s="10"/>
    </row>
    <row r="1177" spans="10:11" x14ac:dyDescent="0.25">
      <c r="J1177" s="10"/>
      <c r="K1177" s="10"/>
    </row>
    <row r="1178" spans="10:11" x14ac:dyDescent="0.25">
      <c r="J1178" s="10"/>
      <c r="K1178" s="10"/>
    </row>
    <row r="1179" spans="10:11" x14ac:dyDescent="0.25">
      <c r="J1179" s="10"/>
      <c r="K1179" s="10"/>
    </row>
    <row r="1180" spans="10:11" x14ac:dyDescent="0.25">
      <c r="J1180" s="10"/>
      <c r="K1180" s="10"/>
    </row>
    <row r="1181" spans="10:11" x14ac:dyDescent="0.25">
      <c r="J1181" s="10"/>
      <c r="K1181" s="10"/>
    </row>
    <row r="1182" spans="10:11" x14ac:dyDescent="0.25">
      <c r="J1182" s="10"/>
      <c r="K1182" s="10"/>
    </row>
    <row r="1183" spans="10:11" x14ac:dyDescent="0.25">
      <c r="J1183" s="10"/>
      <c r="K1183" s="10"/>
    </row>
    <row r="1184" spans="10:11" x14ac:dyDescent="0.25">
      <c r="J1184" s="10"/>
      <c r="K1184" s="10"/>
    </row>
    <row r="1185" spans="10:11" x14ac:dyDescent="0.25">
      <c r="J1185" s="10"/>
      <c r="K1185" s="10"/>
    </row>
    <row r="1186" spans="10:11" x14ac:dyDescent="0.25">
      <c r="J1186" s="10"/>
      <c r="K1186" s="10"/>
    </row>
    <row r="1187" spans="10:11" x14ac:dyDescent="0.25">
      <c r="J1187" s="10"/>
      <c r="K1187" s="10"/>
    </row>
    <row r="1188" spans="10:11" x14ac:dyDescent="0.25">
      <c r="J1188" s="10"/>
      <c r="K1188" s="10"/>
    </row>
    <row r="1189" spans="10:11" x14ac:dyDescent="0.25">
      <c r="J1189" s="10"/>
      <c r="K1189" s="10"/>
    </row>
    <row r="1190" spans="10:11" x14ac:dyDescent="0.25">
      <c r="J1190" s="10"/>
      <c r="K1190" s="10"/>
    </row>
    <row r="1191" spans="10:11" x14ac:dyDescent="0.25">
      <c r="J1191" s="10"/>
      <c r="K1191" s="10"/>
    </row>
    <row r="1192" spans="10:11" x14ac:dyDescent="0.25">
      <c r="J1192" s="10"/>
      <c r="K1192" s="10"/>
    </row>
    <row r="1193" spans="10:11" x14ac:dyDescent="0.25">
      <c r="J1193" s="10"/>
      <c r="K1193" s="10"/>
    </row>
    <row r="1194" spans="10:11" x14ac:dyDescent="0.25">
      <c r="J1194" s="10"/>
      <c r="K1194" s="10"/>
    </row>
    <row r="1195" spans="10:11" x14ac:dyDescent="0.25">
      <c r="J1195" s="10"/>
      <c r="K1195" s="10"/>
    </row>
    <row r="1196" spans="10:11" x14ac:dyDescent="0.25">
      <c r="J1196" s="10"/>
      <c r="K1196" s="10"/>
    </row>
    <row r="1197" spans="10:11" x14ac:dyDescent="0.25">
      <c r="J1197" s="10"/>
      <c r="K1197" s="10"/>
    </row>
    <row r="1198" spans="10:11" x14ac:dyDescent="0.25">
      <c r="J1198" s="10"/>
      <c r="K1198" s="10"/>
    </row>
    <row r="1199" spans="10:11" x14ac:dyDescent="0.25">
      <c r="J1199" s="10"/>
      <c r="K1199" s="10"/>
    </row>
    <row r="1200" spans="10:11" x14ac:dyDescent="0.25">
      <c r="J1200" s="10"/>
      <c r="K1200" s="10"/>
    </row>
    <row r="1201" spans="10:11" x14ac:dyDescent="0.25">
      <c r="J1201" s="10"/>
      <c r="K1201" s="10"/>
    </row>
    <row r="1202" spans="10:11" x14ac:dyDescent="0.25">
      <c r="J1202" s="10"/>
      <c r="K1202" s="10"/>
    </row>
    <row r="1203" spans="10:11" x14ac:dyDescent="0.25">
      <c r="J1203" s="10"/>
      <c r="K1203" s="10"/>
    </row>
    <row r="1204" spans="10:11" x14ac:dyDescent="0.25">
      <c r="J1204" s="10"/>
      <c r="K1204" s="10"/>
    </row>
    <row r="1205" spans="10:11" x14ac:dyDescent="0.25">
      <c r="J1205" s="10"/>
      <c r="K1205" s="10"/>
    </row>
    <row r="1206" spans="10:11" x14ac:dyDescent="0.25">
      <c r="J1206" s="10"/>
      <c r="K1206" s="10"/>
    </row>
    <row r="1207" spans="10:11" x14ac:dyDescent="0.25">
      <c r="J1207" s="10"/>
      <c r="K1207" s="10"/>
    </row>
    <row r="1208" spans="10:11" x14ac:dyDescent="0.25">
      <c r="J1208" s="10"/>
      <c r="K1208" s="10"/>
    </row>
    <row r="1209" spans="10:11" x14ac:dyDescent="0.25">
      <c r="J1209" s="10"/>
      <c r="K1209" s="10"/>
    </row>
    <row r="1210" spans="10:11" x14ac:dyDescent="0.25">
      <c r="J1210" s="10"/>
      <c r="K1210" s="10"/>
    </row>
    <row r="1211" spans="10:11" x14ac:dyDescent="0.25">
      <c r="J1211" s="10"/>
      <c r="K1211" s="10"/>
    </row>
    <row r="1212" spans="10:11" x14ac:dyDescent="0.25">
      <c r="J1212" s="10"/>
      <c r="K1212" s="10"/>
    </row>
    <row r="1213" spans="10:11" x14ac:dyDescent="0.25">
      <c r="J1213" s="10"/>
      <c r="K1213" s="10"/>
    </row>
    <row r="1214" spans="10:11" x14ac:dyDescent="0.25">
      <c r="J1214" s="10"/>
      <c r="K1214" s="10"/>
    </row>
    <row r="1215" spans="10:11" x14ac:dyDescent="0.25">
      <c r="J1215" s="10"/>
      <c r="K1215" s="10"/>
    </row>
    <row r="1216" spans="10:11" x14ac:dyDescent="0.25">
      <c r="J1216" s="10"/>
      <c r="K1216" s="10"/>
    </row>
    <row r="1217" spans="10:11" x14ac:dyDescent="0.25">
      <c r="J1217" s="10"/>
      <c r="K1217" s="10"/>
    </row>
    <row r="1218" spans="10:11" x14ac:dyDescent="0.25">
      <c r="J1218" s="10"/>
      <c r="K1218" s="10"/>
    </row>
    <row r="1219" spans="10:11" x14ac:dyDescent="0.25">
      <c r="J1219" s="10"/>
      <c r="K1219" s="10"/>
    </row>
    <row r="1220" spans="10:11" x14ac:dyDescent="0.25">
      <c r="J1220" s="10"/>
      <c r="K1220" s="10"/>
    </row>
    <row r="1221" spans="10:11" x14ac:dyDescent="0.25">
      <c r="J1221" s="10"/>
      <c r="K1221" s="10"/>
    </row>
    <row r="1222" spans="10:11" x14ac:dyDescent="0.25">
      <c r="J1222" s="10"/>
      <c r="K1222" s="10"/>
    </row>
    <row r="1223" spans="10:11" x14ac:dyDescent="0.25">
      <c r="J1223" s="10"/>
      <c r="K1223" s="10"/>
    </row>
    <row r="1224" spans="10:11" x14ac:dyDescent="0.25">
      <c r="J1224" s="10"/>
      <c r="K1224" s="10"/>
    </row>
    <row r="1225" spans="10:11" x14ac:dyDescent="0.25">
      <c r="J1225" s="10"/>
      <c r="K1225" s="10"/>
    </row>
    <row r="1226" spans="10:11" x14ac:dyDescent="0.25">
      <c r="J1226" s="10"/>
      <c r="K1226" s="10"/>
    </row>
    <row r="1227" spans="10:11" x14ac:dyDescent="0.25">
      <c r="J1227" s="10"/>
      <c r="K1227" s="10"/>
    </row>
    <row r="1228" spans="10:11" x14ac:dyDescent="0.25">
      <c r="J1228" s="10"/>
      <c r="K1228" s="10"/>
    </row>
    <row r="1229" spans="10:11" x14ac:dyDescent="0.25">
      <c r="J1229" s="10"/>
      <c r="K1229" s="10"/>
    </row>
    <row r="1230" spans="10:11" x14ac:dyDescent="0.25">
      <c r="J1230" s="10"/>
      <c r="K1230" s="10"/>
    </row>
    <row r="1231" spans="10:11" x14ac:dyDescent="0.25">
      <c r="J1231" s="10"/>
      <c r="K1231" s="10"/>
    </row>
    <row r="1232" spans="10:11" x14ac:dyDescent="0.25">
      <c r="J1232" s="10"/>
      <c r="K1232" s="10"/>
    </row>
    <row r="1233" spans="10:11" x14ac:dyDescent="0.25">
      <c r="J1233" s="10"/>
      <c r="K1233" s="10"/>
    </row>
    <row r="1234" spans="10:11" x14ac:dyDescent="0.25">
      <c r="J1234" s="10"/>
      <c r="K1234" s="10"/>
    </row>
    <row r="1235" spans="10:11" x14ac:dyDescent="0.25">
      <c r="J1235" s="10"/>
      <c r="K1235" s="10"/>
    </row>
    <row r="1236" spans="10:11" x14ac:dyDescent="0.25">
      <c r="J1236" s="10"/>
      <c r="K1236" s="10"/>
    </row>
    <row r="1237" spans="10:11" x14ac:dyDescent="0.25">
      <c r="J1237" s="10"/>
      <c r="K1237" s="10"/>
    </row>
    <row r="1238" spans="10:11" x14ac:dyDescent="0.25">
      <c r="J1238" s="10"/>
      <c r="K1238" s="10"/>
    </row>
    <row r="1239" spans="10:11" x14ac:dyDescent="0.25">
      <c r="J1239" s="10"/>
      <c r="K1239" s="10"/>
    </row>
    <row r="1240" spans="10:11" x14ac:dyDescent="0.25">
      <c r="J1240" s="10"/>
      <c r="K1240" s="10"/>
    </row>
    <row r="1241" spans="10:11" x14ac:dyDescent="0.25">
      <c r="J1241" s="10"/>
      <c r="K1241" s="10"/>
    </row>
    <row r="1242" spans="10:11" x14ac:dyDescent="0.25">
      <c r="J1242" s="10"/>
      <c r="K1242" s="10"/>
    </row>
    <row r="1243" spans="10:11" x14ac:dyDescent="0.25">
      <c r="J1243" s="10"/>
      <c r="K1243" s="10"/>
    </row>
    <row r="1244" spans="10:11" x14ac:dyDescent="0.25">
      <c r="J1244" s="10"/>
      <c r="K1244" s="10"/>
    </row>
    <row r="1245" spans="10:11" x14ac:dyDescent="0.25">
      <c r="J1245" s="10"/>
      <c r="K1245" s="10"/>
    </row>
    <row r="1246" spans="10:11" x14ac:dyDescent="0.25">
      <c r="J1246" s="10"/>
      <c r="K1246" s="10"/>
    </row>
    <row r="1247" spans="10:11" x14ac:dyDescent="0.25">
      <c r="J1247" s="10"/>
      <c r="K1247" s="10"/>
    </row>
    <row r="1248" spans="10:11" x14ac:dyDescent="0.25">
      <c r="J1248" s="10"/>
      <c r="K1248" s="10"/>
    </row>
    <row r="1249" spans="10:11" x14ac:dyDescent="0.25">
      <c r="J1249" s="10"/>
      <c r="K1249" s="10"/>
    </row>
    <row r="1250" spans="10:11" x14ac:dyDescent="0.25">
      <c r="J1250" s="10"/>
      <c r="K1250" s="10"/>
    </row>
    <row r="1251" spans="10:11" x14ac:dyDescent="0.25">
      <c r="J1251" s="10"/>
      <c r="K1251" s="10"/>
    </row>
    <row r="1252" spans="10:11" x14ac:dyDescent="0.25">
      <c r="J1252" s="10"/>
      <c r="K1252" s="10"/>
    </row>
    <row r="1253" spans="10:11" x14ac:dyDescent="0.25">
      <c r="J1253" s="10"/>
      <c r="K1253" s="10"/>
    </row>
    <row r="1254" spans="10:11" x14ac:dyDescent="0.25">
      <c r="J1254" s="10"/>
      <c r="K1254" s="10"/>
    </row>
    <row r="1255" spans="10:11" x14ac:dyDescent="0.25">
      <c r="J1255" s="10"/>
      <c r="K1255" s="10"/>
    </row>
    <row r="1256" spans="10:11" x14ac:dyDescent="0.25">
      <c r="J1256" s="10"/>
      <c r="K1256" s="10"/>
    </row>
    <row r="1257" spans="10:11" x14ac:dyDescent="0.25">
      <c r="J1257" s="10"/>
      <c r="K1257" s="10"/>
    </row>
    <row r="1258" spans="10:11" x14ac:dyDescent="0.25">
      <c r="J1258" s="10"/>
      <c r="K1258" s="10"/>
    </row>
    <row r="1259" spans="10:11" x14ac:dyDescent="0.25">
      <c r="J1259" s="10"/>
      <c r="K1259" s="10"/>
    </row>
    <row r="1260" spans="10:11" x14ac:dyDescent="0.25">
      <c r="J1260" s="10"/>
      <c r="K1260" s="10"/>
    </row>
    <row r="1261" spans="10:11" x14ac:dyDescent="0.25">
      <c r="J1261" s="10"/>
      <c r="K1261" s="10"/>
    </row>
    <row r="1262" spans="10:11" x14ac:dyDescent="0.25">
      <c r="J1262" s="10"/>
      <c r="K1262" s="10"/>
    </row>
    <row r="1263" spans="10:11" x14ac:dyDescent="0.25">
      <c r="J1263" s="10"/>
      <c r="K1263" s="10"/>
    </row>
    <row r="1264" spans="10:11" x14ac:dyDescent="0.25">
      <c r="J1264" s="10"/>
      <c r="K1264" s="10"/>
    </row>
    <row r="1265" spans="10:11" x14ac:dyDescent="0.25">
      <c r="J1265" s="10"/>
      <c r="K1265" s="10"/>
    </row>
    <row r="1266" spans="10:11" x14ac:dyDescent="0.25">
      <c r="J1266" s="10"/>
      <c r="K1266" s="10"/>
    </row>
    <row r="1267" spans="10:11" x14ac:dyDescent="0.25">
      <c r="J1267" s="10"/>
      <c r="K1267" s="10"/>
    </row>
    <row r="1268" spans="10:11" x14ac:dyDescent="0.25">
      <c r="J1268" s="10"/>
      <c r="K1268" s="10"/>
    </row>
    <row r="1269" spans="10:11" x14ac:dyDescent="0.25">
      <c r="J1269" s="10"/>
      <c r="K1269" s="10"/>
    </row>
    <row r="1270" spans="10:11" x14ac:dyDescent="0.25">
      <c r="J1270" s="10"/>
      <c r="K1270" s="10"/>
    </row>
    <row r="1271" spans="10:11" x14ac:dyDescent="0.25">
      <c r="J1271" s="10"/>
      <c r="K1271" s="10"/>
    </row>
    <row r="1272" spans="10:11" x14ac:dyDescent="0.25">
      <c r="J1272" s="10"/>
      <c r="K1272" s="10"/>
    </row>
    <row r="1273" spans="10:11" x14ac:dyDescent="0.25">
      <c r="J1273" s="10"/>
      <c r="K1273" s="10"/>
    </row>
    <row r="1274" spans="10:11" x14ac:dyDescent="0.25">
      <c r="J1274" s="10"/>
      <c r="K1274" s="10"/>
    </row>
    <row r="1275" spans="10:11" x14ac:dyDescent="0.25">
      <c r="J1275" s="10"/>
      <c r="K1275" s="10"/>
    </row>
    <row r="1276" spans="10:11" x14ac:dyDescent="0.25">
      <c r="J1276" s="10"/>
      <c r="K1276" s="10"/>
    </row>
    <row r="1277" spans="10:11" x14ac:dyDescent="0.25">
      <c r="J1277" s="10"/>
      <c r="K1277" s="10"/>
    </row>
    <row r="1278" spans="10:11" x14ac:dyDescent="0.25">
      <c r="J1278" s="10"/>
      <c r="K1278" s="10"/>
    </row>
    <row r="1279" spans="10:11" x14ac:dyDescent="0.25">
      <c r="J1279" s="10"/>
      <c r="K1279" s="10"/>
    </row>
    <row r="1280" spans="10:11" x14ac:dyDescent="0.25">
      <c r="J1280" s="10"/>
      <c r="K1280" s="10"/>
    </row>
    <row r="1281" spans="10:11" x14ac:dyDescent="0.25">
      <c r="J1281" s="10"/>
      <c r="K1281" s="10"/>
    </row>
    <row r="1282" spans="10:11" x14ac:dyDescent="0.25">
      <c r="J1282" s="10"/>
      <c r="K1282" s="10"/>
    </row>
    <row r="1283" spans="10:11" x14ac:dyDescent="0.25">
      <c r="J1283" s="10"/>
      <c r="K1283" s="10"/>
    </row>
    <row r="1284" spans="10:11" x14ac:dyDescent="0.25">
      <c r="J1284" s="10"/>
      <c r="K1284" s="10"/>
    </row>
    <row r="1285" spans="10:11" x14ac:dyDescent="0.25">
      <c r="J1285" s="10"/>
      <c r="K1285" s="10"/>
    </row>
    <row r="1286" spans="10:11" x14ac:dyDescent="0.25">
      <c r="J1286" s="10"/>
      <c r="K1286" s="10"/>
    </row>
    <row r="1287" spans="10:11" x14ac:dyDescent="0.25">
      <c r="J1287" s="10"/>
      <c r="K1287" s="10"/>
    </row>
    <row r="1288" spans="10:11" x14ac:dyDescent="0.25">
      <c r="J1288" s="10"/>
      <c r="K1288" s="10"/>
    </row>
    <row r="1289" spans="10:11" x14ac:dyDescent="0.25">
      <c r="J1289" s="10"/>
      <c r="K1289" s="10"/>
    </row>
    <row r="1290" spans="10:11" x14ac:dyDescent="0.25">
      <c r="J1290" s="10"/>
      <c r="K1290" s="10"/>
    </row>
    <row r="1291" spans="10:11" x14ac:dyDescent="0.25">
      <c r="J1291" s="10"/>
      <c r="K1291" s="10"/>
    </row>
    <row r="1292" spans="10:11" x14ac:dyDescent="0.25">
      <c r="J1292" s="10"/>
      <c r="K1292" s="10"/>
    </row>
    <row r="1293" spans="10:11" x14ac:dyDescent="0.25">
      <c r="J1293" s="10"/>
      <c r="K1293" s="10"/>
    </row>
    <row r="1294" spans="10:11" x14ac:dyDescent="0.25">
      <c r="J1294" s="10"/>
      <c r="K1294" s="10"/>
    </row>
    <row r="1295" spans="10:11" x14ac:dyDescent="0.25">
      <c r="J1295" s="10"/>
      <c r="K1295" s="10"/>
    </row>
    <row r="1296" spans="10:11" x14ac:dyDescent="0.25">
      <c r="J1296" s="10"/>
      <c r="K1296" s="10"/>
    </row>
    <row r="1297" spans="10:11" x14ac:dyDescent="0.25">
      <c r="J1297" s="10"/>
      <c r="K1297" s="10"/>
    </row>
    <row r="1298" spans="10:11" x14ac:dyDescent="0.25">
      <c r="J1298" s="10"/>
      <c r="K1298" s="10"/>
    </row>
    <row r="1299" spans="10:11" x14ac:dyDescent="0.25">
      <c r="J1299" s="10"/>
      <c r="K1299" s="10"/>
    </row>
    <row r="1300" spans="10:11" x14ac:dyDescent="0.25">
      <c r="J1300" s="10"/>
      <c r="K1300" s="10"/>
    </row>
    <row r="1301" spans="10:11" x14ac:dyDescent="0.25">
      <c r="J1301" s="10"/>
      <c r="K1301" s="10"/>
    </row>
    <row r="1302" spans="10:11" x14ac:dyDescent="0.25">
      <c r="J1302" s="10"/>
      <c r="K1302" s="10"/>
    </row>
    <row r="1303" spans="10:11" x14ac:dyDescent="0.25">
      <c r="J1303" s="10"/>
      <c r="K1303" s="10"/>
    </row>
    <row r="1304" spans="10:11" x14ac:dyDescent="0.25">
      <c r="J1304" s="10"/>
      <c r="K1304" s="10"/>
    </row>
    <row r="1305" spans="10:11" x14ac:dyDescent="0.25">
      <c r="J1305" s="10"/>
      <c r="K1305" s="10"/>
    </row>
    <row r="1306" spans="10:11" x14ac:dyDescent="0.25">
      <c r="J1306" s="10"/>
      <c r="K1306" s="10"/>
    </row>
    <row r="1307" spans="10:11" x14ac:dyDescent="0.25">
      <c r="J1307" s="10"/>
      <c r="K1307" s="10"/>
    </row>
    <row r="1308" spans="10:11" x14ac:dyDescent="0.25">
      <c r="J1308" s="10"/>
      <c r="K1308" s="10"/>
    </row>
    <row r="1309" spans="10:11" x14ac:dyDescent="0.25">
      <c r="J1309" s="10"/>
      <c r="K1309" s="10"/>
    </row>
    <row r="1310" spans="10:11" x14ac:dyDescent="0.25">
      <c r="J1310" s="10"/>
      <c r="K1310" s="10"/>
    </row>
    <row r="1311" spans="10:11" x14ac:dyDescent="0.25">
      <c r="J1311" s="10"/>
      <c r="K1311" s="10"/>
    </row>
    <row r="1312" spans="10:11" x14ac:dyDescent="0.25">
      <c r="J1312" s="10"/>
      <c r="K1312" s="10"/>
    </row>
    <row r="1313" spans="10:11" x14ac:dyDescent="0.25">
      <c r="J1313" s="10"/>
      <c r="K1313" s="10"/>
    </row>
    <row r="1314" spans="10:11" x14ac:dyDescent="0.25">
      <c r="J1314" s="10"/>
      <c r="K1314" s="10"/>
    </row>
    <row r="1315" spans="10:11" x14ac:dyDescent="0.25">
      <c r="J1315" s="10"/>
      <c r="K1315" s="10"/>
    </row>
    <row r="1316" spans="10:11" x14ac:dyDescent="0.25">
      <c r="J1316" s="10"/>
      <c r="K1316" s="10"/>
    </row>
    <row r="1317" spans="10:11" x14ac:dyDescent="0.25">
      <c r="J1317" s="10"/>
      <c r="K1317" s="10"/>
    </row>
    <row r="1318" spans="10:11" x14ac:dyDescent="0.25">
      <c r="J1318" s="10"/>
      <c r="K1318" s="10"/>
    </row>
    <row r="1319" spans="10:11" x14ac:dyDescent="0.25">
      <c r="J1319" s="10"/>
      <c r="K1319" s="10"/>
    </row>
    <row r="1320" spans="10:11" x14ac:dyDescent="0.25">
      <c r="J1320" s="10"/>
      <c r="K1320" s="10"/>
    </row>
    <row r="1321" spans="10:11" x14ac:dyDescent="0.25">
      <c r="J1321" s="10"/>
      <c r="K1321" s="10"/>
    </row>
    <row r="1322" spans="10:11" x14ac:dyDescent="0.25">
      <c r="J1322" s="10"/>
      <c r="K1322" s="10"/>
    </row>
    <row r="1323" spans="10:11" x14ac:dyDescent="0.25">
      <c r="J1323" s="10"/>
      <c r="K1323" s="10"/>
    </row>
    <row r="1324" spans="10:11" x14ac:dyDescent="0.25">
      <c r="J1324" s="10"/>
      <c r="K1324" s="10"/>
    </row>
    <row r="1325" spans="10:11" x14ac:dyDescent="0.25">
      <c r="J1325" s="10"/>
      <c r="K1325" s="10"/>
    </row>
    <row r="1326" spans="10:11" x14ac:dyDescent="0.25">
      <c r="J1326" s="10"/>
      <c r="K1326" s="10"/>
    </row>
    <row r="1327" spans="10:11" x14ac:dyDescent="0.25">
      <c r="J1327" s="10"/>
      <c r="K1327" s="10"/>
    </row>
    <row r="1328" spans="10:11" x14ac:dyDescent="0.25">
      <c r="J1328" s="10"/>
      <c r="K1328" s="10"/>
    </row>
    <row r="1329" spans="10:11" x14ac:dyDescent="0.25">
      <c r="J1329" s="10"/>
      <c r="K1329" s="10"/>
    </row>
    <row r="1330" spans="10:11" x14ac:dyDescent="0.25">
      <c r="J1330" s="10"/>
      <c r="K1330" s="10"/>
    </row>
    <row r="1331" spans="10:11" x14ac:dyDescent="0.25">
      <c r="J1331" s="10"/>
      <c r="K1331" s="10"/>
    </row>
    <row r="1332" spans="10:11" x14ac:dyDescent="0.25">
      <c r="J1332" s="10"/>
      <c r="K1332" s="10"/>
    </row>
    <row r="1333" spans="10:11" x14ac:dyDescent="0.25">
      <c r="J1333" s="10"/>
      <c r="K1333" s="10"/>
    </row>
    <row r="1334" spans="10:11" x14ac:dyDescent="0.25">
      <c r="J1334" s="10"/>
      <c r="K1334" s="10"/>
    </row>
    <row r="1335" spans="10:11" x14ac:dyDescent="0.25">
      <c r="J1335" s="10"/>
      <c r="K1335" s="10"/>
    </row>
    <row r="1336" spans="10:11" x14ac:dyDescent="0.25">
      <c r="J1336" s="10"/>
      <c r="K1336" s="10"/>
    </row>
    <row r="1337" spans="10:11" x14ac:dyDescent="0.25">
      <c r="J1337" s="10"/>
      <c r="K1337" s="10"/>
    </row>
    <row r="1338" spans="10:11" x14ac:dyDescent="0.25">
      <c r="J1338" s="10"/>
      <c r="K1338" s="10"/>
    </row>
    <row r="1339" spans="10:11" x14ac:dyDescent="0.25">
      <c r="J1339" s="10"/>
      <c r="K1339" s="10"/>
    </row>
    <row r="1340" spans="10:11" x14ac:dyDescent="0.25">
      <c r="J1340" s="10"/>
      <c r="K1340" s="10"/>
    </row>
    <row r="1341" spans="10:11" x14ac:dyDescent="0.25">
      <c r="J1341" s="10"/>
      <c r="K1341" s="10"/>
    </row>
    <row r="1342" spans="10:11" x14ac:dyDescent="0.25">
      <c r="J1342" s="10"/>
      <c r="K1342" s="10"/>
    </row>
    <row r="1343" spans="10:11" x14ac:dyDescent="0.25">
      <c r="J1343" s="10"/>
      <c r="K1343" s="10"/>
    </row>
    <row r="1344" spans="10:11" x14ac:dyDescent="0.25">
      <c r="J1344" s="10"/>
      <c r="K1344" s="10"/>
    </row>
    <row r="1345" spans="10:11" x14ac:dyDescent="0.25">
      <c r="J1345" s="10"/>
      <c r="K1345" s="10"/>
    </row>
    <row r="1346" spans="10:11" x14ac:dyDescent="0.25">
      <c r="J1346" s="10"/>
      <c r="K1346" s="10"/>
    </row>
    <row r="1347" spans="10:11" x14ac:dyDescent="0.25">
      <c r="J1347" s="10"/>
      <c r="K1347" s="10"/>
    </row>
    <row r="1348" spans="10:11" x14ac:dyDescent="0.25">
      <c r="J1348" s="10"/>
      <c r="K1348" s="10"/>
    </row>
    <row r="1349" spans="10:11" x14ac:dyDescent="0.25">
      <c r="J1349" s="10"/>
      <c r="K1349" s="10"/>
    </row>
    <row r="1350" spans="10:11" x14ac:dyDescent="0.25">
      <c r="J1350" s="10"/>
      <c r="K1350" s="10"/>
    </row>
    <row r="1351" spans="10:11" x14ac:dyDescent="0.25">
      <c r="J1351" s="10"/>
      <c r="K1351" s="10"/>
    </row>
    <row r="1352" spans="10:11" x14ac:dyDescent="0.25">
      <c r="J1352" s="10"/>
      <c r="K1352" s="10"/>
    </row>
    <row r="1353" spans="10:11" x14ac:dyDescent="0.25">
      <c r="J1353" s="10"/>
      <c r="K1353" s="10"/>
    </row>
    <row r="1354" spans="10:11" x14ac:dyDescent="0.25">
      <c r="J1354" s="10"/>
      <c r="K1354" s="10"/>
    </row>
    <row r="1355" spans="10:11" x14ac:dyDescent="0.25">
      <c r="J1355" s="10"/>
      <c r="K1355" s="10"/>
    </row>
    <row r="1356" spans="10:11" x14ac:dyDescent="0.25">
      <c r="J1356" s="10"/>
      <c r="K1356" s="10"/>
    </row>
    <row r="1357" spans="10:11" x14ac:dyDescent="0.25">
      <c r="J1357" s="10"/>
      <c r="K1357" s="10"/>
    </row>
    <row r="1358" spans="10:11" x14ac:dyDescent="0.25">
      <c r="J1358" s="10"/>
      <c r="K1358" s="10"/>
    </row>
    <row r="1359" spans="10:11" x14ac:dyDescent="0.25">
      <c r="J1359" s="10"/>
      <c r="K1359" s="10"/>
    </row>
    <row r="1360" spans="10:11" x14ac:dyDescent="0.25">
      <c r="J1360" s="10"/>
      <c r="K1360" s="10"/>
    </row>
    <row r="1361" spans="10:11" x14ac:dyDescent="0.25">
      <c r="J1361" s="10"/>
      <c r="K1361" s="10"/>
    </row>
    <row r="1362" spans="10:11" x14ac:dyDescent="0.25">
      <c r="J1362" s="10"/>
      <c r="K1362" s="10"/>
    </row>
    <row r="1363" spans="10:11" x14ac:dyDescent="0.25">
      <c r="J1363" s="10"/>
      <c r="K1363" s="10"/>
    </row>
    <row r="1364" spans="10:11" x14ac:dyDescent="0.25">
      <c r="J1364" s="10"/>
      <c r="K1364" s="10"/>
    </row>
    <row r="1365" spans="10:11" x14ac:dyDescent="0.25">
      <c r="J1365" s="10"/>
      <c r="K1365" s="10"/>
    </row>
    <row r="1366" spans="10:11" x14ac:dyDescent="0.25">
      <c r="J1366" s="10"/>
      <c r="K1366" s="10"/>
    </row>
    <row r="1367" spans="10:11" x14ac:dyDescent="0.25">
      <c r="J1367" s="10"/>
      <c r="K1367" s="10"/>
    </row>
    <row r="1368" spans="10:11" x14ac:dyDescent="0.25">
      <c r="J1368" s="10"/>
      <c r="K1368" s="10"/>
    </row>
    <row r="1369" spans="10:11" x14ac:dyDescent="0.25">
      <c r="J1369" s="10"/>
      <c r="K1369" s="10"/>
    </row>
    <row r="1370" spans="10:11" x14ac:dyDescent="0.25">
      <c r="J1370" s="10"/>
      <c r="K1370" s="10"/>
    </row>
    <row r="1371" spans="10:11" x14ac:dyDescent="0.25">
      <c r="J1371" s="10"/>
      <c r="K1371" s="10"/>
    </row>
    <row r="1372" spans="10:11" x14ac:dyDescent="0.25">
      <c r="J1372" s="10"/>
      <c r="K1372" s="10"/>
    </row>
    <row r="1373" spans="10:11" x14ac:dyDescent="0.25">
      <c r="J1373" s="10"/>
      <c r="K1373" s="10"/>
    </row>
    <row r="1374" spans="10:11" x14ac:dyDescent="0.25">
      <c r="J1374" s="10"/>
      <c r="K1374" s="10"/>
    </row>
    <row r="1375" spans="10:11" x14ac:dyDescent="0.25">
      <c r="J1375" s="10"/>
      <c r="K1375" s="10"/>
    </row>
    <row r="1376" spans="10:11" x14ac:dyDescent="0.25">
      <c r="J1376" s="10"/>
      <c r="K1376" s="10"/>
    </row>
    <row r="1377" spans="10:11" x14ac:dyDescent="0.25">
      <c r="J1377" s="10"/>
      <c r="K1377" s="10"/>
    </row>
    <row r="1378" spans="10:11" x14ac:dyDescent="0.25">
      <c r="J1378" s="10"/>
      <c r="K1378" s="10"/>
    </row>
    <row r="1379" spans="10:11" x14ac:dyDescent="0.25">
      <c r="J1379" s="10"/>
      <c r="K1379" s="10"/>
    </row>
    <row r="1380" spans="10:11" x14ac:dyDescent="0.25">
      <c r="J1380" s="10"/>
      <c r="K1380" s="10"/>
    </row>
    <row r="1381" spans="10:11" x14ac:dyDescent="0.25">
      <c r="J1381" s="10"/>
      <c r="K1381" s="10"/>
    </row>
    <row r="1382" spans="10:11" x14ac:dyDescent="0.25">
      <c r="J1382" s="10"/>
      <c r="K1382" s="10"/>
    </row>
    <row r="1383" spans="10:11" x14ac:dyDescent="0.25">
      <c r="J1383" s="10"/>
      <c r="K1383" s="10"/>
    </row>
    <row r="1384" spans="10:11" x14ac:dyDescent="0.25">
      <c r="J1384" s="10"/>
      <c r="K1384" s="10"/>
    </row>
    <row r="1385" spans="10:11" x14ac:dyDescent="0.25">
      <c r="J1385" s="10"/>
      <c r="K1385" s="10"/>
    </row>
    <row r="1386" spans="10:11" x14ac:dyDescent="0.25">
      <c r="J1386" s="10"/>
      <c r="K1386" s="10"/>
    </row>
    <row r="1387" spans="10:11" x14ac:dyDescent="0.25">
      <c r="J1387" s="10"/>
      <c r="K1387" s="10"/>
    </row>
    <row r="1388" spans="10:11" x14ac:dyDescent="0.25">
      <c r="J1388" s="10"/>
      <c r="K1388" s="10"/>
    </row>
    <row r="1389" spans="10:11" x14ac:dyDescent="0.25">
      <c r="J1389" s="10"/>
      <c r="K1389" s="10"/>
    </row>
    <row r="1390" spans="10:11" x14ac:dyDescent="0.25">
      <c r="J1390" s="10"/>
      <c r="K1390" s="10"/>
    </row>
    <row r="1391" spans="10:11" x14ac:dyDescent="0.25">
      <c r="J1391" s="10"/>
      <c r="K1391" s="10"/>
    </row>
    <row r="1392" spans="10:11" x14ac:dyDescent="0.25">
      <c r="J1392" s="10"/>
      <c r="K1392" s="10"/>
    </row>
    <row r="1393" spans="10:11" x14ac:dyDescent="0.25">
      <c r="J1393" s="10"/>
      <c r="K1393" s="10"/>
    </row>
    <row r="1394" spans="10:11" x14ac:dyDescent="0.25">
      <c r="J1394" s="10"/>
      <c r="K1394" s="10"/>
    </row>
    <row r="1395" spans="10:11" x14ac:dyDescent="0.25">
      <c r="J1395" s="10"/>
      <c r="K1395" s="10"/>
    </row>
    <row r="1396" spans="10:11" x14ac:dyDescent="0.25">
      <c r="J1396" s="10"/>
      <c r="K1396" s="10"/>
    </row>
    <row r="1397" spans="10:11" x14ac:dyDescent="0.25">
      <c r="J1397" s="10"/>
      <c r="K1397" s="10"/>
    </row>
    <row r="1398" spans="10:11" x14ac:dyDescent="0.25">
      <c r="J1398" s="10"/>
      <c r="K1398" s="10"/>
    </row>
    <row r="1399" spans="10:11" x14ac:dyDescent="0.25">
      <c r="J1399" s="10"/>
      <c r="K1399" s="10"/>
    </row>
    <row r="1400" spans="10:11" x14ac:dyDescent="0.25">
      <c r="J1400" s="10"/>
      <c r="K1400" s="10"/>
    </row>
    <row r="1401" spans="10:11" x14ac:dyDescent="0.25">
      <c r="J1401" s="10"/>
      <c r="K1401" s="10"/>
    </row>
    <row r="1402" spans="10:11" x14ac:dyDescent="0.25">
      <c r="J1402" s="10"/>
      <c r="K1402" s="10"/>
    </row>
    <row r="1403" spans="10:11" x14ac:dyDescent="0.25">
      <c r="J1403" s="10"/>
      <c r="K1403" s="10"/>
    </row>
    <row r="1404" spans="10:11" x14ac:dyDescent="0.25">
      <c r="J1404" s="10"/>
      <c r="K1404" s="10"/>
    </row>
    <row r="1405" spans="10:11" x14ac:dyDescent="0.25">
      <c r="J1405" s="10"/>
      <c r="K1405" s="10"/>
    </row>
    <row r="1406" spans="10:11" x14ac:dyDescent="0.25">
      <c r="J1406" s="10"/>
      <c r="K1406" s="10"/>
    </row>
    <row r="1407" spans="10:11" x14ac:dyDescent="0.25">
      <c r="J1407" s="10"/>
      <c r="K1407" s="10"/>
    </row>
    <row r="1408" spans="10:11" x14ac:dyDescent="0.25">
      <c r="J1408" s="10"/>
      <c r="K1408" s="10"/>
    </row>
    <row r="1409" spans="10:11" x14ac:dyDescent="0.25">
      <c r="J1409" s="10"/>
      <c r="K1409" s="10"/>
    </row>
    <row r="1410" spans="10:11" x14ac:dyDescent="0.25">
      <c r="J1410" s="10"/>
      <c r="K1410" s="10"/>
    </row>
    <row r="1411" spans="10:11" x14ac:dyDescent="0.25">
      <c r="J1411" s="10"/>
      <c r="K1411" s="10"/>
    </row>
    <row r="1412" spans="10:11" x14ac:dyDescent="0.25">
      <c r="J1412" s="10"/>
      <c r="K1412" s="10"/>
    </row>
    <row r="1413" spans="10:11" x14ac:dyDescent="0.25">
      <c r="J1413" s="10"/>
      <c r="K1413" s="10"/>
    </row>
    <row r="1414" spans="10:11" x14ac:dyDescent="0.25">
      <c r="J1414" s="10"/>
      <c r="K1414" s="10"/>
    </row>
    <row r="1415" spans="10:11" x14ac:dyDescent="0.25">
      <c r="J1415" s="10"/>
      <c r="K1415" s="10"/>
    </row>
    <row r="1416" spans="10:11" x14ac:dyDescent="0.25">
      <c r="J1416" s="10"/>
      <c r="K1416" s="10"/>
    </row>
    <row r="1417" spans="10:11" x14ac:dyDescent="0.25">
      <c r="J1417" s="10"/>
      <c r="K1417" s="10"/>
    </row>
    <row r="1418" spans="10:11" x14ac:dyDescent="0.25">
      <c r="J1418" s="10"/>
      <c r="K1418" s="10"/>
    </row>
    <row r="1419" spans="10:11" x14ac:dyDescent="0.25">
      <c r="J1419" s="10"/>
      <c r="K1419" s="10"/>
    </row>
    <row r="1420" spans="10:11" x14ac:dyDescent="0.25">
      <c r="J1420" s="10"/>
      <c r="K1420" s="10"/>
    </row>
    <row r="1421" spans="10:11" x14ac:dyDescent="0.25">
      <c r="J1421" s="10"/>
      <c r="K1421" s="10"/>
    </row>
    <row r="1422" spans="10:11" x14ac:dyDescent="0.25">
      <c r="J1422" s="10"/>
      <c r="K1422" s="10"/>
    </row>
    <row r="1423" spans="10:11" x14ac:dyDescent="0.25">
      <c r="J1423" s="10"/>
      <c r="K1423" s="10"/>
    </row>
    <row r="1424" spans="10:11" x14ac:dyDescent="0.25">
      <c r="J1424" s="10"/>
      <c r="K1424" s="10"/>
    </row>
    <row r="1425" spans="10:11" x14ac:dyDescent="0.25">
      <c r="J1425" s="10"/>
      <c r="K1425" s="10"/>
    </row>
    <row r="1426" spans="10:11" x14ac:dyDescent="0.25">
      <c r="J1426" s="10"/>
      <c r="K1426" s="10"/>
    </row>
    <row r="1427" spans="10:11" x14ac:dyDescent="0.25">
      <c r="J1427" s="10"/>
      <c r="K1427" s="10"/>
    </row>
    <row r="1428" spans="10:11" x14ac:dyDescent="0.25">
      <c r="J1428" s="10"/>
      <c r="K1428" s="10"/>
    </row>
    <row r="1429" spans="10:11" x14ac:dyDescent="0.25">
      <c r="J1429" s="10"/>
      <c r="K1429" s="10"/>
    </row>
    <row r="1430" spans="10:11" x14ac:dyDescent="0.25">
      <c r="J1430" s="10"/>
      <c r="K1430" s="10"/>
    </row>
    <row r="1431" spans="10:11" x14ac:dyDescent="0.25">
      <c r="J1431" s="10"/>
      <c r="K1431" s="10"/>
    </row>
    <row r="1432" spans="10:11" x14ac:dyDescent="0.25">
      <c r="J1432" s="10"/>
      <c r="K1432" s="10"/>
    </row>
    <row r="1433" spans="10:11" x14ac:dyDescent="0.25">
      <c r="J1433" s="10"/>
      <c r="K1433" s="10"/>
    </row>
    <row r="1434" spans="10:11" x14ac:dyDescent="0.25">
      <c r="J1434" s="10"/>
      <c r="K1434" s="10"/>
    </row>
    <row r="1435" spans="10:11" x14ac:dyDescent="0.25">
      <c r="J1435" s="10"/>
      <c r="K1435" s="10"/>
    </row>
    <row r="1436" spans="10:11" x14ac:dyDescent="0.25">
      <c r="J1436" s="10"/>
      <c r="K1436" s="10"/>
    </row>
    <row r="1437" spans="10:11" x14ac:dyDescent="0.25">
      <c r="J1437" s="10"/>
      <c r="K1437" s="10"/>
    </row>
    <row r="1438" spans="10:11" x14ac:dyDescent="0.25">
      <c r="J1438" s="10"/>
      <c r="K1438" s="10"/>
    </row>
    <row r="1439" spans="10:11" x14ac:dyDescent="0.25">
      <c r="J1439" s="10"/>
      <c r="K1439" s="10"/>
    </row>
    <row r="1440" spans="10:11" x14ac:dyDescent="0.25">
      <c r="J1440" s="10"/>
      <c r="K1440" s="10"/>
    </row>
    <row r="1441" spans="10:11" x14ac:dyDescent="0.25">
      <c r="J1441" s="10"/>
      <c r="K1441" s="10"/>
    </row>
    <row r="1442" spans="10:11" x14ac:dyDescent="0.25">
      <c r="J1442" s="10"/>
      <c r="K1442" s="10"/>
    </row>
    <row r="1443" spans="10:11" x14ac:dyDescent="0.25">
      <c r="J1443" s="10"/>
      <c r="K1443" s="10"/>
    </row>
    <row r="1444" spans="10:11" x14ac:dyDescent="0.25">
      <c r="J1444" s="10"/>
      <c r="K1444" s="10"/>
    </row>
    <row r="1445" spans="10:11" x14ac:dyDescent="0.25">
      <c r="J1445" s="10"/>
      <c r="K1445" s="10"/>
    </row>
    <row r="1446" spans="10:11" x14ac:dyDescent="0.25">
      <c r="J1446" s="10"/>
      <c r="K1446" s="10"/>
    </row>
    <row r="1447" spans="10:11" x14ac:dyDescent="0.25">
      <c r="J1447" s="10"/>
      <c r="K1447" s="10"/>
    </row>
    <row r="1448" spans="10:11" x14ac:dyDescent="0.25">
      <c r="J1448" s="10"/>
      <c r="K1448" s="10"/>
    </row>
    <row r="1449" spans="10:11" x14ac:dyDescent="0.25">
      <c r="J1449" s="10"/>
      <c r="K1449" s="10"/>
    </row>
    <row r="1450" spans="10:11" x14ac:dyDescent="0.25">
      <c r="J1450" s="10"/>
      <c r="K1450" s="10"/>
    </row>
    <row r="1451" spans="10:11" x14ac:dyDescent="0.25">
      <c r="J1451" s="10"/>
      <c r="K1451" s="10"/>
    </row>
    <row r="1452" spans="10:11" x14ac:dyDescent="0.25">
      <c r="J1452" s="10"/>
      <c r="K1452" s="10"/>
    </row>
    <row r="1453" spans="10:11" x14ac:dyDescent="0.25">
      <c r="J1453" s="10"/>
      <c r="K1453" s="10"/>
    </row>
    <row r="1454" spans="10:11" x14ac:dyDescent="0.25">
      <c r="J1454" s="10"/>
      <c r="K1454" s="10"/>
    </row>
    <row r="1455" spans="10:11" x14ac:dyDescent="0.25">
      <c r="J1455" s="10"/>
      <c r="K1455" s="10"/>
    </row>
    <row r="1456" spans="10:11" x14ac:dyDescent="0.25">
      <c r="J1456" s="10"/>
      <c r="K1456" s="10"/>
    </row>
    <row r="1457" spans="10:11" x14ac:dyDescent="0.25">
      <c r="J1457" s="10"/>
      <c r="K1457" s="10"/>
    </row>
    <row r="1458" spans="10:11" x14ac:dyDescent="0.25">
      <c r="J1458" s="10"/>
      <c r="K1458" s="10"/>
    </row>
    <row r="1459" spans="10:11" x14ac:dyDescent="0.25">
      <c r="J1459" s="10"/>
      <c r="K1459" s="10"/>
    </row>
    <row r="1460" spans="10:11" x14ac:dyDescent="0.25">
      <c r="J1460" s="10"/>
      <c r="K1460" s="10"/>
    </row>
    <row r="1461" spans="10:11" x14ac:dyDescent="0.25">
      <c r="J1461" s="10"/>
      <c r="K1461" s="10"/>
    </row>
    <row r="1462" spans="10:11" x14ac:dyDescent="0.25">
      <c r="J1462" s="10"/>
      <c r="K1462" s="10"/>
    </row>
    <row r="1463" spans="10:11" x14ac:dyDescent="0.25">
      <c r="J1463" s="10"/>
      <c r="K1463" s="10"/>
    </row>
    <row r="1464" spans="10:11" x14ac:dyDescent="0.25">
      <c r="J1464" s="10"/>
      <c r="K1464" s="10"/>
    </row>
    <row r="1465" spans="10:11" x14ac:dyDescent="0.25">
      <c r="J1465" s="10"/>
      <c r="K1465" s="10"/>
    </row>
    <row r="1466" spans="10:11" x14ac:dyDescent="0.25">
      <c r="J1466" s="10"/>
      <c r="K1466" s="10"/>
    </row>
    <row r="1467" spans="10:11" x14ac:dyDescent="0.25">
      <c r="J1467" s="10"/>
      <c r="K1467" s="10"/>
    </row>
    <row r="1468" spans="10:11" x14ac:dyDescent="0.25">
      <c r="J1468" s="10"/>
      <c r="K1468" s="10"/>
    </row>
    <row r="1469" spans="10:11" x14ac:dyDescent="0.25">
      <c r="J1469" s="10"/>
      <c r="K1469" s="10"/>
    </row>
    <row r="1470" spans="10:11" x14ac:dyDescent="0.25">
      <c r="J1470" s="10"/>
      <c r="K1470" s="10"/>
    </row>
    <row r="1471" spans="10:11" x14ac:dyDescent="0.25">
      <c r="J1471" s="10"/>
      <c r="K1471" s="10"/>
    </row>
    <row r="1472" spans="10:11" x14ac:dyDescent="0.25">
      <c r="J1472" s="10"/>
      <c r="K1472" s="10"/>
    </row>
    <row r="1473" spans="10:11" x14ac:dyDescent="0.25">
      <c r="J1473" s="10"/>
      <c r="K1473" s="10"/>
    </row>
    <row r="1474" spans="10:11" x14ac:dyDescent="0.25">
      <c r="J1474" s="10"/>
      <c r="K1474" s="10"/>
    </row>
    <row r="1475" spans="10:11" x14ac:dyDescent="0.25">
      <c r="J1475" s="10"/>
      <c r="K1475" s="10"/>
    </row>
    <row r="1476" spans="10:11" x14ac:dyDescent="0.25">
      <c r="J1476" s="10"/>
      <c r="K1476" s="10"/>
    </row>
    <row r="1477" spans="10:11" x14ac:dyDescent="0.25">
      <c r="J1477" s="10"/>
      <c r="K1477" s="10"/>
    </row>
    <row r="1478" spans="10:11" x14ac:dyDescent="0.25">
      <c r="J1478" s="10"/>
      <c r="K1478" s="10"/>
    </row>
    <row r="1479" spans="10:11" x14ac:dyDescent="0.25">
      <c r="J1479" s="10"/>
      <c r="K1479" s="10"/>
    </row>
    <row r="1480" spans="10:11" x14ac:dyDescent="0.25">
      <c r="J1480" s="10"/>
      <c r="K1480" s="10"/>
    </row>
    <row r="1481" spans="10:11" x14ac:dyDescent="0.25">
      <c r="J1481" s="10"/>
      <c r="K1481" s="10"/>
    </row>
    <row r="1482" spans="10:11" x14ac:dyDescent="0.25">
      <c r="J1482" s="10"/>
      <c r="K1482" s="10"/>
    </row>
    <row r="1483" spans="10:11" x14ac:dyDescent="0.25">
      <c r="J1483" s="10"/>
      <c r="K1483" s="10"/>
    </row>
    <row r="1484" spans="10:11" x14ac:dyDescent="0.25">
      <c r="J1484" s="10"/>
      <c r="K1484" s="10"/>
    </row>
    <row r="1485" spans="10:11" x14ac:dyDescent="0.25">
      <c r="J1485" s="10"/>
      <c r="K1485" s="10"/>
    </row>
    <row r="1486" spans="10:11" x14ac:dyDescent="0.25">
      <c r="J1486" s="10"/>
      <c r="K1486" s="10"/>
    </row>
    <row r="1487" spans="10:11" x14ac:dyDescent="0.25">
      <c r="J1487" s="10"/>
      <c r="K1487" s="10"/>
    </row>
    <row r="1488" spans="10:11" x14ac:dyDescent="0.25">
      <c r="J1488" s="10"/>
      <c r="K1488" s="10"/>
    </row>
    <row r="1489" spans="10:11" x14ac:dyDescent="0.25">
      <c r="J1489" s="10"/>
      <c r="K1489" s="10"/>
    </row>
    <row r="1490" spans="10:11" x14ac:dyDescent="0.25">
      <c r="J1490" s="10"/>
      <c r="K1490" s="10"/>
    </row>
    <row r="1491" spans="10:11" x14ac:dyDescent="0.25">
      <c r="J1491" s="10"/>
      <c r="K1491" s="10"/>
    </row>
    <row r="1492" spans="10:11" x14ac:dyDescent="0.25">
      <c r="J1492" s="10"/>
      <c r="K1492" s="10"/>
    </row>
    <row r="1493" spans="10:11" x14ac:dyDescent="0.25">
      <c r="J1493" s="10"/>
      <c r="K1493" s="10"/>
    </row>
    <row r="1494" spans="10:11" x14ac:dyDescent="0.25">
      <c r="J1494" s="10"/>
      <c r="K1494" s="10"/>
    </row>
    <row r="1495" spans="10:11" x14ac:dyDescent="0.25">
      <c r="J1495" s="10"/>
      <c r="K1495" s="10"/>
    </row>
    <row r="1496" spans="10:11" x14ac:dyDescent="0.25">
      <c r="J1496" s="10"/>
      <c r="K1496" s="10"/>
    </row>
    <row r="1497" spans="10:11" x14ac:dyDescent="0.25">
      <c r="J1497" s="10"/>
      <c r="K1497" s="10"/>
    </row>
    <row r="1498" spans="10:11" x14ac:dyDescent="0.25">
      <c r="J1498" s="10"/>
      <c r="K1498" s="10"/>
    </row>
    <row r="1499" spans="10:11" x14ac:dyDescent="0.25">
      <c r="J1499" s="10"/>
      <c r="K1499" s="10"/>
    </row>
    <row r="1500" spans="10:11" x14ac:dyDescent="0.25">
      <c r="J1500" s="10"/>
      <c r="K1500" s="10"/>
    </row>
    <row r="1501" spans="10:11" x14ac:dyDescent="0.25">
      <c r="J1501" s="10"/>
      <c r="K1501" s="10"/>
    </row>
    <row r="1502" spans="10:11" x14ac:dyDescent="0.25">
      <c r="J1502" s="10"/>
      <c r="K1502" s="10"/>
    </row>
    <row r="1503" spans="10:11" x14ac:dyDescent="0.25">
      <c r="J1503" s="10"/>
      <c r="K1503" s="10"/>
    </row>
    <row r="1504" spans="10:11" x14ac:dyDescent="0.25">
      <c r="J1504" s="10"/>
      <c r="K1504" s="10"/>
    </row>
    <row r="1505" spans="10:11" x14ac:dyDescent="0.25">
      <c r="J1505" s="10"/>
      <c r="K1505" s="10"/>
    </row>
    <row r="1506" spans="10:11" x14ac:dyDescent="0.25">
      <c r="J1506" s="10"/>
      <c r="K1506" s="10"/>
    </row>
    <row r="1507" spans="10:11" x14ac:dyDescent="0.25">
      <c r="J1507" s="10"/>
      <c r="K1507" s="10"/>
    </row>
    <row r="1508" spans="10:11" x14ac:dyDescent="0.25">
      <c r="J1508" s="10"/>
      <c r="K1508" s="10"/>
    </row>
    <row r="1509" spans="10:11" x14ac:dyDescent="0.25">
      <c r="J1509" s="10"/>
      <c r="K1509" s="10"/>
    </row>
    <row r="1510" spans="10:11" x14ac:dyDescent="0.25">
      <c r="J1510" s="10"/>
      <c r="K1510" s="10"/>
    </row>
    <row r="1511" spans="10:11" x14ac:dyDescent="0.25">
      <c r="J1511" s="10"/>
      <c r="K1511" s="10"/>
    </row>
    <row r="1512" spans="10:11" x14ac:dyDescent="0.25">
      <c r="J1512" s="10"/>
      <c r="K1512" s="10"/>
    </row>
    <row r="1513" spans="10:11" x14ac:dyDescent="0.25">
      <c r="J1513" s="10"/>
      <c r="K1513" s="10"/>
    </row>
    <row r="1514" spans="10:11" x14ac:dyDescent="0.25">
      <c r="J1514" s="10"/>
      <c r="K1514" s="10"/>
    </row>
    <row r="1515" spans="10:11" x14ac:dyDescent="0.25">
      <c r="J1515" s="10"/>
      <c r="K1515" s="10"/>
    </row>
    <row r="1516" spans="10:11" x14ac:dyDescent="0.25">
      <c r="J1516" s="10"/>
      <c r="K1516" s="10"/>
    </row>
    <row r="1517" spans="10:11" x14ac:dyDescent="0.25">
      <c r="J1517" s="10"/>
      <c r="K1517" s="10"/>
    </row>
    <row r="1518" spans="10:11" x14ac:dyDescent="0.25">
      <c r="J1518" s="10"/>
      <c r="K1518" s="10"/>
    </row>
    <row r="1519" spans="10:11" x14ac:dyDescent="0.25">
      <c r="J1519" s="10"/>
      <c r="K1519" s="10"/>
    </row>
    <row r="1520" spans="10:11" x14ac:dyDescent="0.25">
      <c r="J1520" s="10"/>
      <c r="K1520" s="10"/>
    </row>
    <row r="1521" spans="10:11" x14ac:dyDescent="0.25">
      <c r="J1521" s="10"/>
      <c r="K1521" s="10"/>
    </row>
    <row r="1522" spans="10:11" x14ac:dyDescent="0.25">
      <c r="J1522" s="10"/>
      <c r="K1522" s="10"/>
    </row>
    <row r="1523" spans="10:11" x14ac:dyDescent="0.25">
      <c r="J1523" s="10"/>
      <c r="K1523" s="10"/>
    </row>
    <row r="1524" spans="10:11" x14ac:dyDescent="0.25">
      <c r="J1524" s="10"/>
      <c r="K1524" s="10"/>
    </row>
    <row r="1525" spans="10:11" x14ac:dyDescent="0.25">
      <c r="J1525" s="10"/>
      <c r="K1525" s="10"/>
    </row>
    <row r="1526" spans="10:11" x14ac:dyDescent="0.25">
      <c r="J1526" s="10"/>
      <c r="K1526" s="10"/>
    </row>
    <row r="1527" spans="10:11" x14ac:dyDescent="0.25">
      <c r="J1527" s="10"/>
      <c r="K1527" s="10"/>
    </row>
    <row r="1528" spans="10:11" x14ac:dyDescent="0.25">
      <c r="J1528" s="10"/>
      <c r="K1528" s="10"/>
    </row>
    <row r="1529" spans="10:11" x14ac:dyDescent="0.25">
      <c r="J1529" s="10"/>
      <c r="K1529" s="10"/>
    </row>
    <row r="1530" spans="10:11" x14ac:dyDescent="0.25">
      <c r="J1530" s="10"/>
      <c r="K1530" s="10"/>
    </row>
    <row r="1531" spans="10:11" x14ac:dyDescent="0.25">
      <c r="J1531" s="10"/>
      <c r="K1531" s="10"/>
    </row>
    <row r="1532" spans="10:11" x14ac:dyDescent="0.25">
      <c r="J1532" s="10"/>
      <c r="K1532" s="10"/>
    </row>
    <row r="1533" spans="10:11" x14ac:dyDescent="0.25">
      <c r="J1533" s="10"/>
      <c r="K1533" s="10"/>
    </row>
    <row r="1534" spans="10:11" x14ac:dyDescent="0.25">
      <c r="J1534" s="10"/>
      <c r="K1534" s="10"/>
    </row>
    <row r="1535" spans="10:11" x14ac:dyDescent="0.25">
      <c r="J1535" s="10"/>
      <c r="K1535" s="10"/>
    </row>
    <row r="1536" spans="10:11" x14ac:dyDescent="0.25">
      <c r="J1536" s="10"/>
      <c r="K1536" s="10"/>
    </row>
    <row r="1537" spans="10:11" x14ac:dyDescent="0.25">
      <c r="J1537" s="10"/>
      <c r="K1537" s="10"/>
    </row>
    <row r="1538" spans="10:11" x14ac:dyDescent="0.25">
      <c r="J1538" s="10"/>
      <c r="K1538" s="10"/>
    </row>
    <row r="1539" spans="10:11" x14ac:dyDescent="0.25">
      <c r="J1539" s="10"/>
      <c r="K1539" s="10"/>
    </row>
    <row r="1540" spans="10:11" x14ac:dyDescent="0.25">
      <c r="J1540" s="10"/>
      <c r="K1540" s="10"/>
    </row>
    <row r="1541" spans="10:11" x14ac:dyDescent="0.25">
      <c r="J1541" s="10"/>
      <c r="K1541" s="10"/>
    </row>
    <row r="1542" spans="10:11" x14ac:dyDescent="0.25">
      <c r="J1542" s="10"/>
      <c r="K1542" s="10"/>
    </row>
    <row r="1543" spans="10:11" x14ac:dyDescent="0.25">
      <c r="J1543" s="10"/>
      <c r="K1543" s="10"/>
    </row>
    <row r="1544" spans="10:11" x14ac:dyDescent="0.25">
      <c r="J1544" s="10"/>
      <c r="K1544" s="10"/>
    </row>
    <row r="1545" spans="10:11" x14ac:dyDescent="0.25">
      <c r="J1545" s="10"/>
      <c r="K1545" s="10"/>
    </row>
    <row r="1546" spans="10:11" x14ac:dyDescent="0.25">
      <c r="J1546" s="10"/>
      <c r="K1546" s="10"/>
    </row>
    <row r="1547" spans="10:11" x14ac:dyDescent="0.25">
      <c r="J1547" s="10"/>
      <c r="K1547" s="10"/>
    </row>
    <row r="1548" spans="10:11" x14ac:dyDescent="0.25">
      <c r="J1548" s="10"/>
      <c r="K1548" s="10"/>
    </row>
    <row r="1549" spans="10:11" x14ac:dyDescent="0.25">
      <c r="J1549" s="10"/>
      <c r="K1549" s="10"/>
    </row>
    <row r="1550" spans="10:11" x14ac:dyDescent="0.25">
      <c r="J1550" s="10"/>
      <c r="K1550" s="10"/>
    </row>
    <row r="1551" spans="10:11" x14ac:dyDescent="0.25">
      <c r="J1551" s="10"/>
      <c r="K1551" s="10"/>
    </row>
    <row r="1552" spans="10:11" x14ac:dyDescent="0.25">
      <c r="J1552" s="10"/>
      <c r="K1552" s="10"/>
    </row>
    <row r="1553" spans="10:11" x14ac:dyDescent="0.25">
      <c r="J1553" s="10"/>
      <c r="K1553" s="10"/>
    </row>
    <row r="1554" spans="10:11" x14ac:dyDescent="0.25">
      <c r="J1554" s="10"/>
      <c r="K1554" s="10"/>
    </row>
    <row r="1555" spans="10:11" x14ac:dyDescent="0.25">
      <c r="J1555" s="10"/>
      <c r="K1555" s="10"/>
    </row>
    <row r="1556" spans="10:11" x14ac:dyDescent="0.25">
      <c r="J1556" s="10"/>
      <c r="K1556" s="10"/>
    </row>
    <row r="1557" spans="10:11" x14ac:dyDescent="0.25">
      <c r="J1557" s="10"/>
      <c r="K1557" s="10"/>
    </row>
    <row r="1558" spans="10:11" x14ac:dyDescent="0.25">
      <c r="J1558" s="10"/>
      <c r="K1558" s="10"/>
    </row>
    <row r="1559" spans="10:11" x14ac:dyDescent="0.25">
      <c r="J1559" s="10"/>
      <c r="K1559" s="10"/>
    </row>
    <row r="1560" spans="10:11" x14ac:dyDescent="0.25">
      <c r="J1560" s="10"/>
      <c r="K1560" s="10"/>
    </row>
    <row r="1561" spans="10:11" x14ac:dyDescent="0.25">
      <c r="J1561" s="10"/>
      <c r="K1561" s="10"/>
    </row>
    <row r="1562" spans="10:11" x14ac:dyDescent="0.25">
      <c r="J1562" s="10"/>
      <c r="K1562" s="10"/>
    </row>
    <row r="1563" spans="10:11" x14ac:dyDescent="0.25">
      <c r="J1563" s="10"/>
      <c r="K1563" s="10"/>
    </row>
    <row r="1564" spans="10:11" x14ac:dyDescent="0.25">
      <c r="J1564" s="10"/>
      <c r="K1564" s="10"/>
    </row>
    <row r="1565" spans="10:11" x14ac:dyDescent="0.25">
      <c r="J1565" s="10"/>
      <c r="K1565" s="10"/>
    </row>
    <row r="1566" spans="10:11" x14ac:dyDescent="0.25">
      <c r="J1566" s="10"/>
      <c r="K1566" s="10"/>
    </row>
    <row r="1567" spans="10:11" x14ac:dyDescent="0.25">
      <c r="J1567" s="10"/>
      <c r="K1567" s="10"/>
    </row>
    <row r="1568" spans="10:11" x14ac:dyDescent="0.25">
      <c r="J1568" s="10"/>
      <c r="K1568" s="10"/>
    </row>
    <row r="1569" spans="10:11" x14ac:dyDescent="0.25">
      <c r="J1569" s="10"/>
      <c r="K1569" s="10"/>
    </row>
    <row r="1570" spans="10:11" x14ac:dyDescent="0.25">
      <c r="J1570" s="10"/>
      <c r="K1570" s="10"/>
    </row>
    <row r="1571" spans="10:11" x14ac:dyDescent="0.25">
      <c r="J1571" s="10"/>
      <c r="K1571" s="10"/>
    </row>
    <row r="1572" spans="10:11" x14ac:dyDescent="0.25">
      <c r="J1572" s="10"/>
      <c r="K1572" s="10"/>
    </row>
    <row r="1573" spans="10:11" x14ac:dyDescent="0.25">
      <c r="J1573" s="10"/>
      <c r="K1573" s="10"/>
    </row>
    <row r="1574" spans="10:11" x14ac:dyDescent="0.25">
      <c r="J1574" s="10"/>
      <c r="K1574" s="10"/>
    </row>
    <row r="1575" spans="10:11" x14ac:dyDescent="0.25">
      <c r="J1575" s="10"/>
      <c r="K1575" s="10"/>
    </row>
    <row r="1576" spans="10:11" x14ac:dyDescent="0.25">
      <c r="J1576" s="10"/>
      <c r="K1576" s="10"/>
    </row>
    <row r="1577" spans="10:11" x14ac:dyDescent="0.25">
      <c r="J1577" s="10"/>
      <c r="K1577" s="10"/>
    </row>
    <row r="1578" spans="10:11" x14ac:dyDescent="0.25">
      <c r="J1578" s="10"/>
      <c r="K1578" s="10"/>
    </row>
    <row r="1579" spans="10:11" x14ac:dyDescent="0.25">
      <c r="J1579" s="10"/>
      <c r="K1579" s="10"/>
    </row>
    <row r="1580" spans="10:11" x14ac:dyDescent="0.25">
      <c r="J1580" s="10"/>
      <c r="K1580" s="10"/>
    </row>
    <row r="1581" spans="10:11" x14ac:dyDescent="0.25">
      <c r="J1581" s="10"/>
      <c r="K1581" s="10"/>
    </row>
    <row r="1582" spans="10:11" x14ac:dyDescent="0.25">
      <c r="J1582" s="10"/>
      <c r="K1582" s="10"/>
    </row>
    <row r="1583" spans="10:11" x14ac:dyDescent="0.25">
      <c r="J1583" s="10"/>
      <c r="K1583" s="10"/>
    </row>
    <row r="1584" spans="10:11" x14ac:dyDescent="0.25">
      <c r="J1584" s="10"/>
      <c r="K1584" s="10"/>
    </row>
    <row r="1585" spans="10:11" x14ac:dyDescent="0.25">
      <c r="J1585" s="10"/>
      <c r="K1585" s="10"/>
    </row>
    <row r="1586" spans="10:11" x14ac:dyDescent="0.25">
      <c r="J1586" s="10"/>
      <c r="K1586" s="10"/>
    </row>
    <row r="1587" spans="10:11" x14ac:dyDescent="0.25">
      <c r="J1587" s="10"/>
      <c r="K1587" s="10"/>
    </row>
    <row r="1588" spans="10:11" x14ac:dyDescent="0.25">
      <c r="J1588" s="10"/>
      <c r="K1588" s="10"/>
    </row>
    <row r="1589" spans="10:11" x14ac:dyDescent="0.25">
      <c r="J1589" s="10"/>
      <c r="K1589" s="10"/>
    </row>
    <row r="1590" spans="10:11" x14ac:dyDescent="0.25">
      <c r="J1590" s="10"/>
      <c r="K1590" s="10"/>
    </row>
    <row r="1591" spans="10:11" x14ac:dyDescent="0.25">
      <c r="J1591" s="10"/>
      <c r="K1591" s="10"/>
    </row>
    <row r="1592" spans="10:11" x14ac:dyDescent="0.25">
      <c r="J1592" s="10"/>
      <c r="K1592" s="10"/>
    </row>
    <row r="1593" spans="10:11" x14ac:dyDescent="0.25">
      <c r="J1593" s="10"/>
      <c r="K1593" s="10"/>
    </row>
    <row r="1594" spans="10:11" x14ac:dyDescent="0.25">
      <c r="J1594" s="10"/>
      <c r="K1594" s="10"/>
    </row>
    <row r="1595" spans="10:11" x14ac:dyDescent="0.25">
      <c r="J1595" s="10"/>
      <c r="K1595" s="10"/>
    </row>
    <row r="1596" spans="10:11" x14ac:dyDescent="0.25">
      <c r="J1596" s="10"/>
      <c r="K1596" s="10"/>
    </row>
    <row r="1597" spans="10:11" x14ac:dyDescent="0.25">
      <c r="J1597" s="10"/>
      <c r="K1597" s="10"/>
    </row>
    <row r="1598" spans="10:11" x14ac:dyDescent="0.25">
      <c r="J1598" s="10"/>
      <c r="K1598" s="10"/>
    </row>
    <row r="1599" spans="10:11" x14ac:dyDescent="0.25">
      <c r="J1599" s="10"/>
      <c r="K1599" s="10"/>
    </row>
    <row r="1600" spans="10:11" x14ac:dyDescent="0.25">
      <c r="J1600" s="10"/>
      <c r="K1600" s="10"/>
    </row>
    <row r="1601" spans="10:11" x14ac:dyDescent="0.25">
      <c r="J1601" s="10"/>
      <c r="K1601" s="10"/>
    </row>
    <row r="1602" spans="10:11" x14ac:dyDescent="0.25">
      <c r="J1602" s="10"/>
      <c r="K1602" s="10"/>
    </row>
    <row r="1603" spans="10:11" x14ac:dyDescent="0.25">
      <c r="J1603" s="10"/>
      <c r="K1603" s="10"/>
    </row>
    <row r="1604" spans="10:11" x14ac:dyDescent="0.25">
      <c r="J1604" s="10"/>
      <c r="K1604" s="10"/>
    </row>
    <row r="1605" spans="10:11" x14ac:dyDescent="0.25">
      <c r="J1605" s="10"/>
      <c r="K1605" s="10"/>
    </row>
    <row r="1606" spans="10:11" x14ac:dyDescent="0.25">
      <c r="J1606" s="10"/>
      <c r="K1606" s="10"/>
    </row>
    <row r="1607" spans="10:11" x14ac:dyDescent="0.25">
      <c r="J1607" s="10"/>
      <c r="K1607" s="10"/>
    </row>
    <row r="1608" spans="10:11" x14ac:dyDescent="0.25">
      <c r="J1608" s="10"/>
      <c r="K1608" s="10"/>
    </row>
    <row r="1609" spans="10:11" x14ac:dyDescent="0.25">
      <c r="J1609" s="10"/>
      <c r="K1609" s="10"/>
    </row>
    <row r="1610" spans="10:11" x14ac:dyDescent="0.25">
      <c r="J1610" s="10"/>
      <c r="K1610" s="10"/>
    </row>
    <row r="1611" spans="10:11" x14ac:dyDescent="0.25">
      <c r="J1611" s="10"/>
      <c r="K1611" s="10"/>
    </row>
    <row r="1612" spans="10:11" x14ac:dyDescent="0.25">
      <c r="J1612" s="10"/>
      <c r="K1612" s="10"/>
    </row>
    <row r="1613" spans="10:11" x14ac:dyDescent="0.25">
      <c r="J1613" s="10"/>
      <c r="K1613" s="10"/>
    </row>
    <row r="1614" spans="10:11" x14ac:dyDescent="0.25">
      <c r="J1614" s="10"/>
      <c r="K1614" s="10"/>
    </row>
    <row r="1615" spans="10:11" x14ac:dyDescent="0.25">
      <c r="J1615" s="10"/>
      <c r="K1615" s="10"/>
    </row>
    <row r="1616" spans="10:11" x14ac:dyDescent="0.25">
      <c r="J1616" s="10"/>
      <c r="K1616" s="10"/>
    </row>
    <row r="1617" spans="10:11" x14ac:dyDescent="0.25">
      <c r="J1617" s="10"/>
      <c r="K1617" s="10"/>
    </row>
    <row r="1618" spans="10:11" x14ac:dyDescent="0.25">
      <c r="J1618" s="10"/>
      <c r="K1618" s="10"/>
    </row>
    <row r="1619" spans="10:11" x14ac:dyDescent="0.25">
      <c r="J1619" s="10"/>
      <c r="K1619" s="10"/>
    </row>
    <row r="1620" spans="10:11" x14ac:dyDescent="0.25">
      <c r="J1620" s="10"/>
      <c r="K1620" s="10"/>
    </row>
    <row r="1621" spans="10:11" x14ac:dyDescent="0.25">
      <c r="J1621" s="10"/>
      <c r="K1621" s="10"/>
    </row>
    <row r="1622" spans="10:11" x14ac:dyDescent="0.25">
      <c r="J1622" s="10"/>
      <c r="K1622" s="10"/>
    </row>
    <row r="1623" spans="10:11" x14ac:dyDescent="0.25">
      <c r="J1623" s="10"/>
      <c r="K1623" s="10"/>
    </row>
    <row r="1624" spans="10:11" x14ac:dyDescent="0.25">
      <c r="J1624" s="10"/>
      <c r="K1624" s="10"/>
    </row>
    <row r="1625" spans="10:11" x14ac:dyDescent="0.25">
      <c r="J1625" s="10"/>
      <c r="K1625" s="10"/>
    </row>
    <row r="1626" spans="10:11" x14ac:dyDescent="0.25">
      <c r="J1626" s="10"/>
      <c r="K1626" s="10"/>
    </row>
    <row r="1627" spans="10:11" x14ac:dyDescent="0.25">
      <c r="J1627" s="10"/>
      <c r="K1627" s="10"/>
    </row>
    <row r="1628" spans="10:11" x14ac:dyDescent="0.25">
      <c r="J1628" s="10"/>
      <c r="K1628" s="10"/>
    </row>
    <row r="1629" spans="10:11" x14ac:dyDescent="0.25">
      <c r="J1629" s="10"/>
      <c r="K1629" s="10"/>
    </row>
    <row r="1630" spans="10:11" x14ac:dyDescent="0.25">
      <c r="J1630" s="10"/>
      <c r="K1630" s="10"/>
    </row>
    <row r="1631" spans="10:11" x14ac:dyDescent="0.25">
      <c r="J1631" s="10"/>
      <c r="K1631" s="10"/>
    </row>
    <row r="1632" spans="10:11" x14ac:dyDescent="0.25">
      <c r="J1632" s="10"/>
      <c r="K1632" s="10"/>
    </row>
    <row r="1633" spans="10:11" x14ac:dyDescent="0.25">
      <c r="J1633" s="10"/>
      <c r="K1633" s="10"/>
    </row>
    <row r="1634" spans="10:11" x14ac:dyDescent="0.25">
      <c r="J1634" s="10"/>
      <c r="K1634" s="10"/>
    </row>
    <row r="1635" spans="10:11" x14ac:dyDescent="0.25">
      <c r="J1635" s="10"/>
      <c r="K1635" s="10"/>
    </row>
    <row r="1636" spans="10:11" x14ac:dyDescent="0.25">
      <c r="J1636" s="10"/>
      <c r="K1636" s="10"/>
    </row>
    <row r="1637" spans="10:11" x14ac:dyDescent="0.25">
      <c r="J1637" s="10"/>
      <c r="K1637" s="10"/>
    </row>
    <row r="1638" spans="10:11" x14ac:dyDescent="0.25">
      <c r="J1638" s="10"/>
      <c r="K1638" s="10"/>
    </row>
    <row r="1639" spans="10:11" x14ac:dyDescent="0.25">
      <c r="J1639" s="10"/>
      <c r="K1639" s="10"/>
    </row>
    <row r="1640" spans="10:11" x14ac:dyDescent="0.25">
      <c r="J1640" s="10"/>
      <c r="K1640" s="10"/>
    </row>
    <row r="1641" spans="10:11" x14ac:dyDescent="0.25">
      <c r="J1641" s="10"/>
      <c r="K1641" s="10"/>
    </row>
    <row r="1642" spans="10:11" x14ac:dyDescent="0.25">
      <c r="J1642" s="10"/>
      <c r="K1642" s="10"/>
    </row>
    <row r="1643" spans="10:11" x14ac:dyDescent="0.25">
      <c r="J1643" s="10"/>
      <c r="K1643" s="10"/>
    </row>
    <row r="1644" spans="10:11" x14ac:dyDescent="0.25">
      <c r="J1644" s="10"/>
      <c r="K1644" s="10"/>
    </row>
    <row r="1645" spans="10:11" x14ac:dyDescent="0.25">
      <c r="J1645" s="10"/>
      <c r="K1645" s="10"/>
    </row>
    <row r="1646" spans="10:11" x14ac:dyDescent="0.25">
      <c r="J1646" s="10"/>
      <c r="K1646" s="10"/>
    </row>
    <row r="1647" spans="10:11" x14ac:dyDescent="0.25">
      <c r="J1647" s="10"/>
      <c r="K1647" s="10"/>
    </row>
    <row r="1648" spans="10:11" x14ac:dyDescent="0.25">
      <c r="J1648" s="10"/>
      <c r="K1648" s="10"/>
    </row>
    <row r="1649" spans="10:11" x14ac:dyDescent="0.25">
      <c r="J1649" s="10"/>
      <c r="K1649" s="10"/>
    </row>
    <row r="1650" spans="10:11" x14ac:dyDescent="0.25">
      <c r="J1650" s="10"/>
      <c r="K1650" s="10"/>
    </row>
    <row r="1651" spans="10:11" x14ac:dyDescent="0.25">
      <c r="J1651" s="10"/>
      <c r="K1651" s="10"/>
    </row>
    <row r="1652" spans="10:11" x14ac:dyDescent="0.25">
      <c r="J1652" s="10"/>
      <c r="K1652" s="10"/>
    </row>
    <row r="1653" spans="10:11" x14ac:dyDescent="0.25">
      <c r="J1653" s="10"/>
      <c r="K1653" s="10"/>
    </row>
    <row r="1654" spans="10:11" x14ac:dyDescent="0.25">
      <c r="J1654" s="10"/>
      <c r="K1654" s="10"/>
    </row>
    <row r="1655" spans="10:11" x14ac:dyDescent="0.25">
      <c r="J1655" s="10"/>
      <c r="K1655" s="10"/>
    </row>
    <row r="1656" spans="10:11" x14ac:dyDescent="0.25">
      <c r="J1656" s="10"/>
      <c r="K1656" s="10"/>
    </row>
    <row r="1657" spans="10:11" x14ac:dyDescent="0.25">
      <c r="J1657" s="10"/>
      <c r="K1657" s="10"/>
    </row>
    <row r="1658" spans="10:11" x14ac:dyDescent="0.25">
      <c r="J1658" s="10"/>
      <c r="K1658" s="10"/>
    </row>
    <row r="1659" spans="10:11" x14ac:dyDescent="0.25">
      <c r="J1659" s="10"/>
      <c r="K1659" s="10"/>
    </row>
    <row r="1660" spans="10:11" x14ac:dyDescent="0.25">
      <c r="J1660" s="10"/>
      <c r="K1660" s="10"/>
    </row>
    <row r="1661" spans="10:11" x14ac:dyDescent="0.25">
      <c r="J1661" s="10"/>
      <c r="K1661" s="10"/>
    </row>
    <row r="1662" spans="10:11" x14ac:dyDescent="0.25">
      <c r="J1662" s="10"/>
      <c r="K1662" s="10"/>
    </row>
    <row r="1663" spans="10:11" x14ac:dyDescent="0.25">
      <c r="J1663" s="10"/>
      <c r="K1663" s="10"/>
    </row>
    <row r="1664" spans="10:11" x14ac:dyDescent="0.25">
      <c r="J1664" s="10"/>
      <c r="K1664" s="10"/>
    </row>
    <row r="1665" spans="10:11" x14ac:dyDescent="0.25">
      <c r="J1665" s="10"/>
      <c r="K1665" s="10"/>
    </row>
    <row r="1666" spans="10:11" x14ac:dyDescent="0.25">
      <c r="J1666" s="10"/>
      <c r="K1666" s="10"/>
    </row>
    <row r="1667" spans="10:11" x14ac:dyDescent="0.25">
      <c r="J1667" s="10"/>
      <c r="K1667" s="10"/>
    </row>
    <row r="1668" spans="10:11" x14ac:dyDescent="0.25">
      <c r="J1668" s="10"/>
      <c r="K1668" s="10"/>
    </row>
    <row r="1669" spans="10:11" x14ac:dyDescent="0.25">
      <c r="J1669" s="10"/>
      <c r="K1669" s="10"/>
    </row>
    <row r="1670" spans="10:11" x14ac:dyDescent="0.25">
      <c r="J1670" s="10"/>
      <c r="K1670" s="10"/>
    </row>
    <row r="1671" spans="10:11" x14ac:dyDescent="0.25">
      <c r="J1671" s="10"/>
      <c r="K1671" s="10"/>
    </row>
    <row r="1672" spans="10:11" x14ac:dyDescent="0.25">
      <c r="J1672" s="10"/>
      <c r="K1672" s="10"/>
    </row>
    <row r="1673" spans="10:11" x14ac:dyDescent="0.25">
      <c r="J1673" s="10"/>
      <c r="K1673" s="10"/>
    </row>
    <row r="1674" spans="10:11" x14ac:dyDescent="0.25">
      <c r="J1674" s="10"/>
      <c r="K1674" s="10"/>
    </row>
    <row r="1675" spans="10:11" x14ac:dyDescent="0.25">
      <c r="J1675" s="10"/>
      <c r="K1675" s="10"/>
    </row>
    <row r="1676" spans="10:11" x14ac:dyDescent="0.25">
      <c r="J1676" s="10"/>
      <c r="K1676" s="10"/>
    </row>
    <row r="1677" spans="10:11" x14ac:dyDescent="0.25">
      <c r="J1677" s="10"/>
      <c r="K1677" s="10"/>
    </row>
    <row r="1678" spans="10:11" x14ac:dyDescent="0.25">
      <c r="J1678" s="10"/>
      <c r="K1678" s="10"/>
    </row>
    <row r="1679" spans="10:11" x14ac:dyDescent="0.25">
      <c r="J1679" s="10"/>
      <c r="K1679" s="10"/>
    </row>
    <row r="1680" spans="10:11" x14ac:dyDescent="0.25">
      <c r="J1680" s="10"/>
      <c r="K1680" s="10"/>
    </row>
    <row r="1681" spans="10:11" x14ac:dyDescent="0.25">
      <c r="J1681" s="10"/>
      <c r="K1681" s="10"/>
    </row>
    <row r="1682" spans="10:11" x14ac:dyDescent="0.25">
      <c r="J1682" s="10"/>
      <c r="K1682" s="10"/>
    </row>
    <row r="1683" spans="10:11" x14ac:dyDescent="0.25">
      <c r="J1683" s="10"/>
      <c r="K1683" s="10"/>
    </row>
    <row r="1684" spans="10:11" x14ac:dyDescent="0.25">
      <c r="J1684" s="10"/>
      <c r="K1684" s="10"/>
    </row>
    <row r="1685" spans="10:11" x14ac:dyDescent="0.25">
      <c r="J1685" s="10"/>
      <c r="K1685" s="10"/>
    </row>
    <row r="1686" spans="10:11" x14ac:dyDescent="0.25">
      <c r="J1686" s="10"/>
      <c r="K1686" s="10"/>
    </row>
    <row r="1687" spans="10:11" x14ac:dyDescent="0.25">
      <c r="J1687" s="10"/>
      <c r="K1687" s="10"/>
    </row>
    <row r="1688" spans="10:11" x14ac:dyDescent="0.25">
      <c r="J1688" s="10"/>
      <c r="K1688" s="10"/>
    </row>
    <row r="1689" spans="10:11" x14ac:dyDescent="0.25">
      <c r="J1689" s="10"/>
      <c r="K1689" s="10"/>
    </row>
    <row r="1690" spans="10:11" x14ac:dyDescent="0.25">
      <c r="J1690" s="10"/>
      <c r="K1690" s="10"/>
    </row>
    <row r="1691" spans="10:11" x14ac:dyDescent="0.25">
      <c r="J1691" s="10"/>
      <c r="K1691" s="10"/>
    </row>
    <row r="1692" spans="10:11" x14ac:dyDescent="0.25">
      <c r="J1692" s="10"/>
      <c r="K1692" s="10"/>
    </row>
    <row r="1693" spans="10:11" x14ac:dyDescent="0.25">
      <c r="J1693" s="10"/>
      <c r="K1693" s="10"/>
    </row>
    <row r="1694" spans="10:11" x14ac:dyDescent="0.25">
      <c r="J1694" s="10"/>
      <c r="K1694" s="10"/>
    </row>
    <row r="1695" spans="10:11" x14ac:dyDescent="0.25">
      <c r="J1695" s="10"/>
      <c r="K1695" s="10"/>
    </row>
    <row r="1696" spans="10:11" x14ac:dyDescent="0.25">
      <c r="J1696" s="10"/>
      <c r="K1696" s="10"/>
    </row>
    <row r="1697" spans="10:11" x14ac:dyDescent="0.25">
      <c r="J1697" s="10"/>
      <c r="K1697" s="10"/>
    </row>
    <row r="1698" spans="10:11" x14ac:dyDescent="0.25">
      <c r="J1698" s="10"/>
      <c r="K1698" s="10"/>
    </row>
    <row r="1699" spans="10:11" x14ac:dyDescent="0.25">
      <c r="J1699" s="10"/>
      <c r="K1699" s="10"/>
    </row>
    <row r="1700" spans="10:11" x14ac:dyDescent="0.25">
      <c r="J1700" s="10"/>
      <c r="K1700" s="10"/>
    </row>
    <row r="1701" spans="10:11" x14ac:dyDescent="0.25">
      <c r="J1701" s="10"/>
      <c r="K1701" s="10"/>
    </row>
    <row r="1702" spans="10:11" x14ac:dyDescent="0.25">
      <c r="J1702" s="10"/>
      <c r="K1702" s="10"/>
    </row>
    <row r="1703" spans="10:11" x14ac:dyDescent="0.25">
      <c r="J1703" s="10"/>
      <c r="K1703" s="10"/>
    </row>
    <row r="1704" spans="10:11" x14ac:dyDescent="0.25">
      <c r="J1704" s="10"/>
      <c r="K1704" s="10"/>
    </row>
    <row r="1705" spans="10:11" x14ac:dyDescent="0.25">
      <c r="J1705" s="10"/>
      <c r="K1705" s="10"/>
    </row>
    <row r="1706" spans="10:11" x14ac:dyDescent="0.25">
      <c r="J1706" s="10"/>
      <c r="K1706" s="10"/>
    </row>
    <row r="1707" spans="10:11" x14ac:dyDescent="0.25">
      <c r="J1707" s="10"/>
      <c r="K1707" s="10"/>
    </row>
    <row r="1708" spans="10:11" x14ac:dyDescent="0.25">
      <c r="J1708" s="10"/>
      <c r="K1708" s="10"/>
    </row>
    <row r="1709" spans="10:11" x14ac:dyDescent="0.25">
      <c r="J1709" s="10"/>
      <c r="K1709" s="10"/>
    </row>
    <row r="1710" spans="10:11" x14ac:dyDescent="0.25">
      <c r="J1710" s="10"/>
      <c r="K1710" s="10"/>
    </row>
    <row r="1711" spans="10:11" x14ac:dyDescent="0.25">
      <c r="J1711" s="10"/>
      <c r="K1711" s="10"/>
    </row>
    <row r="1712" spans="10:11" x14ac:dyDescent="0.25">
      <c r="J1712" s="10"/>
      <c r="K1712" s="10"/>
    </row>
    <row r="1713" spans="10:11" x14ac:dyDescent="0.25">
      <c r="J1713" s="10"/>
      <c r="K1713" s="10"/>
    </row>
    <row r="1714" spans="10:11" x14ac:dyDescent="0.25">
      <c r="J1714" s="10"/>
      <c r="K1714" s="10"/>
    </row>
    <row r="1715" spans="10:11" x14ac:dyDescent="0.25">
      <c r="J1715" s="10"/>
      <c r="K1715" s="10"/>
    </row>
    <row r="1716" spans="10:11" x14ac:dyDescent="0.25">
      <c r="J1716" s="10"/>
      <c r="K1716" s="10"/>
    </row>
    <row r="1717" spans="10:11" x14ac:dyDescent="0.25">
      <c r="J1717" s="10"/>
      <c r="K1717" s="10"/>
    </row>
    <row r="1718" spans="10:11" x14ac:dyDescent="0.25">
      <c r="J1718" s="10"/>
      <c r="K1718" s="10"/>
    </row>
    <row r="1719" spans="10:11" x14ac:dyDescent="0.25">
      <c r="J1719" s="10"/>
      <c r="K1719" s="10"/>
    </row>
    <row r="1720" spans="10:11" x14ac:dyDescent="0.25">
      <c r="J1720" s="10"/>
      <c r="K1720" s="10"/>
    </row>
    <row r="1721" spans="10:11" x14ac:dyDescent="0.25">
      <c r="J1721" s="10"/>
      <c r="K1721" s="10"/>
    </row>
    <row r="1722" spans="10:11" x14ac:dyDescent="0.25">
      <c r="J1722" s="10"/>
      <c r="K1722" s="10"/>
    </row>
    <row r="1723" spans="10:11" x14ac:dyDescent="0.25">
      <c r="J1723" s="10"/>
      <c r="K1723" s="10"/>
    </row>
    <row r="1724" spans="10:11" x14ac:dyDescent="0.25">
      <c r="J1724" s="10"/>
      <c r="K1724" s="10"/>
    </row>
    <row r="1725" spans="10:11" x14ac:dyDescent="0.25">
      <c r="J1725" s="10"/>
      <c r="K1725" s="10"/>
    </row>
    <row r="1726" spans="10:11" x14ac:dyDescent="0.25">
      <c r="J1726" s="10"/>
      <c r="K1726" s="10"/>
    </row>
    <row r="1727" spans="10:11" x14ac:dyDescent="0.25">
      <c r="J1727" s="10"/>
      <c r="K1727" s="10"/>
    </row>
    <row r="1728" spans="10:11" x14ac:dyDescent="0.25">
      <c r="J1728" s="10"/>
      <c r="K1728" s="10"/>
    </row>
    <row r="1729" spans="10:11" x14ac:dyDescent="0.25">
      <c r="J1729" s="10"/>
      <c r="K1729" s="10"/>
    </row>
    <row r="1730" spans="10:11" x14ac:dyDescent="0.25">
      <c r="J1730" s="10"/>
      <c r="K1730" s="10"/>
    </row>
    <row r="1731" spans="10:11" x14ac:dyDescent="0.25">
      <c r="J1731" s="10"/>
      <c r="K1731" s="10"/>
    </row>
    <row r="1732" spans="10:11" x14ac:dyDescent="0.25">
      <c r="J1732" s="10"/>
      <c r="K1732" s="10"/>
    </row>
    <row r="1733" spans="10:11" x14ac:dyDescent="0.25">
      <c r="J1733" s="10"/>
      <c r="K1733" s="10"/>
    </row>
    <row r="1734" spans="10:11" x14ac:dyDescent="0.25">
      <c r="J1734" s="10"/>
      <c r="K1734" s="10"/>
    </row>
    <row r="1735" spans="10:11" x14ac:dyDescent="0.25">
      <c r="J1735" s="10"/>
      <c r="K1735" s="10"/>
    </row>
    <row r="1736" spans="10:11" x14ac:dyDescent="0.25">
      <c r="J1736" s="10"/>
      <c r="K1736" s="10"/>
    </row>
    <row r="1737" spans="10:11" x14ac:dyDescent="0.25">
      <c r="J1737" s="10"/>
      <c r="K1737" s="10"/>
    </row>
    <row r="1738" spans="10:11" x14ac:dyDescent="0.25">
      <c r="J1738" s="10"/>
      <c r="K1738" s="10"/>
    </row>
    <row r="1739" spans="10:11" x14ac:dyDescent="0.25">
      <c r="J1739" s="10"/>
      <c r="K1739" s="10"/>
    </row>
    <row r="1740" spans="10:11" x14ac:dyDescent="0.25">
      <c r="J1740" s="10"/>
      <c r="K1740" s="10"/>
    </row>
    <row r="1741" spans="10:11" x14ac:dyDescent="0.25">
      <c r="J1741" s="10"/>
      <c r="K1741" s="10"/>
    </row>
    <row r="1742" spans="10:11" x14ac:dyDescent="0.25">
      <c r="J1742" s="10"/>
      <c r="K1742" s="10"/>
    </row>
    <row r="1743" spans="10:11" x14ac:dyDescent="0.25">
      <c r="J1743" s="10"/>
      <c r="K1743" s="10"/>
    </row>
    <row r="1744" spans="10:11" x14ac:dyDescent="0.25">
      <c r="J1744" s="10"/>
      <c r="K1744" s="10"/>
    </row>
    <row r="1745" spans="10:11" x14ac:dyDescent="0.25">
      <c r="J1745" s="10"/>
      <c r="K1745" s="10"/>
    </row>
    <row r="1746" spans="10:11" x14ac:dyDescent="0.25">
      <c r="J1746" s="10"/>
      <c r="K1746" s="10"/>
    </row>
    <row r="1747" spans="10:11" x14ac:dyDescent="0.25">
      <c r="J1747" s="10"/>
      <c r="K1747" s="10"/>
    </row>
    <row r="1748" spans="10:11" x14ac:dyDescent="0.25">
      <c r="J1748" s="10"/>
      <c r="K1748" s="10"/>
    </row>
    <row r="1749" spans="10:11" x14ac:dyDescent="0.25">
      <c r="J1749" s="10"/>
      <c r="K1749" s="10"/>
    </row>
    <row r="1750" spans="10:11" x14ac:dyDescent="0.25">
      <c r="J1750" s="10"/>
      <c r="K1750" s="10"/>
    </row>
    <row r="1751" spans="10:11" x14ac:dyDescent="0.25">
      <c r="J1751" s="10"/>
      <c r="K1751" s="10"/>
    </row>
    <row r="1752" spans="10:11" x14ac:dyDescent="0.25">
      <c r="J1752" s="10"/>
      <c r="K1752" s="10"/>
    </row>
    <row r="1753" spans="10:11" x14ac:dyDescent="0.25">
      <c r="J1753" s="10"/>
      <c r="K1753" s="10"/>
    </row>
    <row r="1754" spans="10:11" x14ac:dyDescent="0.25">
      <c r="J1754" s="10"/>
      <c r="K1754" s="10"/>
    </row>
    <row r="1755" spans="10:11" x14ac:dyDescent="0.25">
      <c r="J1755" s="10"/>
      <c r="K1755" s="10"/>
    </row>
    <row r="1756" spans="10:11" x14ac:dyDescent="0.25">
      <c r="J1756" s="10"/>
      <c r="K1756" s="10"/>
    </row>
    <row r="1757" spans="10:11" x14ac:dyDescent="0.25">
      <c r="J1757" s="10"/>
      <c r="K1757" s="10"/>
    </row>
    <row r="1758" spans="10:11" x14ac:dyDescent="0.25">
      <c r="J1758" s="10"/>
      <c r="K1758" s="10"/>
    </row>
    <row r="1759" spans="10:11" x14ac:dyDescent="0.25">
      <c r="J1759" s="10"/>
      <c r="K1759" s="10"/>
    </row>
    <row r="1760" spans="10:11" x14ac:dyDescent="0.25">
      <c r="J1760" s="10"/>
      <c r="K1760" s="10"/>
    </row>
    <row r="1761" spans="10:11" x14ac:dyDescent="0.25">
      <c r="J1761" s="10"/>
      <c r="K1761" s="10"/>
    </row>
    <row r="1762" spans="10:11" x14ac:dyDescent="0.25">
      <c r="J1762" s="10"/>
      <c r="K1762" s="10"/>
    </row>
    <row r="1763" spans="10:11" x14ac:dyDescent="0.25">
      <c r="J1763" s="10"/>
      <c r="K1763" s="10"/>
    </row>
    <row r="1764" spans="10:11" x14ac:dyDescent="0.25">
      <c r="J1764" s="10"/>
      <c r="K1764" s="10"/>
    </row>
    <row r="1765" spans="10:11" x14ac:dyDescent="0.25">
      <c r="J1765" s="10"/>
      <c r="K1765" s="10"/>
    </row>
    <row r="1766" spans="10:11" x14ac:dyDescent="0.25">
      <c r="J1766" s="10"/>
      <c r="K1766" s="10"/>
    </row>
    <row r="1767" spans="10:11" x14ac:dyDescent="0.25">
      <c r="J1767" s="10"/>
      <c r="K1767" s="10"/>
    </row>
    <row r="1768" spans="10:11" x14ac:dyDescent="0.25">
      <c r="J1768" s="10"/>
      <c r="K1768" s="10"/>
    </row>
    <row r="1769" spans="10:11" x14ac:dyDescent="0.25">
      <c r="J1769" s="10"/>
      <c r="K1769" s="10"/>
    </row>
    <row r="1770" spans="10:11" x14ac:dyDescent="0.25">
      <c r="J1770" s="10"/>
      <c r="K1770" s="10"/>
    </row>
    <row r="1771" spans="10:11" x14ac:dyDescent="0.25">
      <c r="J1771" s="10"/>
      <c r="K1771" s="10"/>
    </row>
    <row r="1772" spans="10:11" x14ac:dyDescent="0.25">
      <c r="J1772" s="10"/>
      <c r="K1772" s="10"/>
    </row>
    <row r="1773" spans="10:11" x14ac:dyDescent="0.25">
      <c r="J1773" s="10"/>
      <c r="K1773" s="10"/>
    </row>
    <row r="1774" spans="10:11" x14ac:dyDescent="0.25">
      <c r="J1774" s="10"/>
      <c r="K1774" s="10"/>
    </row>
    <row r="1775" spans="10:11" x14ac:dyDescent="0.25">
      <c r="J1775" s="10"/>
      <c r="K1775" s="10"/>
    </row>
    <row r="1776" spans="10:11" x14ac:dyDescent="0.25">
      <c r="J1776" s="10"/>
      <c r="K1776" s="10"/>
    </row>
    <row r="1777" spans="10:11" x14ac:dyDescent="0.25">
      <c r="J1777" s="10"/>
      <c r="K1777" s="10"/>
    </row>
    <row r="1778" spans="10:11" x14ac:dyDescent="0.25">
      <c r="J1778" s="10"/>
      <c r="K1778" s="10"/>
    </row>
    <row r="1779" spans="10:11" x14ac:dyDescent="0.25">
      <c r="J1779" s="10"/>
      <c r="K1779" s="10"/>
    </row>
    <row r="1780" spans="10:11" x14ac:dyDescent="0.25">
      <c r="J1780" s="10"/>
      <c r="K1780" s="10"/>
    </row>
    <row r="1781" spans="10:11" x14ac:dyDescent="0.25">
      <c r="J1781" s="10"/>
      <c r="K1781" s="10"/>
    </row>
    <row r="1782" spans="10:11" x14ac:dyDescent="0.25">
      <c r="J1782" s="10"/>
      <c r="K1782" s="10"/>
    </row>
    <row r="1783" spans="10:11" x14ac:dyDescent="0.25">
      <c r="J1783" s="10"/>
      <c r="K1783" s="10"/>
    </row>
    <row r="1784" spans="10:11" x14ac:dyDescent="0.25">
      <c r="J1784" s="10"/>
      <c r="K1784" s="10"/>
    </row>
    <row r="1785" spans="10:11" x14ac:dyDescent="0.25">
      <c r="J1785" s="10"/>
      <c r="K1785" s="10"/>
    </row>
    <row r="1786" spans="10:11" x14ac:dyDescent="0.25">
      <c r="J1786" s="10"/>
      <c r="K1786" s="10"/>
    </row>
    <row r="1787" spans="10:11" x14ac:dyDescent="0.25">
      <c r="J1787" s="10"/>
      <c r="K1787" s="10"/>
    </row>
    <row r="1788" spans="10:11" x14ac:dyDescent="0.25">
      <c r="J1788" s="10"/>
      <c r="K1788" s="10"/>
    </row>
    <row r="1789" spans="10:11" x14ac:dyDescent="0.25">
      <c r="J1789" s="10"/>
      <c r="K1789" s="10"/>
    </row>
    <row r="1790" spans="10:11" x14ac:dyDescent="0.25">
      <c r="J1790" s="10"/>
      <c r="K1790" s="10"/>
    </row>
    <row r="1791" spans="10:11" x14ac:dyDescent="0.25">
      <c r="J1791" s="10"/>
      <c r="K1791" s="10"/>
    </row>
    <row r="1792" spans="10:11" x14ac:dyDescent="0.25">
      <c r="J1792" s="10"/>
      <c r="K1792" s="10"/>
    </row>
    <row r="1793" spans="10:11" x14ac:dyDescent="0.25">
      <c r="J1793" s="10"/>
      <c r="K1793" s="10"/>
    </row>
    <row r="1794" spans="10:11" x14ac:dyDescent="0.25">
      <c r="J1794" s="10"/>
      <c r="K1794" s="10"/>
    </row>
    <row r="1795" spans="10:11" x14ac:dyDescent="0.25">
      <c r="J1795" s="10"/>
      <c r="K1795" s="10"/>
    </row>
    <row r="1796" spans="10:11" x14ac:dyDescent="0.25">
      <c r="J1796" s="10"/>
      <c r="K1796" s="10"/>
    </row>
    <row r="1797" spans="10:11" x14ac:dyDescent="0.25">
      <c r="J1797" s="10"/>
      <c r="K1797" s="10"/>
    </row>
    <row r="1798" spans="10:11" x14ac:dyDescent="0.25">
      <c r="J1798" s="10"/>
      <c r="K1798" s="10"/>
    </row>
    <row r="1799" spans="10:11" x14ac:dyDescent="0.25">
      <c r="J1799" s="10"/>
      <c r="K1799" s="10"/>
    </row>
    <row r="1800" spans="10:11" x14ac:dyDescent="0.25">
      <c r="J1800" s="10"/>
      <c r="K1800" s="10"/>
    </row>
    <row r="1801" spans="10:11" x14ac:dyDescent="0.25">
      <c r="J1801" s="10"/>
      <c r="K1801" s="10"/>
    </row>
    <row r="1802" spans="10:11" x14ac:dyDescent="0.25">
      <c r="J1802" s="10"/>
      <c r="K1802" s="10"/>
    </row>
    <row r="1803" spans="10:11" x14ac:dyDescent="0.25">
      <c r="J1803" s="10"/>
      <c r="K1803" s="10"/>
    </row>
    <row r="1804" spans="10:11" x14ac:dyDescent="0.25">
      <c r="J1804" s="10"/>
      <c r="K1804" s="10"/>
    </row>
    <row r="1805" spans="10:11" x14ac:dyDescent="0.25">
      <c r="J1805" s="10"/>
      <c r="K1805" s="10"/>
    </row>
    <row r="1806" spans="10:11" x14ac:dyDescent="0.25">
      <c r="J1806" s="10"/>
      <c r="K1806" s="10"/>
    </row>
    <row r="1807" spans="10:11" x14ac:dyDescent="0.25">
      <c r="J1807" s="10"/>
      <c r="K1807" s="10"/>
    </row>
    <row r="1808" spans="10:11" x14ac:dyDescent="0.25">
      <c r="J1808" s="10"/>
      <c r="K1808" s="10"/>
    </row>
    <row r="1809" spans="10:11" x14ac:dyDescent="0.25">
      <c r="J1809" s="10"/>
      <c r="K1809" s="10"/>
    </row>
    <row r="1810" spans="10:11" x14ac:dyDescent="0.25">
      <c r="J1810" s="10"/>
      <c r="K1810" s="10"/>
    </row>
    <row r="1811" spans="10:11" x14ac:dyDescent="0.25">
      <c r="J1811" s="10"/>
      <c r="K1811" s="10"/>
    </row>
    <row r="1812" spans="10:11" x14ac:dyDescent="0.25">
      <c r="J1812" s="10"/>
      <c r="K1812" s="10"/>
    </row>
    <row r="1813" spans="10:11" x14ac:dyDescent="0.25">
      <c r="J1813" s="10"/>
      <c r="K1813" s="10"/>
    </row>
    <row r="1814" spans="10:11" x14ac:dyDescent="0.25">
      <c r="J1814" s="10"/>
      <c r="K1814" s="10"/>
    </row>
    <row r="1815" spans="10:11" x14ac:dyDescent="0.25">
      <c r="J1815" s="10"/>
      <c r="K1815" s="10"/>
    </row>
    <row r="1816" spans="10:11" x14ac:dyDescent="0.25">
      <c r="J1816" s="10"/>
      <c r="K1816" s="10"/>
    </row>
    <row r="1817" spans="10:11" x14ac:dyDescent="0.25">
      <c r="J1817" s="10"/>
      <c r="K1817" s="10"/>
    </row>
    <row r="1818" spans="10:11" x14ac:dyDescent="0.25">
      <c r="J1818" s="10"/>
      <c r="K1818" s="10"/>
    </row>
    <row r="1819" spans="10:11" x14ac:dyDescent="0.25">
      <c r="J1819" s="10"/>
      <c r="K1819" s="10"/>
    </row>
    <row r="1820" spans="10:11" x14ac:dyDescent="0.25">
      <c r="J1820" s="10"/>
      <c r="K1820" s="10"/>
    </row>
    <row r="1821" spans="10:11" x14ac:dyDescent="0.25">
      <c r="J1821" s="10"/>
      <c r="K1821" s="10"/>
    </row>
    <row r="1822" spans="10:11" x14ac:dyDescent="0.25">
      <c r="J1822" s="10"/>
      <c r="K1822" s="10"/>
    </row>
    <row r="1823" spans="10:11" x14ac:dyDescent="0.25">
      <c r="J1823" s="10"/>
      <c r="K1823" s="10"/>
    </row>
    <row r="1824" spans="10:11" x14ac:dyDescent="0.25">
      <c r="J1824" s="10"/>
      <c r="K1824" s="10"/>
    </row>
    <row r="1825" spans="10:11" x14ac:dyDescent="0.25">
      <c r="J1825" s="10"/>
      <c r="K1825" s="10"/>
    </row>
    <row r="1826" spans="10:11" x14ac:dyDescent="0.25">
      <c r="J1826" s="10"/>
      <c r="K1826" s="10"/>
    </row>
    <row r="1827" spans="10:11" x14ac:dyDescent="0.25">
      <c r="J1827" s="10"/>
      <c r="K1827" s="10"/>
    </row>
    <row r="1828" spans="10:11" x14ac:dyDescent="0.25">
      <c r="J1828" s="10"/>
      <c r="K1828" s="10"/>
    </row>
    <row r="1829" spans="10:11" x14ac:dyDescent="0.25">
      <c r="J1829" s="10"/>
      <c r="K1829" s="10"/>
    </row>
    <row r="1830" spans="10:11" x14ac:dyDescent="0.25">
      <c r="J1830" s="10"/>
      <c r="K1830" s="10"/>
    </row>
    <row r="1831" spans="10:11" x14ac:dyDescent="0.25">
      <c r="J1831" s="10"/>
      <c r="K1831" s="10"/>
    </row>
    <row r="1832" spans="10:11" x14ac:dyDescent="0.25">
      <c r="J1832" s="10"/>
      <c r="K1832" s="10"/>
    </row>
    <row r="1833" spans="10:11" x14ac:dyDescent="0.25">
      <c r="J1833" s="10"/>
      <c r="K1833" s="10"/>
    </row>
    <row r="1834" spans="10:11" x14ac:dyDescent="0.25">
      <c r="J1834" s="10"/>
      <c r="K1834" s="10"/>
    </row>
    <row r="1835" spans="10:11" x14ac:dyDescent="0.25">
      <c r="J1835" s="10"/>
      <c r="K1835" s="10"/>
    </row>
    <row r="1836" spans="10:11" x14ac:dyDescent="0.25">
      <c r="J1836" s="10"/>
      <c r="K1836" s="10"/>
    </row>
    <row r="1837" spans="10:11" x14ac:dyDescent="0.25">
      <c r="J1837" s="10"/>
      <c r="K1837" s="10"/>
    </row>
    <row r="1838" spans="10:11" x14ac:dyDescent="0.25">
      <c r="J1838" s="10"/>
      <c r="K1838" s="10"/>
    </row>
    <row r="1839" spans="10:11" x14ac:dyDescent="0.25">
      <c r="J1839" s="10"/>
      <c r="K1839" s="10"/>
    </row>
    <row r="1840" spans="10:11" x14ac:dyDescent="0.25">
      <c r="J1840" s="10"/>
      <c r="K1840" s="10"/>
    </row>
    <row r="1841" spans="10:11" x14ac:dyDescent="0.25">
      <c r="J1841" s="10"/>
      <c r="K1841" s="10"/>
    </row>
    <row r="1842" spans="10:11" x14ac:dyDescent="0.25">
      <c r="J1842" s="10"/>
      <c r="K1842" s="10"/>
    </row>
    <row r="1843" spans="10:11" x14ac:dyDescent="0.25">
      <c r="J1843" s="10"/>
      <c r="K1843" s="10"/>
    </row>
    <row r="1844" spans="10:11" x14ac:dyDescent="0.25">
      <c r="J1844" s="10"/>
      <c r="K1844" s="10"/>
    </row>
    <row r="1845" spans="10:11" x14ac:dyDescent="0.25">
      <c r="J1845" s="10"/>
      <c r="K1845" s="10"/>
    </row>
    <row r="1846" spans="10:11" x14ac:dyDescent="0.25">
      <c r="J1846" s="10"/>
      <c r="K1846" s="10"/>
    </row>
    <row r="1847" spans="10:11" x14ac:dyDescent="0.25">
      <c r="J1847" s="10"/>
      <c r="K1847" s="10"/>
    </row>
    <row r="1848" spans="10:11" x14ac:dyDescent="0.25">
      <c r="J1848" s="10"/>
      <c r="K1848" s="10"/>
    </row>
    <row r="1849" spans="10:11" x14ac:dyDescent="0.25">
      <c r="J1849" s="10"/>
      <c r="K1849" s="10"/>
    </row>
    <row r="1850" spans="10:11" x14ac:dyDescent="0.25">
      <c r="J1850" s="10"/>
      <c r="K1850" s="10"/>
    </row>
    <row r="1851" spans="10:11" x14ac:dyDescent="0.25">
      <c r="J1851" s="10"/>
      <c r="K1851" s="10"/>
    </row>
    <row r="1852" spans="10:11" x14ac:dyDescent="0.25">
      <c r="J1852" s="10"/>
      <c r="K1852" s="10"/>
    </row>
    <row r="1853" spans="10:11" x14ac:dyDescent="0.25">
      <c r="J1853" s="10"/>
      <c r="K1853" s="10"/>
    </row>
    <row r="1854" spans="10:11" x14ac:dyDescent="0.25">
      <c r="J1854" s="10"/>
      <c r="K1854" s="10"/>
    </row>
    <row r="1855" spans="10:11" x14ac:dyDescent="0.25">
      <c r="J1855" s="10"/>
      <c r="K1855" s="10"/>
    </row>
    <row r="1856" spans="10:11" x14ac:dyDescent="0.25">
      <c r="J1856" s="10"/>
      <c r="K1856" s="10"/>
    </row>
    <row r="1857" spans="10:11" x14ac:dyDescent="0.25">
      <c r="J1857" s="10"/>
      <c r="K1857" s="10"/>
    </row>
    <row r="1858" spans="10:11" x14ac:dyDescent="0.25">
      <c r="J1858" s="10"/>
      <c r="K1858" s="10"/>
    </row>
    <row r="1859" spans="10:11" x14ac:dyDescent="0.25">
      <c r="J1859" s="10"/>
      <c r="K1859" s="10"/>
    </row>
    <row r="1860" spans="10:11" x14ac:dyDescent="0.25">
      <c r="J1860" s="10"/>
      <c r="K1860" s="10"/>
    </row>
    <row r="1861" spans="10:11" x14ac:dyDescent="0.25">
      <c r="J1861" s="10"/>
      <c r="K1861" s="10"/>
    </row>
    <row r="1862" spans="10:11" x14ac:dyDescent="0.25">
      <c r="J1862" s="10"/>
      <c r="K1862" s="10"/>
    </row>
    <row r="1863" spans="10:11" x14ac:dyDescent="0.25">
      <c r="J1863" s="10"/>
      <c r="K1863" s="10"/>
    </row>
    <row r="1864" spans="10:11" x14ac:dyDescent="0.25">
      <c r="J1864" s="10"/>
      <c r="K1864" s="10"/>
    </row>
    <row r="1865" spans="10:11" x14ac:dyDescent="0.25">
      <c r="J1865" s="10"/>
      <c r="K1865" s="10"/>
    </row>
    <row r="1866" spans="10:11" x14ac:dyDescent="0.25">
      <c r="J1866" s="10"/>
      <c r="K1866" s="10"/>
    </row>
    <row r="1867" spans="10:11" x14ac:dyDescent="0.25">
      <c r="J1867" s="10"/>
      <c r="K1867" s="10"/>
    </row>
    <row r="1868" spans="10:11" x14ac:dyDescent="0.25">
      <c r="J1868" s="10"/>
      <c r="K1868" s="10"/>
    </row>
    <row r="1869" spans="10:11" x14ac:dyDescent="0.25">
      <c r="J1869" s="10"/>
      <c r="K1869" s="10"/>
    </row>
    <row r="1870" spans="10:11" x14ac:dyDescent="0.25">
      <c r="J1870" s="10"/>
      <c r="K1870" s="10"/>
    </row>
    <row r="1871" spans="10:11" x14ac:dyDescent="0.25">
      <c r="J1871" s="10"/>
      <c r="K1871" s="10"/>
    </row>
    <row r="1872" spans="10:11" x14ac:dyDescent="0.25">
      <c r="J1872" s="10"/>
      <c r="K1872" s="10"/>
    </row>
    <row r="1873" spans="10:11" x14ac:dyDescent="0.25">
      <c r="J1873" s="10"/>
      <c r="K1873" s="10"/>
    </row>
    <row r="1874" spans="10:11" x14ac:dyDescent="0.25">
      <c r="J1874" s="10"/>
      <c r="K1874" s="10"/>
    </row>
    <row r="1875" spans="10:11" x14ac:dyDescent="0.25">
      <c r="J1875" s="10"/>
      <c r="K1875" s="10"/>
    </row>
    <row r="1876" spans="10:11" x14ac:dyDescent="0.25">
      <c r="J1876" s="10"/>
      <c r="K1876" s="10"/>
    </row>
    <row r="1877" spans="10:11" x14ac:dyDescent="0.25">
      <c r="J1877" s="10"/>
      <c r="K1877" s="10"/>
    </row>
    <row r="1878" spans="10:11" x14ac:dyDescent="0.25">
      <c r="J1878" s="10"/>
      <c r="K1878" s="10"/>
    </row>
    <row r="1879" spans="10:11" x14ac:dyDescent="0.25">
      <c r="J1879" s="10"/>
      <c r="K1879" s="10"/>
    </row>
    <row r="1880" spans="10:11" x14ac:dyDescent="0.25">
      <c r="J1880" s="10"/>
      <c r="K1880" s="10"/>
    </row>
    <row r="1881" spans="10:11" x14ac:dyDescent="0.25">
      <c r="J1881" s="10"/>
      <c r="K1881" s="10"/>
    </row>
    <row r="1882" spans="10:11" x14ac:dyDescent="0.25">
      <c r="J1882" s="10"/>
      <c r="K1882" s="10"/>
    </row>
    <row r="1883" spans="10:11" x14ac:dyDescent="0.25">
      <c r="J1883" s="10"/>
      <c r="K1883" s="10"/>
    </row>
    <row r="1884" spans="10:11" x14ac:dyDescent="0.25">
      <c r="J1884" s="10"/>
      <c r="K1884" s="10"/>
    </row>
    <row r="1885" spans="10:11" x14ac:dyDescent="0.25">
      <c r="J1885" s="10"/>
      <c r="K1885" s="10"/>
    </row>
    <row r="1886" spans="10:11" x14ac:dyDescent="0.25">
      <c r="J1886" s="10"/>
      <c r="K1886" s="10"/>
    </row>
    <row r="1887" spans="10:11" x14ac:dyDescent="0.25">
      <c r="J1887" s="10"/>
      <c r="K1887" s="10"/>
    </row>
    <row r="1888" spans="10:11" x14ac:dyDescent="0.25">
      <c r="J1888" s="10"/>
      <c r="K1888" s="10"/>
    </row>
    <row r="1889" spans="10:11" x14ac:dyDescent="0.25">
      <c r="J1889" s="10"/>
      <c r="K1889" s="10"/>
    </row>
    <row r="1890" spans="10:11" x14ac:dyDescent="0.25">
      <c r="J1890" s="10"/>
      <c r="K1890" s="10"/>
    </row>
    <row r="1891" spans="10:11" x14ac:dyDescent="0.25">
      <c r="J1891" s="10"/>
      <c r="K1891" s="10"/>
    </row>
    <row r="1892" spans="10:11" x14ac:dyDescent="0.25">
      <c r="J1892" s="10"/>
      <c r="K1892" s="10"/>
    </row>
    <row r="1893" spans="10:11" x14ac:dyDescent="0.25">
      <c r="J1893" s="10"/>
      <c r="K1893" s="10"/>
    </row>
    <row r="1894" spans="10:11" x14ac:dyDescent="0.25">
      <c r="J1894" s="10"/>
      <c r="K1894" s="10"/>
    </row>
    <row r="1895" spans="10:11" x14ac:dyDescent="0.25">
      <c r="J1895" s="10"/>
      <c r="K1895" s="10"/>
    </row>
    <row r="1896" spans="10:11" x14ac:dyDescent="0.25">
      <c r="J1896" s="10"/>
      <c r="K1896" s="10"/>
    </row>
    <row r="1897" spans="10:11" x14ac:dyDescent="0.25">
      <c r="J1897" s="10"/>
      <c r="K1897" s="10"/>
    </row>
    <row r="1898" spans="10:11" x14ac:dyDescent="0.25">
      <c r="J1898" s="10"/>
      <c r="K1898" s="10"/>
    </row>
    <row r="1899" spans="10:11" x14ac:dyDescent="0.25">
      <c r="J1899" s="10"/>
      <c r="K1899" s="10"/>
    </row>
    <row r="1900" spans="10:11" x14ac:dyDescent="0.25">
      <c r="J1900" s="10"/>
      <c r="K1900" s="10"/>
    </row>
    <row r="1901" spans="10:11" x14ac:dyDescent="0.25">
      <c r="J1901" s="10"/>
      <c r="K1901" s="10"/>
    </row>
    <row r="1902" spans="10:11" x14ac:dyDescent="0.25">
      <c r="J1902" s="10"/>
      <c r="K1902" s="10"/>
    </row>
    <row r="1903" spans="10:11" x14ac:dyDescent="0.25">
      <c r="J1903" s="10"/>
      <c r="K1903" s="10"/>
    </row>
    <row r="1904" spans="10:11" x14ac:dyDescent="0.25">
      <c r="J1904" s="10"/>
      <c r="K1904" s="10"/>
    </row>
    <row r="1905" spans="10:11" x14ac:dyDescent="0.25">
      <c r="J1905" s="10"/>
      <c r="K1905" s="10"/>
    </row>
    <row r="1906" spans="10:11" x14ac:dyDescent="0.25">
      <c r="J1906" s="10"/>
      <c r="K1906" s="10"/>
    </row>
    <row r="1907" spans="10:11" x14ac:dyDescent="0.25">
      <c r="J1907" s="10"/>
      <c r="K1907" s="10"/>
    </row>
    <row r="1908" spans="10:11" x14ac:dyDescent="0.25">
      <c r="J1908" s="10"/>
      <c r="K1908" s="10"/>
    </row>
    <row r="1909" spans="10:11" x14ac:dyDescent="0.25">
      <c r="J1909" s="10"/>
      <c r="K1909" s="10"/>
    </row>
    <row r="1910" spans="10:11" x14ac:dyDescent="0.25">
      <c r="J1910" s="10"/>
      <c r="K1910" s="10"/>
    </row>
    <row r="1911" spans="10:11" x14ac:dyDescent="0.25">
      <c r="J1911" s="10"/>
      <c r="K1911" s="10"/>
    </row>
    <row r="1912" spans="10:11" x14ac:dyDescent="0.25">
      <c r="J1912" s="10"/>
      <c r="K1912" s="10"/>
    </row>
    <row r="1913" spans="10:11" x14ac:dyDescent="0.25">
      <c r="J1913" s="10"/>
      <c r="K1913" s="10"/>
    </row>
    <row r="1914" spans="10:11" x14ac:dyDescent="0.25">
      <c r="J1914" s="10"/>
      <c r="K1914" s="10"/>
    </row>
    <row r="1915" spans="10:11" x14ac:dyDescent="0.25">
      <c r="J1915" s="10"/>
      <c r="K1915" s="10"/>
    </row>
    <row r="1916" spans="10:11" x14ac:dyDescent="0.25">
      <c r="J1916" s="10"/>
      <c r="K1916" s="10"/>
    </row>
    <row r="1917" spans="10:11" x14ac:dyDescent="0.25">
      <c r="J1917" s="10"/>
      <c r="K1917" s="10"/>
    </row>
    <row r="1918" spans="10:11" x14ac:dyDescent="0.25">
      <c r="J1918" s="10"/>
      <c r="K1918" s="10"/>
    </row>
    <row r="1919" spans="10:11" x14ac:dyDescent="0.25">
      <c r="J1919" s="10"/>
      <c r="K1919" s="10"/>
    </row>
    <row r="1920" spans="10:11" x14ac:dyDescent="0.25">
      <c r="J1920" s="10"/>
      <c r="K1920" s="10"/>
    </row>
    <row r="1921" spans="10:11" x14ac:dyDescent="0.25">
      <c r="J1921" s="10"/>
      <c r="K1921" s="10"/>
    </row>
    <row r="1922" spans="10:11" x14ac:dyDescent="0.25">
      <c r="J1922" s="10"/>
      <c r="K1922" s="10"/>
    </row>
    <row r="1923" spans="10:11" x14ac:dyDescent="0.25">
      <c r="J1923" s="10"/>
      <c r="K1923" s="10"/>
    </row>
    <row r="1924" spans="10:11" x14ac:dyDescent="0.25">
      <c r="J1924" s="10"/>
      <c r="K1924" s="10"/>
    </row>
    <row r="1925" spans="10:11" x14ac:dyDescent="0.25">
      <c r="J1925" s="10"/>
      <c r="K1925" s="10"/>
    </row>
    <row r="1926" spans="10:11" x14ac:dyDescent="0.25">
      <c r="J1926" s="10"/>
      <c r="K1926" s="10"/>
    </row>
    <row r="1927" spans="10:11" x14ac:dyDescent="0.25">
      <c r="J1927" s="10"/>
      <c r="K1927" s="10"/>
    </row>
    <row r="1928" spans="10:11" x14ac:dyDescent="0.25">
      <c r="J1928" s="10"/>
      <c r="K1928" s="10"/>
    </row>
    <row r="1929" spans="10:11" x14ac:dyDescent="0.25">
      <c r="J1929" s="10"/>
      <c r="K1929" s="10"/>
    </row>
    <row r="1930" spans="10:11" x14ac:dyDescent="0.25">
      <c r="J1930" s="10"/>
      <c r="K1930" s="10"/>
    </row>
    <row r="1931" spans="10:11" x14ac:dyDescent="0.25">
      <c r="J1931" s="10"/>
      <c r="K1931" s="10"/>
    </row>
    <row r="1932" spans="10:11" x14ac:dyDescent="0.25">
      <c r="J1932" s="10"/>
      <c r="K1932" s="10"/>
    </row>
    <row r="1933" spans="10:11" x14ac:dyDescent="0.25">
      <c r="J1933" s="10"/>
      <c r="K1933" s="10"/>
    </row>
    <row r="1934" spans="10:11" x14ac:dyDescent="0.25">
      <c r="J1934" s="10"/>
      <c r="K1934" s="10"/>
    </row>
    <row r="1935" spans="10:11" x14ac:dyDescent="0.25">
      <c r="J1935" s="10"/>
      <c r="K1935" s="10"/>
    </row>
    <row r="1936" spans="10:11" x14ac:dyDescent="0.25">
      <c r="J1936" s="10"/>
      <c r="K1936" s="10"/>
    </row>
    <row r="1937" spans="10:11" x14ac:dyDescent="0.25">
      <c r="J1937" s="10"/>
      <c r="K1937" s="10"/>
    </row>
    <row r="1938" spans="10:11" x14ac:dyDescent="0.25">
      <c r="J1938" s="10"/>
      <c r="K1938" s="10"/>
    </row>
    <row r="1939" spans="10:11" x14ac:dyDescent="0.25">
      <c r="J1939" s="10"/>
      <c r="K1939" s="10"/>
    </row>
    <row r="1940" spans="10:11" x14ac:dyDescent="0.25">
      <c r="J1940" s="10"/>
      <c r="K1940" s="10"/>
    </row>
    <row r="1941" spans="10:11" x14ac:dyDescent="0.25">
      <c r="J1941" s="10"/>
      <c r="K1941" s="10"/>
    </row>
    <row r="1942" spans="10:11" x14ac:dyDescent="0.25">
      <c r="J1942" s="10"/>
      <c r="K1942" s="10"/>
    </row>
    <row r="1943" spans="10:11" x14ac:dyDescent="0.25">
      <c r="J1943" s="10"/>
      <c r="K1943" s="10"/>
    </row>
    <row r="1944" spans="10:11" x14ac:dyDescent="0.25">
      <c r="J1944" s="10"/>
      <c r="K1944" s="10"/>
    </row>
    <row r="1945" spans="10:11" x14ac:dyDescent="0.25">
      <c r="J1945" s="10"/>
      <c r="K1945" s="10"/>
    </row>
    <row r="1946" spans="10:11" x14ac:dyDescent="0.25">
      <c r="J1946" s="10"/>
      <c r="K1946" s="10"/>
    </row>
    <row r="1947" spans="10:11" x14ac:dyDescent="0.25">
      <c r="J1947" s="10"/>
      <c r="K1947" s="10"/>
    </row>
    <row r="1948" spans="10:11" x14ac:dyDescent="0.25">
      <c r="J1948" s="10"/>
      <c r="K1948" s="10"/>
    </row>
    <row r="1949" spans="10:11" x14ac:dyDescent="0.25">
      <c r="J1949" s="10"/>
      <c r="K1949" s="10"/>
    </row>
    <row r="1950" spans="10:11" x14ac:dyDescent="0.25">
      <c r="J1950" s="10"/>
      <c r="K1950" s="10"/>
    </row>
    <row r="1951" spans="10:11" x14ac:dyDescent="0.25">
      <c r="J1951" s="10"/>
      <c r="K1951" s="10"/>
    </row>
    <row r="1952" spans="10:11" x14ac:dyDescent="0.25">
      <c r="J1952" s="10"/>
      <c r="K1952" s="10"/>
    </row>
    <row r="1953" spans="10:11" x14ac:dyDescent="0.25">
      <c r="J1953" s="10"/>
      <c r="K1953" s="10"/>
    </row>
    <row r="1954" spans="10:11" x14ac:dyDescent="0.25">
      <c r="J1954" s="10"/>
      <c r="K1954" s="10"/>
    </row>
    <row r="1955" spans="10:11" x14ac:dyDescent="0.25">
      <c r="J1955" s="10"/>
      <c r="K1955" s="10"/>
    </row>
    <row r="1956" spans="10:11" x14ac:dyDescent="0.25">
      <c r="J1956" s="10"/>
      <c r="K1956" s="10"/>
    </row>
    <row r="1957" spans="10:11" x14ac:dyDescent="0.25">
      <c r="J1957" s="10"/>
      <c r="K1957" s="10"/>
    </row>
    <row r="1958" spans="10:11" x14ac:dyDescent="0.25">
      <c r="J1958" s="10"/>
      <c r="K1958" s="10"/>
    </row>
    <row r="1959" spans="10:11" x14ac:dyDescent="0.25">
      <c r="J1959" s="10"/>
      <c r="K1959" s="10"/>
    </row>
    <row r="1960" spans="10:11" x14ac:dyDescent="0.25">
      <c r="J1960" s="10"/>
      <c r="K1960" s="10"/>
    </row>
    <row r="1961" spans="10:11" x14ac:dyDescent="0.25">
      <c r="J1961" s="10"/>
      <c r="K1961" s="10"/>
    </row>
    <row r="1962" spans="10:11" x14ac:dyDescent="0.25">
      <c r="J1962" s="10"/>
      <c r="K1962" s="10"/>
    </row>
    <row r="1963" spans="10:11" x14ac:dyDescent="0.25">
      <c r="J1963" s="10"/>
      <c r="K1963" s="10"/>
    </row>
    <row r="1964" spans="10:11" x14ac:dyDescent="0.25">
      <c r="J1964" s="10"/>
      <c r="K1964" s="10"/>
    </row>
    <row r="1965" spans="10:11" x14ac:dyDescent="0.25">
      <c r="J1965" s="10"/>
      <c r="K1965" s="10"/>
    </row>
    <row r="1966" spans="10:11" x14ac:dyDescent="0.25">
      <c r="J1966" s="10"/>
      <c r="K1966" s="10"/>
    </row>
    <row r="1967" spans="10:11" x14ac:dyDescent="0.25">
      <c r="J1967" s="10"/>
      <c r="K1967" s="10"/>
    </row>
    <row r="1968" spans="10:11" x14ac:dyDescent="0.25">
      <c r="J1968" s="10"/>
      <c r="K1968" s="10"/>
    </row>
    <row r="1969" spans="10:11" x14ac:dyDescent="0.25">
      <c r="J1969" s="10"/>
      <c r="K1969" s="10"/>
    </row>
    <row r="1970" spans="10:11" x14ac:dyDescent="0.25">
      <c r="J1970" s="10"/>
      <c r="K1970" s="10"/>
    </row>
    <row r="1971" spans="10:11" x14ac:dyDescent="0.25">
      <c r="J1971" s="10"/>
      <c r="K1971" s="10"/>
    </row>
    <row r="1972" spans="10:11" x14ac:dyDescent="0.25">
      <c r="J1972" s="10"/>
      <c r="K1972" s="10"/>
    </row>
    <row r="1973" spans="10:11" x14ac:dyDescent="0.25">
      <c r="J1973" s="10"/>
      <c r="K1973" s="10"/>
    </row>
    <row r="1974" spans="10:11" x14ac:dyDescent="0.25">
      <c r="J1974" s="10"/>
      <c r="K1974" s="10"/>
    </row>
    <row r="1975" spans="10:11" x14ac:dyDescent="0.25">
      <c r="J1975" s="10"/>
      <c r="K1975" s="10"/>
    </row>
    <row r="1976" spans="10:11" x14ac:dyDescent="0.25">
      <c r="J1976" s="10"/>
      <c r="K1976" s="10"/>
    </row>
    <row r="1977" spans="10:11" x14ac:dyDescent="0.25">
      <c r="J1977" s="10"/>
      <c r="K1977" s="10"/>
    </row>
    <row r="1978" spans="10:11" x14ac:dyDescent="0.25">
      <c r="J1978" s="10"/>
      <c r="K1978" s="10"/>
    </row>
    <row r="1979" spans="10:11" x14ac:dyDescent="0.25">
      <c r="J1979" s="10"/>
      <c r="K1979" s="10"/>
    </row>
    <row r="1980" spans="10:11" x14ac:dyDescent="0.25">
      <c r="J1980" s="10"/>
      <c r="K1980" s="10"/>
    </row>
    <row r="1981" spans="10:11" x14ac:dyDescent="0.25">
      <c r="J1981" s="10"/>
      <c r="K1981" s="10"/>
    </row>
    <row r="1982" spans="10:11" x14ac:dyDescent="0.25">
      <c r="J1982" s="10"/>
      <c r="K1982" s="10"/>
    </row>
    <row r="1983" spans="10:11" x14ac:dyDescent="0.25">
      <c r="J1983" s="10"/>
      <c r="K1983" s="10"/>
    </row>
    <row r="1984" spans="10:11" x14ac:dyDescent="0.25">
      <c r="J1984" s="10"/>
      <c r="K1984" s="10"/>
    </row>
    <row r="1985" spans="10:11" x14ac:dyDescent="0.25">
      <c r="J1985" s="10"/>
      <c r="K1985" s="10"/>
    </row>
    <row r="1986" spans="10:11" x14ac:dyDescent="0.25">
      <c r="J1986" s="10"/>
      <c r="K1986" s="10"/>
    </row>
    <row r="1987" spans="10:11" x14ac:dyDescent="0.25">
      <c r="J1987" s="10"/>
      <c r="K1987" s="10"/>
    </row>
    <row r="1988" spans="10:11" x14ac:dyDescent="0.25">
      <c r="J1988" s="10"/>
      <c r="K1988" s="10"/>
    </row>
    <row r="1989" spans="10:11" x14ac:dyDescent="0.25">
      <c r="J1989" s="10"/>
      <c r="K1989" s="10"/>
    </row>
    <row r="1990" spans="10:11" x14ac:dyDescent="0.25">
      <c r="J1990" s="10"/>
      <c r="K1990" s="10"/>
    </row>
    <row r="1991" spans="10:11" x14ac:dyDescent="0.25">
      <c r="J1991" s="10"/>
      <c r="K1991" s="10"/>
    </row>
    <row r="1992" spans="10:11" x14ac:dyDescent="0.25">
      <c r="J1992" s="10"/>
      <c r="K1992" s="10"/>
    </row>
    <row r="1993" spans="10:11" x14ac:dyDescent="0.25">
      <c r="J1993" s="10"/>
      <c r="K1993" s="10"/>
    </row>
    <row r="1994" spans="10:11" x14ac:dyDescent="0.25">
      <c r="J1994" s="10"/>
      <c r="K1994" s="10"/>
    </row>
    <row r="1995" spans="10:11" x14ac:dyDescent="0.25">
      <c r="J1995" s="10"/>
      <c r="K1995" s="10"/>
    </row>
    <row r="1996" spans="10:11" x14ac:dyDescent="0.25">
      <c r="J1996" s="10"/>
      <c r="K1996" s="10"/>
    </row>
    <row r="1997" spans="10:11" x14ac:dyDescent="0.25">
      <c r="J1997" s="10"/>
      <c r="K1997" s="10"/>
    </row>
    <row r="1998" spans="10:11" x14ac:dyDescent="0.25">
      <c r="J1998" s="10"/>
      <c r="K1998" s="10"/>
    </row>
    <row r="1999" spans="10:11" x14ac:dyDescent="0.25">
      <c r="J1999" s="10"/>
      <c r="K1999" s="10"/>
    </row>
    <row r="2000" spans="10:11" x14ac:dyDescent="0.25">
      <c r="J2000" s="10"/>
      <c r="K2000" s="10"/>
    </row>
    <row r="2001" spans="10:11" x14ac:dyDescent="0.25">
      <c r="J2001" s="10"/>
      <c r="K2001" s="10"/>
    </row>
    <row r="2002" spans="10:11" x14ac:dyDescent="0.25">
      <c r="J2002" s="10"/>
      <c r="K2002" s="10"/>
    </row>
    <row r="2003" spans="10:11" x14ac:dyDescent="0.25">
      <c r="J2003" s="10"/>
      <c r="K2003" s="10"/>
    </row>
    <row r="2004" spans="10:11" x14ac:dyDescent="0.25">
      <c r="J2004" s="10"/>
      <c r="K2004" s="10"/>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CB6F6-AEDE-48C4-92AC-53887ABC5BF7}">
  <dimension ref="A1:T2004"/>
  <sheetViews>
    <sheetView zoomScale="80" zoomScaleNormal="80" workbookViewId="0">
      <selection activeCell="L2" sqref="L2"/>
    </sheetView>
  </sheetViews>
  <sheetFormatPr baseColWidth="10" defaultRowHeight="15" x14ac:dyDescent="0.25"/>
  <cols>
    <col min="1" max="1" width="12.28515625" style="3" bestFit="1" customWidth="1"/>
    <col min="2" max="2" width="11.28515625" style="4" bestFit="1" customWidth="1"/>
    <col min="3" max="3" width="10.7109375" style="4" bestFit="1" customWidth="1"/>
    <col min="4" max="4" width="10" style="4" bestFit="1" customWidth="1"/>
    <col min="5" max="5" width="11.7109375" style="4" bestFit="1" customWidth="1"/>
    <col min="6" max="7" width="17.42578125" style="4" bestFit="1" customWidth="1"/>
    <col min="8" max="8" width="26" style="17" bestFit="1" customWidth="1"/>
    <col min="9" max="9" width="24.42578125" style="17" bestFit="1" customWidth="1"/>
    <col min="10" max="10" width="21.7109375" style="17" bestFit="1" customWidth="1"/>
    <col min="11" max="11" width="28.42578125" style="17" bestFit="1" customWidth="1"/>
    <col min="12" max="12" width="16.28515625" style="17" bestFit="1" customWidth="1"/>
    <col min="13" max="13" width="26.85546875" style="2" bestFit="1" customWidth="1"/>
    <col min="19" max="20" width="11.28515625" bestFit="1" customWidth="1"/>
  </cols>
  <sheetData>
    <row r="1" spans="1:20" x14ac:dyDescent="0.25">
      <c r="A1" s="37" t="s">
        <v>14</v>
      </c>
      <c r="B1" s="40" t="s">
        <v>464</v>
      </c>
      <c r="C1" s="40" t="s">
        <v>465</v>
      </c>
      <c r="D1" s="40" t="s">
        <v>466</v>
      </c>
      <c r="E1" s="40" t="s">
        <v>467</v>
      </c>
      <c r="F1" s="38" t="s">
        <v>468</v>
      </c>
      <c r="G1" s="13" t="s">
        <v>0</v>
      </c>
      <c r="H1" s="16" t="s">
        <v>10</v>
      </c>
      <c r="I1" s="16" t="s">
        <v>11</v>
      </c>
      <c r="J1" s="16" t="s">
        <v>6</v>
      </c>
      <c r="K1" s="16" t="s">
        <v>7</v>
      </c>
      <c r="L1" s="16" t="s">
        <v>9</v>
      </c>
      <c r="M1" s="6" t="s">
        <v>3</v>
      </c>
    </row>
    <row r="2" spans="1:20" x14ac:dyDescent="0.25">
      <c r="A2" s="3">
        <v>43831</v>
      </c>
      <c r="B2" s="41">
        <v>2.0149999999999999E-3</v>
      </c>
      <c r="C2" s="41">
        <v>0.184558</v>
      </c>
      <c r="D2" s="41">
        <v>1.8550000000000001E-3</v>
      </c>
      <c r="E2" s="41">
        <v>2.3809999999999999E-3</v>
      </c>
      <c r="F2" s="4">
        <v>54270000000</v>
      </c>
      <c r="H2" s="10"/>
      <c r="I2" s="10"/>
      <c r="J2" s="10">
        <f>E3/E2-1</f>
        <v>-6.9298614027719307E-2</v>
      </c>
      <c r="K2" s="10">
        <f t="shared" ref="K2:K33" si="0">C2/$C$2-1</f>
        <v>0</v>
      </c>
      <c r="L2" s="10">
        <f t="shared" ref="L2:L33" si="1">C2/D2-1</f>
        <v>98.492183288409691</v>
      </c>
      <c r="M2" s="5">
        <f>AVERAGE(H2:H67)</f>
        <v>0.3073293633718005</v>
      </c>
      <c r="S2" s="28"/>
      <c r="T2" s="28"/>
    </row>
    <row r="3" spans="1:20" x14ac:dyDescent="0.25">
      <c r="A3" s="3">
        <v>43862</v>
      </c>
      <c r="B3" s="41">
        <v>2.3809999999999999E-3</v>
      </c>
      <c r="C3" s="41">
        <v>2.1999999999999999E-2</v>
      </c>
      <c r="D3" s="41">
        <v>2.2160000000000001E-3</v>
      </c>
      <c r="E3" s="41">
        <v>2.2160000000000001E-3</v>
      </c>
      <c r="F3" s="4">
        <v>63570000000</v>
      </c>
      <c r="G3" s="4">
        <v>2130649407200.5601</v>
      </c>
      <c r="H3" s="11">
        <f>(C3-C2)/C2</f>
        <v>-0.88079628084396233</v>
      </c>
      <c r="I3" s="10">
        <f>_xlfn.STDEV.S(H5:H6)</f>
        <v>4.275973315405425E-2</v>
      </c>
      <c r="J3" s="10">
        <f>E5/E3-1</f>
        <v>0.11010830324909748</v>
      </c>
      <c r="K3" s="10">
        <f t="shared" si="0"/>
        <v>-0.88079628084396233</v>
      </c>
      <c r="L3" s="10">
        <f t="shared" si="1"/>
        <v>8.927797833935017</v>
      </c>
      <c r="S3" s="28"/>
      <c r="T3" s="28"/>
    </row>
    <row r="4" spans="1:20" x14ac:dyDescent="0.25">
      <c r="A4" s="3">
        <v>43891</v>
      </c>
      <c r="B4" s="41">
        <v>2.2160000000000001E-3</v>
      </c>
      <c r="C4" s="41">
        <v>2.5330000000000001E-3</v>
      </c>
      <c r="D4" s="41">
        <v>1.291E-3</v>
      </c>
      <c r="E4" s="41">
        <v>1.8E-3</v>
      </c>
      <c r="F4" s="4">
        <v>570610000000</v>
      </c>
      <c r="G4" s="4">
        <v>2079433767578.8301</v>
      </c>
      <c r="H4" s="11">
        <f t="shared" ref="H4:H66" si="2">(C4-C3)/C3</f>
        <v>-0.8848636363636363</v>
      </c>
      <c r="I4" s="10">
        <f>_xlfn.STDEV.S(H5:H7)</f>
        <v>3.8403035846394463E-2</v>
      </c>
      <c r="J4" s="10">
        <f t="shared" ref="J4:J35" si="3">E5/E4-1</f>
        <v>0.3666666666666667</v>
      </c>
      <c r="K4" s="10">
        <f t="shared" si="0"/>
        <v>-0.98627531724444351</v>
      </c>
      <c r="L4" s="10">
        <f t="shared" si="1"/>
        <v>0.96204492641363282</v>
      </c>
      <c r="M4" s="6" t="s">
        <v>2</v>
      </c>
      <c r="S4" s="28"/>
      <c r="T4" s="28"/>
    </row>
    <row r="5" spans="1:20" x14ac:dyDescent="0.25">
      <c r="A5" s="3">
        <v>43922</v>
      </c>
      <c r="B5" s="41">
        <v>1.8E-3</v>
      </c>
      <c r="C5" s="41">
        <v>2.689E-3</v>
      </c>
      <c r="D5" s="41">
        <v>1.769E-3</v>
      </c>
      <c r="E5" s="41">
        <v>2.4599999999999999E-3</v>
      </c>
      <c r="F5" s="4">
        <v>1000800000000</v>
      </c>
      <c r="G5" s="4">
        <v>1870909932833.95</v>
      </c>
      <c r="H5" s="11">
        <f t="shared" si="2"/>
        <v>6.1587050927753607E-2</v>
      </c>
      <c r="I5" s="10">
        <f t="shared" ref="I5:I36" si="4">_xlfn.STDEV.S(H6:H7)</f>
        <v>7.6182998956094228E-3</v>
      </c>
      <c r="J5" s="10">
        <f t="shared" si="3"/>
        <v>4.5934959349593685E-2</v>
      </c>
      <c r="K5" s="10">
        <f t="shared" si="0"/>
        <v>-0.98543005450860977</v>
      </c>
      <c r="L5" s="10">
        <f t="shared" si="1"/>
        <v>0.52006783493499165</v>
      </c>
      <c r="M5" s="5">
        <f>_xlfn.STDEV.S(H3:H289)*SQRT(12)</f>
        <v>6.0097979104925869</v>
      </c>
      <c r="S5" s="28"/>
      <c r="T5" s="28"/>
    </row>
    <row r="6" spans="1:20" x14ac:dyDescent="0.25">
      <c r="A6" s="3">
        <v>43952</v>
      </c>
      <c r="B6" s="41">
        <v>2.4599999999999999E-3</v>
      </c>
      <c r="C6" s="41">
        <v>2.6919999999999999E-3</v>
      </c>
      <c r="D6" s="41">
        <v>2.2769999999999999E-3</v>
      </c>
      <c r="E6" s="41">
        <v>2.5730000000000002E-3</v>
      </c>
      <c r="F6" s="4">
        <v>522970000000</v>
      </c>
      <c r="G6" s="4">
        <v>1638221363683.2</v>
      </c>
      <c r="H6" s="11">
        <f t="shared" si="2"/>
        <v>1.1156563778356135E-3</v>
      </c>
      <c r="I6" s="10">
        <f t="shared" si="4"/>
        <v>0.738602708514702</v>
      </c>
      <c r="J6" s="10">
        <f t="shared" si="3"/>
        <v>-0.10066070734551114</v>
      </c>
      <c r="K6" s="10">
        <f t="shared" si="0"/>
        <v>-0.98541379945599761</v>
      </c>
      <c r="L6" s="10">
        <f t="shared" si="1"/>
        <v>0.18225735617039973</v>
      </c>
      <c r="S6" s="28"/>
      <c r="T6" s="28"/>
    </row>
    <row r="7" spans="1:20" x14ac:dyDescent="0.25">
      <c r="A7" s="3">
        <v>43983</v>
      </c>
      <c r="B7" s="41">
        <v>2.5730000000000002E-3</v>
      </c>
      <c r="C7" s="41">
        <v>2.666E-3</v>
      </c>
      <c r="D7" s="41">
        <v>2.2769999999999999E-3</v>
      </c>
      <c r="E7" s="41">
        <v>2.3140000000000001E-3</v>
      </c>
      <c r="F7" s="4">
        <v>101300000000</v>
      </c>
      <c r="G7" s="4">
        <v>1673219380516.4099</v>
      </c>
      <c r="H7" s="11">
        <f t="shared" si="2"/>
        <v>-9.6582466567607661E-3</v>
      </c>
      <c r="I7" s="10">
        <f t="shared" si="4"/>
        <v>0.93849612721705111</v>
      </c>
      <c r="J7" s="10">
        <f t="shared" si="3"/>
        <v>0.39325842696629199</v>
      </c>
      <c r="K7" s="10">
        <f t="shared" si="0"/>
        <v>-0.98555467657863649</v>
      </c>
      <c r="L7" s="10">
        <f t="shared" si="1"/>
        <v>0.17083882301273601</v>
      </c>
      <c r="M7" s="6" t="s">
        <v>8</v>
      </c>
      <c r="S7" s="28"/>
      <c r="T7" s="28"/>
    </row>
    <row r="8" spans="1:20" x14ac:dyDescent="0.25">
      <c r="A8" s="3">
        <v>44013</v>
      </c>
      <c r="B8" s="41">
        <v>2.3140000000000001E-3</v>
      </c>
      <c r="C8" s="41">
        <v>5.4250000000000001E-3</v>
      </c>
      <c r="D8" s="41">
        <v>2.2820000000000002E-3</v>
      </c>
      <c r="E8" s="41">
        <v>3.2239999999999999E-3</v>
      </c>
      <c r="F8" s="4">
        <v>255670000000</v>
      </c>
      <c r="G8" s="4">
        <v>2029428972448.1001</v>
      </c>
      <c r="H8" s="11">
        <f t="shared" si="2"/>
        <v>1.0348837209302326</v>
      </c>
      <c r="I8" s="10">
        <f t="shared" si="4"/>
        <v>0.10486556289113437</v>
      </c>
      <c r="J8" s="10">
        <f t="shared" si="3"/>
        <v>-4.3424317617865027E-3</v>
      </c>
      <c r="K8" s="10">
        <f t="shared" si="0"/>
        <v>-0.97060544652629521</v>
      </c>
      <c r="L8" s="10">
        <f t="shared" si="1"/>
        <v>1.3773006134969323</v>
      </c>
      <c r="M8" s="4">
        <f>MAX($C$2:C67)</f>
        <v>0.73825499999999999</v>
      </c>
      <c r="S8" s="28"/>
      <c r="T8" s="28"/>
    </row>
    <row r="9" spans="1:20" x14ac:dyDescent="0.25">
      <c r="A9" s="3">
        <v>44044</v>
      </c>
      <c r="B9" s="41">
        <v>3.2239999999999999E-3</v>
      </c>
      <c r="C9" s="41">
        <v>3.839E-3</v>
      </c>
      <c r="D9" s="41">
        <v>3.1340000000000001E-3</v>
      </c>
      <c r="E9" s="41">
        <v>3.2100000000000002E-3</v>
      </c>
      <c r="F9" s="4">
        <v>164600000000</v>
      </c>
      <c r="G9" s="4">
        <v>1850183342119.26</v>
      </c>
      <c r="H9" s="11">
        <f t="shared" si="2"/>
        <v>-0.29235023041474656</v>
      </c>
      <c r="I9" s="10">
        <f t="shared" si="4"/>
        <v>1.9870753934088933E-2</v>
      </c>
      <c r="J9" s="10">
        <f t="shared" si="3"/>
        <v>-0.17943925233644864</v>
      </c>
      <c r="K9" s="10">
        <f t="shared" si="0"/>
        <v>-0.97919895100727139</v>
      </c>
      <c r="L9" s="10">
        <f t="shared" si="1"/>
        <v>0.22495213784301216</v>
      </c>
      <c r="S9" s="28"/>
      <c r="T9" s="28"/>
    </row>
    <row r="10" spans="1:20" x14ac:dyDescent="0.25">
      <c r="A10" s="3">
        <v>44075</v>
      </c>
      <c r="B10" s="41">
        <v>3.2100000000000002E-3</v>
      </c>
      <c r="C10" s="41">
        <v>3.2859999999999999E-3</v>
      </c>
      <c r="D10" s="41">
        <v>2.5330000000000001E-3</v>
      </c>
      <c r="E10" s="41">
        <v>2.6340000000000001E-3</v>
      </c>
      <c r="F10" s="4">
        <v>86000000000</v>
      </c>
      <c r="G10" s="4">
        <v>1908652965665.1699</v>
      </c>
      <c r="H10" s="11">
        <f t="shared" si="2"/>
        <v>-0.14404792914821571</v>
      </c>
      <c r="I10" s="10">
        <f t="shared" si="4"/>
        <v>0.41837948143096493</v>
      </c>
      <c r="J10" s="10">
        <f t="shared" si="3"/>
        <v>-2.5056947608200542E-2</v>
      </c>
      <c r="K10" s="10">
        <f t="shared" si="0"/>
        <v>-0.98219529903878455</v>
      </c>
      <c r="L10" s="10">
        <f t="shared" si="1"/>
        <v>0.29727595736281076</v>
      </c>
      <c r="S10" s="28"/>
      <c r="T10" s="28"/>
    </row>
    <row r="11" spans="1:20" x14ac:dyDescent="0.25">
      <c r="A11" s="3">
        <v>44105</v>
      </c>
      <c r="B11" s="41">
        <v>2.6340000000000001E-3</v>
      </c>
      <c r="C11" s="41">
        <v>2.905E-3</v>
      </c>
      <c r="D11" s="41">
        <v>2.5119999999999999E-3</v>
      </c>
      <c r="E11" s="41">
        <v>2.568E-3</v>
      </c>
      <c r="F11" s="4">
        <v>53440000000</v>
      </c>
      <c r="G11" s="4">
        <v>1388607599014.4299</v>
      </c>
      <c r="H11" s="11">
        <f t="shared" si="2"/>
        <v>-0.11594643944004865</v>
      </c>
      <c r="I11" s="10">
        <f t="shared" si="4"/>
        <v>0.14242105866363791</v>
      </c>
      <c r="J11" s="10">
        <f t="shared" si="3"/>
        <v>0.38278816199376942</v>
      </c>
      <c r="K11" s="10">
        <f t="shared" si="0"/>
        <v>-0.98425969072053232</v>
      </c>
      <c r="L11" s="10">
        <f t="shared" si="1"/>
        <v>0.15644904458598741</v>
      </c>
      <c r="S11" s="28"/>
      <c r="T11" s="28"/>
    </row>
    <row r="12" spans="1:20" x14ac:dyDescent="0.25">
      <c r="A12" s="3">
        <v>44136</v>
      </c>
      <c r="B12" s="41">
        <v>2.5690000000000001E-3</v>
      </c>
      <c r="C12" s="41">
        <v>4.287E-3</v>
      </c>
      <c r="D12" s="41">
        <v>2.4529999999999999E-3</v>
      </c>
      <c r="E12" s="41">
        <v>3.5509999999999999E-3</v>
      </c>
      <c r="F12" s="4">
        <v>95620000000</v>
      </c>
      <c r="G12" s="4">
        <v>1251461875405.8701</v>
      </c>
      <c r="H12" s="11">
        <f t="shared" si="2"/>
        <v>0.47573149741824439</v>
      </c>
      <c r="I12" s="10">
        <f t="shared" si="4"/>
        <v>8.4182858063211725</v>
      </c>
      <c r="J12" s="10">
        <f t="shared" si="3"/>
        <v>0.31399605744860604</v>
      </c>
      <c r="K12" s="10">
        <f t="shared" si="0"/>
        <v>-0.97677152981718485</v>
      </c>
      <c r="L12" s="10">
        <f t="shared" si="1"/>
        <v>0.74765593151243381</v>
      </c>
      <c r="S12" s="28"/>
      <c r="T12" s="28"/>
    </row>
    <row r="13" spans="1:20" x14ac:dyDescent="0.25">
      <c r="A13" s="3">
        <v>44166</v>
      </c>
      <c r="B13" s="41">
        <v>3.5590000000000001E-3</v>
      </c>
      <c r="C13" s="41">
        <v>5.463E-3</v>
      </c>
      <c r="D13" s="41">
        <v>3.0010000000000002E-3</v>
      </c>
      <c r="E13" s="41">
        <v>4.666E-3</v>
      </c>
      <c r="F13" s="4">
        <v>150640000000</v>
      </c>
      <c r="G13" s="4">
        <v>1164522862133.1299</v>
      </c>
      <c r="H13" s="11">
        <f t="shared" si="2"/>
        <v>0.2743177046885934</v>
      </c>
      <c r="I13" s="10">
        <f t="shared" si="4"/>
        <v>8.4712684800794236</v>
      </c>
      <c r="J13" s="10">
        <f t="shared" si="3"/>
        <v>6.89562794684955</v>
      </c>
      <c r="K13" s="10">
        <f t="shared" si="0"/>
        <v>-0.97039954919320759</v>
      </c>
      <c r="L13" s="10">
        <f t="shared" si="1"/>
        <v>0.82039320226591128</v>
      </c>
      <c r="S13" s="28"/>
      <c r="T13" s="28"/>
    </row>
    <row r="14" spans="1:20" x14ac:dyDescent="0.25">
      <c r="A14" s="3">
        <v>44197</v>
      </c>
      <c r="B14" s="41">
        <v>4.666E-3</v>
      </c>
      <c r="C14" s="41">
        <v>7.1999999999999995E-2</v>
      </c>
      <c r="D14" s="41">
        <v>6.0000000000000001E-3</v>
      </c>
      <c r="E14" s="41">
        <v>3.6840999999999999E-2</v>
      </c>
      <c r="F14" s="4">
        <v>658030000000</v>
      </c>
      <c r="G14" s="4">
        <v>1275323104043.98</v>
      </c>
      <c r="H14" s="11">
        <f t="shared" si="2"/>
        <v>12.179571663920923</v>
      </c>
      <c r="I14" s="10">
        <f t="shared" si="4"/>
        <v>0.32805859393077486</v>
      </c>
      <c r="J14" s="10">
        <f t="shared" si="3"/>
        <v>0.30639776336147229</v>
      </c>
      <c r="K14" s="10">
        <f t="shared" si="0"/>
        <v>-0.60987873730751319</v>
      </c>
      <c r="L14" s="10">
        <f t="shared" si="1"/>
        <v>10.999999999999998</v>
      </c>
      <c r="S14" s="28"/>
      <c r="T14" s="28"/>
    </row>
    <row r="15" spans="1:20" x14ac:dyDescent="0.25">
      <c r="A15" s="3">
        <v>44228</v>
      </c>
      <c r="B15" s="41">
        <v>3.6825999999999998E-2</v>
      </c>
      <c r="C15" s="41">
        <v>8.6356000000000002E-2</v>
      </c>
      <c r="D15" s="41">
        <v>2.9054E-2</v>
      </c>
      <c r="E15" s="41">
        <v>4.8128999999999998E-2</v>
      </c>
      <c r="F15" s="4">
        <v>557440000000</v>
      </c>
      <c r="G15" s="4">
        <v>1235944779945.3899</v>
      </c>
      <c r="H15" s="11">
        <f t="shared" si="2"/>
        <v>0.199388888888889</v>
      </c>
      <c r="I15" s="10">
        <f t="shared" si="4"/>
        <v>4.4889306560648423</v>
      </c>
      <c r="J15" s="10">
        <f t="shared" si="3"/>
        <v>0.11666562779197576</v>
      </c>
      <c r="K15" s="10">
        <f t="shared" si="0"/>
        <v>-0.53209289220732781</v>
      </c>
      <c r="L15" s="10">
        <f t="shared" si="1"/>
        <v>1.9722585530391683</v>
      </c>
      <c r="S15" s="28"/>
      <c r="T15" s="28"/>
    </row>
    <row r="16" spans="1:20" x14ac:dyDescent="0.25">
      <c r="A16" s="3">
        <v>44256</v>
      </c>
      <c r="B16" s="41">
        <v>4.8134000000000003E-2</v>
      </c>
      <c r="C16" s="41">
        <v>6.3509999999999997E-2</v>
      </c>
      <c r="D16" s="41">
        <v>4.7761999999999999E-2</v>
      </c>
      <c r="E16" s="41">
        <v>5.3744E-2</v>
      </c>
      <c r="F16" s="4">
        <v>126810000000</v>
      </c>
      <c r="G16" s="4">
        <v>1329961627933.3301</v>
      </c>
      <c r="H16" s="11">
        <f t="shared" si="2"/>
        <v>-0.26455602390106076</v>
      </c>
      <c r="I16" s="10">
        <f t="shared" si="4"/>
        <v>3.8486260460571922</v>
      </c>
      <c r="J16" s="10">
        <f t="shared" si="3"/>
        <v>5.2636759452217925</v>
      </c>
      <c r="K16" s="10">
        <f t="shared" si="0"/>
        <v>-0.6558805362000022</v>
      </c>
      <c r="L16" s="10">
        <f t="shared" si="1"/>
        <v>0.32971818600561109</v>
      </c>
      <c r="S16" s="28"/>
      <c r="T16" s="28"/>
    </row>
    <row r="17" spans="1:20" x14ac:dyDescent="0.25">
      <c r="A17" s="3">
        <v>44287</v>
      </c>
      <c r="B17" s="41">
        <v>5.3741999999999998E-2</v>
      </c>
      <c r="C17" s="41">
        <v>0.44988899999999998</v>
      </c>
      <c r="D17" s="41">
        <v>5.3723E-2</v>
      </c>
      <c r="E17" s="41">
        <v>0.33663500000000002</v>
      </c>
      <c r="F17" s="4">
        <v>583320000000</v>
      </c>
      <c r="G17" s="4">
        <v>1193544962108.24</v>
      </c>
      <c r="H17" s="11">
        <f t="shared" si="2"/>
        <v>6.0837505904581954</v>
      </c>
      <c r="I17" s="10">
        <f t="shared" si="4"/>
        <v>0.73497935783518631</v>
      </c>
      <c r="J17" s="10">
        <f t="shared" si="3"/>
        <v>-3.7678791569504155E-2</v>
      </c>
      <c r="K17" s="10">
        <f t="shared" si="0"/>
        <v>1.4376564548813922</v>
      </c>
      <c r="L17" s="10">
        <f t="shared" si="1"/>
        <v>7.3742344991902904</v>
      </c>
      <c r="S17" s="28"/>
      <c r="T17" s="28"/>
    </row>
    <row r="18" spans="1:20" x14ac:dyDescent="0.25">
      <c r="A18" s="3">
        <v>44317</v>
      </c>
      <c r="B18" s="41">
        <v>0.33665699999999998</v>
      </c>
      <c r="C18" s="41">
        <v>0.73825499999999999</v>
      </c>
      <c r="D18" s="41">
        <v>0.217528</v>
      </c>
      <c r="E18" s="41">
        <v>0.32395099999999999</v>
      </c>
      <c r="F18" s="4">
        <v>363270000000</v>
      </c>
      <c r="G18" s="4">
        <v>1403108244335.6101</v>
      </c>
      <c r="H18" s="11">
        <f t="shared" si="2"/>
        <v>0.64097143962177339</v>
      </c>
      <c r="I18" s="10">
        <f t="shared" si="4"/>
        <v>1.2298311386905347E-2</v>
      </c>
      <c r="J18" s="10">
        <f t="shared" si="3"/>
        <v>-0.21853922352454525</v>
      </c>
      <c r="K18" s="10">
        <f t="shared" si="0"/>
        <v>3.0001246220700271</v>
      </c>
      <c r="L18" s="10">
        <f t="shared" si="1"/>
        <v>2.3938389540656835</v>
      </c>
      <c r="S18" s="28"/>
      <c r="T18" s="28"/>
    </row>
    <row r="19" spans="1:20" x14ac:dyDescent="0.25">
      <c r="A19" s="3">
        <v>44348</v>
      </c>
      <c r="B19" s="41">
        <v>0.32395800000000002</v>
      </c>
      <c r="C19" s="41">
        <v>0.44409999999999999</v>
      </c>
      <c r="D19" s="41">
        <v>0.16460900000000001</v>
      </c>
      <c r="E19" s="41">
        <v>0.25315500000000002</v>
      </c>
      <c r="F19" s="4">
        <v>135770000000</v>
      </c>
      <c r="G19" s="4">
        <v>1202008882583.53</v>
      </c>
      <c r="H19" s="11">
        <f t="shared" si="2"/>
        <v>-0.39844633629301529</v>
      </c>
      <c r="I19" s="10">
        <f t="shared" si="4"/>
        <v>0.5339031250155003</v>
      </c>
      <c r="J19" s="10">
        <f t="shared" si="3"/>
        <v>-0.18379253816831587</v>
      </c>
      <c r="K19" s="10">
        <f t="shared" si="0"/>
        <v>1.4062896216907421</v>
      </c>
      <c r="L19" s="10">
        <f t="shared" si="1"/>
        <v>1.6979083768202226</v>
      </c>
      <c r="S19" s="28"/>
      <c r="T19" s="28"/>
    </row>
    <row r="20" spans="1:20" x14ac:dyDescent="0.25">
      <c r="A20" s="3">
        <v>44378</v>
      </c>
      <c r="B20" s="41">
        <v>0.25311299999999998</v>
      </c>
      <c r="C20" s="41">
        <v>0.25942599999999999</v>
      </c>
      <c r="D20" s="41">
        <v>8.8727E-2</v>
      </c>
      <c r="E20" s="41">
        <v>0.20662700000000001</v>
      </c>
      <c r="F20" s="4">
        <v>73530000000</v>
      </c>
      <c r="G20" s="4">
        <v>835231465697.41003</v>
      </c>
      <c r="H20" s="11">
        <f t="shared" si="2"/>
        <v>-0.4158387750506643</v>
      </c>
      <c r="I20" s="10">
        <f t="shared" si="4"/>
        <v>0.29653882857841229</v>
      </c>
      <c r="J20" s="10">
        <f t="shared" si="3"/>
        <v>0.34653748058095024</v>
      </c>
      <c r="K20" s="10">
        <f t="shared" si="0"/>
        <v>0.40566109298973752</v>
      </c>
      <c r="L20" s="10">
        <f t="shared" si="1"/>
        <v>1.9238675938553089</v>
      </c>
      <c r="S20" s="28"/>
      <c r="T20" s="28"/>
    </row>
    <row r="21" spans="1:20" x14ac:dyDescent="0.25">
      <c r="A21" s="3">
        <v>44409</v>
      </c>
      <c r="B21" s="41">
        <v>0.20672299999999999</v>
      </c>
      <c r="C21" s="41">
        <v>0.34742699999999999</v>
      </c>
      <c r="D21" s="41">
        <v>0.19276599999999999</v>
      </c>
      <c r="E21" s="41">
        <v>0.27823100000000001</v>
      </c>
      <c r="F21" s="4">
        <v>118420000000</v>
      </c>
      <c r="G21" s="4">
        <v>827811209384.42004</v>
      </c>
      <c r="H21" s="11">
        <f t="shared" si="2"/>
        <v>0.33921426533963445</v>
      </c>
      <c r="I21" s="10">
        <f t="shared" si="4"/>
        <v>9.9919347472027922E-2</v>
      </c>
      <c r="J21" s="10">
        <f t="shared" si="3"/>
        <v>-0.2658186902250288</v>
      </c>
      <c r="K21" s="10">
        <f t="shared" si="0"/>
        <v>0.88248138796475906</v>
      </c>
      <c r="L21" s="10">
        <f t="shared" si="1"/>
        <v>0.80232509882448144</v>
      </c>
      <c r="S21" s="28"/>
      <c r="T21" s="28"/>
    </row>
    <row r="22" spans="1:20" x14ac:dyDescent="0.25">
      <c r="A22" s="3">
        <v>44440</v>
      </c>
      <c r="B22" s="41">
        <v>0.27822999999999998</v>
      </c>
      <c r="C22" s="41">
        <v>0.319579</v>
      </c>
      <c r="D22" s="41">
        <v>0.194212</v>
      </c>
      <c r="E22" s="41">
        <v>0.20427200000000001</v>
      </c>
      <c r="F22" s="4">
        <v>57450000000</v>
      </c>
      <c r="G22" s="4">
        <v>737560917365.81995</v>
      </c>
      <c r="H22" s="11">
        <f t="shared" si="2"/>
        <v>-8.0154967806186583E-2</v>
      </c>
      <c r="I22" s="10">
        <f t="shared" si="4"/>
        <v>0.13189803179221671</v>
      </c>
      <c r="J22" s="10">
        <f t="shared" si="3"/>
        <v>0.37036891987154386</v>
      </c>
      <c r="K22" s="10">
        <f t="shared" si="0"/>
        <v>0.7315911529166983</v>
      </c>
      <c r="L22" s="10">
        <f t="shared" si="1"/>
        <v>0.64551623998517083</v>
      </c>
      <c r="S22" s="28"/>
      <c r="T22" s="28"/>
    </row>
    <row r="23" spans="1:20" x14ac:dyDescent="0.25">
      <c r="A23" s="3">
        <v>44470</v>
      </c>
      <c r="B23" s="41">
        <v>0.20424800000000001</v>
      </c>
      <c r="C23" s="41">
        <v>0.33912199999999998</v>
      </c>
      <c r="D23" s="41">
        <v>0.201872</v>
      </c>
      <c r="E23" s="41">
        <v>0.27992800000000001</v>
      </c>
      <c r="F23" s="4">
        <v>129630000000</v>
      </c>
      <c r="G23" s="4">
        <v>677047621125.28003</v>
      </c>
      <c r="H23" s="11">
        <f t="shared" si="2"/>
        <v>6.1152328532225138E-2</v>
      </c>
      <c r="I23" s="10">
        <f t="shared" si="4"/>
        <v>8.6744907526654549E-2</v>
      </c>
      <c r="J23" s="10">
        <f t="shared" si="3"/>
        <v>-0.23399945700322944</v>
      </c>
      <c r="K23" s="10">
        <f t="shared" si="0"/>
        <v>0.83748198398335472</v>
      </c>
      <c r="L23" s="10">
        <f t="shared" si="1"/>
        <v>0.67988626456368384</v>
      </c>
      <c r="S23" s="28"/>
      <c r="T23" s="28"/>
    </row>
    <row r="24" spans="1:20" x14ac:dyDescent="0.25">
      <c r="A24" s="3">
        <v>44501</v>
      </c>
      <c r="B24" s="41">
        <v>0.279974</v>
      </c>
      <c r="C24" s="41">
        <v>0.29660300000000001</v>
      </c>
      <c r="D24" s="41">
        <v>0.190079</v>
      </c>
      <c r="E24" s="41">
        <v>0.214425</v>
      </c>
      <c r="F24" s="4">
        <v>66550000000</v>
      </c>
      <c r="G24" s="4">
        <v>525885640459.76001</v>
      </c>
      <c r="H24" s="11">
        <f t="shared" si="2"/>
        <v>-0.12537965687864538</v>
      </c>
      <c r="I24" s="10">
        <f t="shared" si="4"/>
        <v>0.14039655249420663</v>
      </c>
      <c r="J24" s="10">
        <f t="shared" si="3"/>
        <v>-0.20579689868252304</v>
      </c>
      <c r="K24" s="10">
        <f t="shared" si="0"/>
        <v>0.60709912331082916</v>
      </c>
      <c r="L24" s="10">
        <f t="shared" si="1"/>
        <v>0.5604196150021834</v>
      </c>
      <c r="S24" s="28"/>
      <c r="T24" s="28"/>
    </row>
    <row r="25" spans="1:20" x14ac:dyDescent="0.25">
      <c r="A25" s="3">
        <v>44531</v>
      </c>
      <c r="B25" s="41">
        <v>0.21443799999999999</v>
      </c>
      <c r="C25" s="41">
        <v>0.22302900000000001</v>
      </c>
      <c r="D25" s="41">
        <v>0.133105</v>
      </c>
      <c r="E25" s="41">
        <v>0.170297</v>
      </c>
      <c r="F25" s="4">
        <v>66360000000</v>
      </c>
      <c r="G25" s="4">
        <v>504957555550.64001</v>
      </c>
      <c r="H25" s="11">
        <f t="shared" si="2"/>
        <v>-0.24805548156964022</v>
      </c>
      <c r="I25" s="10">
        <f t="shared" si="4"/>
        <v>9.6187250308175085E-2</v>
      </c>
      <c r="J25" s="10">
        <f t="shared" si="3"/>
        <v>-0.16832357587039115</v>
      </c>
      <c r="K25" s="10">
        <f t="shared" si="0"/>
        <v>0.2084493763478148</v>
      </c>
      <c r="L25" s="10">
        <f t="shared" si="1"/>
        <v>0.67558694263926977</v>
      </c>
      <c r="S25" s="28"/>
      <c r="T25" s="28"/>
    </row>
    <row r="26" spans="1:20" x14ac:dyDescent="0.25">
      <c r="A26" s="3">
        <v>44562</v>
      </c>
      <c r="B26" s="41">
        <v>0.170297</v>
      </c>
      <c r="C26" s="41">
        <v>0.21198800000000001</v>
      </c>
      <c r="D26" s="41">
        <v>0.120493</v>
      </c>
      <c r="E26" s="41">
        <v>0.14163200000000001</v>
      </c>
      <c r="F26" s="4">
        <v>60270000000</v>
      </c>
      <c r="G26" s="4">
        <v>568365621732.67004</v>
      </c>
      <c r="H26" s="11">
        <f t="shared" si="2"/>
        <v>-4.9504772921906998E-2</v>
      </c>
      <c r="I26" s="10">
        <f t="shared" si="4"/>
        <v>5.273602280176086E-2</v>
      </c>
      <c r="J26" s="10">
        <f t="shared" si="3"/>
        <v>-5.7635280162675162E-2</v>
      </c>
      <c r="K26" s="10">
        <f t="shared" si="0"/>
        <v>0.14862536438409601</v>
      </c>
      <c r="L26" s="10">
        <f t="shared" si="1"/>
        <v>0.75933871677192877</v>
      </c>
      <c r="S26" s="28"/>
      <c r="T26" s="28"/>
    </row>
    <row r="27" spans="1:20" x14ac:dyDescent="0.25">
      <c r="A27" s="3">
        <v>44593</v>
      </c>
      <c r="B27" s="41">
        <v>0.14161099999999999</v>
      </c>
      <c r="C27" s="41">
        <v>0.172657</v>
      </c>
      <c r="D27" s="41">
        <v>0.107474</v>
      </c>
      <c r="E27" s="41">
        <v>0.133469</v>
      </c>
      <c r="F27" s="4">
        <v>37290000000</v>
      </c>
      <c r="G27" s="4">
        <v>591758288455.81995</v>
      </c>
      <c r="H27" s="11">
        <f t="shared" si="2"/>
        <v>-0.18553408683510389</v>
      </c>
      <c r="I27" s="10">
        <f t="shared" si="4"/>
        <v>0.19600655649446022</v>
      </c>
      <c r="J27" s="10">
        <f t="shared" si="3"/>
        <v>3.4689703226966628E-2</v>
      </c>
      <c r="K27" s="10">
        <f t="shared" si="0"/>
        <v>-6.4483793712545645E-2</v>
      </c>
      <c r="L27" s="10">
        <f t="shared" si="1"/>
        <v>0.60650017678694379</v>
      </c>
      <c r="S27" s="28"/>
      <c r="T27" s="28"/>
    </row>
    <row r="28" spans="1:20" x14ac:dyDescent="0.25">
      <c r="A28" s="3">
        <v>44621</v>
      </c>
      <c r="B28" s="41">
        <v>0.13347000000000001</v>
      </c>
      <c r="C28" s="41">
        <v>0.1535</v>
      </c>
      <c r="D28" s="41">
        <v>0.11010200000000001</v>
      </c>
      <c r="E28" s="41">
        <v>0.138099</v>
      </c>
      <c r="F28" s="4">
        <v>30260000000</v>
      </c>
      <c r="G28" s="4">
        <v>527773175252.01001</v>
      </c>
      <c r="H28" s="11">
        <f t="shared" si="2"/>
        <v>-0.11095408816323697</v>
      </c>
      <c r="I28" s="10">
        <f t="shared" si="4"/>
        <v>0.28080036256025803</v>
      </c>
      <c r="J28" s="10">
        <f t="shared" si="3"/>
        <v>-7.7002729925633062E-2</v>
      </c>
      <c r="K28" s="10">
        <f t="shared" si="0"/>
        <v>-0.16828314134310085</v>
      </c>
      <c r="L28" s="10">
        <f t="shared" si="1"/>
        <v>0.39416177726108503</v>
      </c>
      <c r="S28" s="28"/>
      <c r="T28" s="28"/>
    </row>
    <row r="29" spans="1:20" x14ac:dyDescent="0.25">
      <c r="A29" s="3">
        <v>44652</v>
      </c>
      <c r="B29" s="41">
        <v>0.13807700000000001</v>
      </c>
      <c r="C29" s="41">
        <v>0.17901800000000001</v>
      </c>
      <c r="D29" s="41">
        <v>0.122725</v>
      </c>
      <c r="E29" s="41">
        <v>0.12746499999999999</v>
      </c>
      <c r="F29" s="4">
        <v>90410000000</v>
      </c>
      <c r="G29" s="4">
        <v>566661285145.37</v>
      </c>
      <c r="H29" s="11">
        <f t="shared" si="2"/>
        <v>0.16624104234527695</v>
      </c>
      <c r="I29" s="10">
        <f t="shared" si="4"/>
        <v>8.512666045999906E-2</v>
      </c>
      <c r="J29" s="10">
        <f t="shared" si="3"/>
        <v>-0.32685050798258342</v>
      </c>
      <c r="K29" s="10">
        <f t="shared" si="0"/>
        <v>-3.0017663823838525E-2</v>
      </c>
      <c r="L29" s="10">
        <f t="shared" si="1"/>
        <v>0.4586921980036669</v>
      </c>
      <c r="S29" s="28"/>
      <c r="T29" s="28"/>
    </row>
    <row r="30" spans="1:20" x14ac:dyDescent="0.25">
      <c r="A30" s="3">
        <v>44682</v>
      </c>
      <c r="B30" s="41">
        <v>0.12744</v>
      </c>
      <c r="C30" s="41">
        <v>0.137688</v>
      </c>
      <c r="D30" s="41">
        <v>6.8584000000000006E-2</v>
      </c>
      <c r="E30" s="41">
        <v>8.5803000000000004E-2</v>
      </c>
      <c r="F30" s="4">
        <v>53920000000</v>
      </c>
      <c r="G30" s="4">
        <v>550593053896.62</v>
      </c>
      <c r="H30" s="11">
        <f t="shared" si="2"/>
        <v>-0.23087063870672225</v>
      </c>
      <c r="I30" s="10">
        <f t="shared" si="4"/>
        <v>0.14962224117727171</v>
      </c>
      <c r="J30" s="10">
        <f t="shared" si="3"/>
        <v>-0.22704334347283894</v>
      </c>
      <c r="K30" s="10">
        <f t="shared" si="0"/>
        <v>-0.25395810531106755</v>
      </c>
      <c r="L30" s="10">
        <f t="shared" si="1"/>
        <v>1.007581943310393</v>
      </c>
      <c r="S30" s="28"/>
      <c r="T30" s="28"/>
    </row>
    <row r="31" spans="1:20" x14ac:dyDescent="0.25">
      <c r="A31" s="3">
        <v>44713</v>
      </c>
      <c r="B31" s="41">
        <v>8.5831000000000005E-2</v>
      </c>
      <c r="C31" s="41">
        <v>8.9324000000000001E-2</v>
      </c>
      <c r="D31" s="41">
        <v>4.9238999999999998E-2</v>
      </c>
      <c r="E31" s="41">
        <v>6.6322000000000006E-2</v>
      </c>
      <c r="F31" s="4">
        <v>57000000000</v>
      </c>
      <c r="G31" s="4">
        <v>446846764116.34998</v>
      </c>
      <c r="H31" s="11">
        <f t="shared" si="2"/>
        <v>-0.35125791644878279</v>
      </c>
      <c r="I31" s="10">
        <f t="shared" si="4"/>
        <v>0.20358444286957203</v>
      </c>
      <c r="J31" s="10">
        <f t="shared" si="3"/>
        <v>2.6899068182503427E-2</v>
      </c>
      <c r="K31" s="10">
        <f t="shared" si="0"/>
        <v>-0.51601122682300415</v>
      </c>
      <c r="L31" s="10">
        <f t="shared" si="1"/>
        <v>0.81409045675176195</v>
      </c>
      <c r="S31" s="28"/>
      <c r="T31" s="28"/>
    </row>
    <row r="32" spans="1:20" x14ac:dyDescent="0.25">
      <c r="A32" s="3">
        <v>44743</v>
      </c>
      <c r="B32" s="41">
        <v>6.6300999999999999E-2</v>
      </c>
      <c r="C32" s="41">
        <v>7.6849000000000001E-2</v>
      </c>
      <c r="D32" s="41">
        <v>5.7692E-2</v>
      </c>
      <c r="E32" s="41">
        <v>6.8106E-2</v>
      </c>
      <c r="F32" s="4">
        <v>34240000000</v>
      </c>
      <c r="G32" s="4">
        <v>446082285297.19</v>
      </c>
      <c r="H32" s="11">
        <f t="shared" si="2"/>
        <v>-0.1396601137432269</v>
      </c>
      <c r="I32" s="10">
        <f t="shared" si="4"/>
        <v>0.26576028751342057</v>
      </c>
      <c r="J32" s="10">
        <f t="shared" si="3"/>
        <v>-9.9594749361289758E-2</v>
      </c>
      <c r="K32" s="10">
        <f t="shared" si="0"/>
        <v>-0.58360515393534818</v>
      </c>
      <c r="L32" s="10">
        <f t="shared" si="1"/>
        <v>0.33205643763433401</v>
      </c>
      <c r="S32" s="28"/>
      <c r="T32" s="28"/>
    </row>
    <row r="33" spans="1:20" x14ac:dyDescent="0.25">
      <c r="A33" s="3">
        <v>44774</v>
      </c>
      <c r="B33" s="41">
        <v>6.8110000000000004E-2</v>
      </c>
      <c r="C33" s="41">
        <v>8.8242000000000001E-2</v>
      </c>
      <c r="D33" s="41">
        <v>6.0241999999999997E-2</v>
      </c>
      <c r="E33" s="41">
        <v>6.1323000000000003E-2</v>
      </c>
      <c r="F33" s="4">
        <v>48250000000</v>
      </c>
      <c r="G33" s="4">
        <v>318516317872.25</v>
      </c>
      <c r="H33" s="11">
        <f t="shared" si="2"/>
        <v>0.14825176645109239</v>
      </c>
      <c r="I33" s="10">
        <f t="shared" si="4"/>
        <v>1.0123447456841179</v>
      </c>
      <c r="J33" s="10">
        <f t="shared" si="3"/>
        <v>5.7727117068635536E-3</v>
      </c>
      <c r="K33" s="10">
        <f t="shared" si="0"/>
        <v>-0.52187388246513289</v>
      </c>
      <c r="L33" s="10">
        <f t="shared" si="1"/>
        <v>0.46479200557750411</v>
      </c>
      <c r="S33" s="28"/>
      <c r="T33" s="28"/>
    </row>
    <row r="34" spans="1:20" x14ac:dyDescent="0.25">
      <c r="A34" s="3">
        <v>44805</v>
      </c>
      <c r="B34" s="41">
        <v>6.1329000000000002E-2</v>
      </c>
      <c r="C34" s="41">
        <v>6.8158999999999997E-2</v>
      </c>
      <c r="D34" s="41">
        <v>5.5953999999999997E-2</v>
      </c>
      <c r="E34" s="41">
        <v>6.1677000000000003E-2</v>
      </c>
      <c r="F34" s="4">
        <v>32440000000</v>
      </c>
      <c r="G34" s="4">
        <v>329997633644.39001</v>
      </c>
      <c r="H34" s="11">
        <f t="shared" si="2"/>
        <v>-0.22759003649056009</v>
      </c>
      <c r="I34" s="10">
        <f t="shared" si="4"/>
        <v>0.81371679966258603</v>
      </c>
      <c r="J34" s="10">
        <f t="shared" si="3"/>
        <v>1.0568121017559218</v>
      </c>
      <c r="K34" s="10">
        <f t="shared" ref="K34:K67" si="5">C34/$C$2-1</f>
        <v>-0.63069062300198309</v>
      </c>
      <c r="L34" s="10">
        <f t="shared" ref="L34:L67" si="6">C34/D34-1</f>
        <v>0.21812560317403573</v>
      </c>
      <c r="S34" s="28"/>
      <c r="T34" s="28"/>
    </row>
    <row r="35" spans="1:20" x14ac:dyDescent="0.25">
      <c r="A35" s="3">
        <v>44835</v>
      </c>
      <c r="B35" s="41">
        <v>6.1675000000000001E-2</v>
      </c>
      <c r="C35" s="41">
        <v>0.150228</v>
      </c>
      <c r="D35" s="41">
        <v>5.5189000000000002E-2</v>
      </c>
      <c r="E35" s="41">
        <v>0.126858</v>
      </c>
      <c r="F35" s="4">
        <v>80090000000</v>
      </c>
      <c r="G35" s="4">
        <v>393413045572.66998</v>
      </c>
      <c r="H35" s="11">
        <f t="shared" si="2"/>
        <v>1.2040816326530612</v>
      </c>
      <c r="I35" s="10">
        <f t="shared" si="4"/>
        <v>0.24617371445185732</v>
      </c>
      <c r="J35" s="10">
        <f t="shared" si="3"/>
        <v>-0.15831086726891486</v>
      </c>
      <c r="K35" s="10">
        <f t="shared" si="5"/>
        <v>-0.18601198539212604</v>
      </c>
      <c r="L35" s="10">
        <f t="shared" si="6"/>
        <v>1.7220641794560509</v>
      </c>
      <c r="S35" s="28"/>
      <c r="T35" s="28"/>
    </row>
    <row r="36" spans="1:20" x14ac:dyDescent="0.25">
      <c r="A36" s="3">
        <v>44866</v>
      </c>
      <c r="B36" s="41">
        <v>0.126834</v>
      </c>
      <c r="C36" s="41">
        <v>0.15823699999999999</v>
      </c>
      <c r="D36" s="41">
        <v>7.0766999999999997E-2</v>
      </c>
      <c r="E36" s="41">
        <v>0.10677499999999999</v>
      </c>
      <c r="F36" s="4">
        <v>118840000000</v>
      </c>
      <c r="G36" s="4">
        <v>372414733487.45001</v>
      </c>
      <c r="H36" s="11">
        <f t="shared" si="2"/>
        <v>5.3312298639401366E-2</v>
      </c>
      <c r="I36" s="10">
        <f t="shared" si="4"/>
        <v>0.12036036951928315</v>
      </c>
      <c r="J36" s="10">
        <f t="shared" ref="J36:J67" si="7">E37/E36-1</f>
        <v>-0.34306719737766334</v>
      </c>
      <c r="K36" s="10">
        <f t="shared" si="5"/>
        <v>-0.14261641326845764</v>
      </c>
      <c r="L36" s="10">
        <f t="shared" si="6"/>
        <v>1.2360280921898625</v>
      </c>
      <c r="S36" s="28"/>
      <c r="T36" s="28"/>
    </row>
    <row r="37" spans="1:20" x14ac:dyDescent="0.25">
      <c r="A37" s="3">
        <v>44896</v>
      </c>
      <c r="B37" s="41">
        <v>0.10677499999999999</v>
      </c>
      <c r="C37" s="41">
        <v>0.111584</v>
      </c>
      <c r="D37" s="41">
        <v>6.6392000000000007E-2</v>
      </c>
      <c r="E37" s="41">
        <v>7.0143999999999998E-2</v>
      </c>
      <c r="F37" s="4">
        <v>52550000000</v>
      </c>
      <c r="G37" s="4">
        <v>383710102294.97998</v>
      </c>
      <c r="H37" s="11">
        <f t="shared" si="2"/>
        <v>-0.29482990703817685</v>
      </c>
      <c r="I37" s="10">
        <f t="shared" ref="I37:I67" si="8">_xlfn.STDEV.S(H38:H39)</f>
        <v>0.10289807274219537</v>
      </c>
      <c r="J37" s="10">
        <f t="shared" si="7"/>
        <v>0.36998175182481763</v>
      </c>
      <c r="K37" s="10">
        <f t="shared" si="5"/>
        <v>-0.39539873644057688</v>
      </c>
      <c r="L37" s="10">
        <f t="shared" si="6"/>
        <v>0.68068441980961558</v>
      </c>
      <c r="S37" s="28"/>
      <c r="T37" s="28"/>
    </row>
    <row r="38" spans="1:20" x14ac:dyDescent="0.25">
      <c r="A38" s="3">
        <v>44927</v>
      </c>
      <c r="B38" s="41">
        <v>7.0168999999999995E-2</v>
      </c>
      <c r="C38" s="41">
        <v>9.7679000000000002E-2</v>
      </c>
      <c r="D38" s="41">
        <v>6.9074999999999998E-2</v>
      </c>
      <c r="E38" s="41">
        <v>9.6096000000000001E-2</v>
      </c>
      <c r="F38" s="4">
        <v>55040000000</v>
      </c>
      <c r="G38" s="4">
        <v>445941074223.03998</v>
      </c>
      <c r="H38" s="11">
        <f t="shared" si="2"/>
        <v>-0.12461464009176944</v>
      </c>
      <c r="I38" s="10">
        <f t="shared" si="8"/>
        <v>0.13461760244774196</v>
      </c>
      <c r="J38" s="10">
        <f t="shared" si="7"/>
        <v>-0.15925740925740928</v>
      </c>
      <c r="K38" s="10">
        <f t="shared" si="5"/>
        <v>-0.47074090529806345</v>
      </c>
      <c r="L38" s="10">
        <f t="shared" si="6"/>
        <v>0.41410061527325381</v>
      </c>
      <c r="S38" s="28"/>
      <c r="T38" s="28"/>
    </row>
    <row r="39" spans="1:20" x14ac:dyDescent="0.25">
      <c r="A39" s="3">
        <v>44958</v>
      </c>
      <c r="B39" s="41">
        <v>9.6109E-2</v>
      </c>
      <c r="C39" s="41">
        <v>9.9721000000000004E-2</v>
      </c>
      <c r="D39" s="41">
        <v>7.8583E-2</v>
      </c>
      <c r="E39" s="41">
        <v>8.0792000000000003E-2</v>
      </c>
      <c r="F39" s="4">
        <v>42960000000</v>
      </c>
      <c r="G39" s="4">
        <v>377526215552.48999</v>
      </c>
      <c r="H39" s="11">
        <f t="shared" si="2"/>
        <v>2.0905209922296525E-2</v>
      </c>
      <c r="I39" s="10">
        <f t="shared" si="8"/>
        <v>0.30116911763449128</v>
      </c>
      <c r="J39" s="10">
        <f t="shared" si="7"/>
        <v>-4.7133379542529052E-2</v>
      </c>
      <c r="K39" s="10">
        <f t="shared" si="5"/>
        <v>-0.4596766328200349</v>
      </c>
      <c r="L39" s="10">
        <f t="shared" si="6"/>
        <v>0.26898947609533863</v>
      </c>
      <c r="S39" s="28"/>
      <c r="T39" s="28"/>
    </row>
    <row r="40" spans="1:20" x14ac:dyDescent="0.25">
      <c r="A40" s="3">
        <v>44986</v>
      </c>
      <c r="B40" s="41">
        <v>8.0809000000000006E-2</v>
      </c>
      <c r="C40" s="41">
        <v>8.2821000000000006E-2</v>
      </c>
      <c r="D40" s="41">
        <v>6.2686000000000006E-2</v>
      </c>
      <c r="E40" s="41">
        <v>7.6983999999999997E-2</v>
      </c>
      <c r="F40" s="4">
        <v>41930000000</v>
      </c>
      <c r="G40" s="4">
        <v>605797887876.48999</v>
      </c>
      <c r="H40" s="11">
        <f t="shared" si="2"/>
        <v>-0.16947282919344969</v>
      </c>
      <c r="I40" s="10">
        <f t="shared" si="8"/>
        <v>0.33493205571619161</v>
      </c>
      <c r="J40" s="10">
        <f t="shared" si="7"/>
        <v>3.2188506702691466E-2</v>
      </c>
      <c r="K40" s="10">
        <f t="shared" si="5"/>
        <v>-0.55124676253535476</v>
      </c>
      <c r="L40" s="10">
        <f t="shared" si="6"/>
        <v>0.32120409660849303</v>
      </c>
      <c r="S40" s="28"/>
      <c r="T40" s="28"/>
    </row>
    <row r="41" spans="1:20" x14ac:dyDescent="0.25">
      <c r="A41" s="3">
        <v>45017</v>
      </c>
      <c r="B41" s="41">
        <v>7.6981999999999995E-2</v>
      </c>
      <c r="C41" s="41">
        <v>0.10406</v>
      </c>
      <c r="D41" s="41">
        <v>7.5300000000000006E-2</v>
      </c>
      <c r="E41" s="41">
        <v>7.9462000000000005E-2</v>
      </c>
      <c r="F41" s="4">
        <v>78970000000</v>
      </c>
      <c r="G41" s="4">
        <v>717596901508.71997</v>
      </c>
      <c r="H41" s="11">
        <f t="shared" si="2"/>
        <v>0.25644462153318592</v>
      </c>
      <c r="I41" s="10">
        <f t="shared" si="8"/>
        <v>8.2788685097675979E-2</v>
      </c>
      <c r="J41" s="10">
        <f t="shared" si="7"/>
        <v>-9.8172711484734831E-2</v>
      </c>
      <c r="K41" s="10">
        <f t="shared" si="5"/>
        <v>-0.43616640839194187</v>
      </c>
      <c r="L41" s="10">
        <f t="shared" si="6"/>
        <v>0.38193891102257616</v>
      </c>
      <c r="S41" s="28"/>
      <c r="T41" s="28"/>
    </row>
    <row r="42" spans="1:20" x14ac:dyDescent="0.25">
      <c r="A42" s="3">
        <v>45047</v>
      </c>
      <c r="B42" s="41">
        <v>7.9462000000000005E-2</v>
      </c>
      <c r="C42" s="41">
        <v>8.1456000000000001E-2</v>
      </c>
      <c r="D42" s="41">
        <v>6.8890000000000007E-2</v>
      </c>
      <c r="E42" s="41">
        <v>7.1661000000000002E-2</v>
      </c>
      <c r="F42" s="4">
        <v>23270000000</v>
      </c>
      <c r="G42" s="4">
        <v>865202119215.73999</v>
      </c>
      <c r="H42" s="11">
        <f t="shared" si="2"/>
        <v>-0.21722083413415336</v>
      </c>
      <c r="I42" s="10">
        <f t="shared" si="8"/>
        <v>0.17114685621840836</v>
      </c>
      <c r="J42" s="10">
        <f t="shared" si="7"/>
        <v>-7.15312373536513E-2</v>
      </c>
      <c r="K42" s="10">
        <f t="shared" si="5"/>
        <v>-0.55864281147389983</v>
      </c>
      <c r="L42" s="10">
        <f t="shared" si="6"/>
        <v>0.18240673537523588</v>
      </c>
      <c r="S42" s="28"/>
      <c r="T42" s="28"/>
    </row>
    <row r="43" spans="1:20" x14ac:dyDescent="0.25">
      <c r="A43" s="3">
        <v>45078</v>
      </c>
      <c r="B43" s="41">
        <v>7.1659E-2</v>
      </c>
      <c r="C43" s="41">
        <v>7.3299000000000003E-2</v>
      </c>
      <c r="D43" s="41">
        <v>5.5888E-2</v>
      </c>
      <c r="E43" s="41">
        <v>6.6534999999999997E-2</v>
      </c>
      <c r="F43" s="4">
        <v>29030000000</v>
      </c>
      <c r="G43" s="4">
        <v>819414782676.48999</v>
      </c>
      <c r="H43" s="11">
        <f t="shared" si="2"/>
        <v>-0.10013995285798465</v>
      </c>
      <c r="I43" s="10">
        <f t="shared" si="8"/>
        <v>0.14615131534234888</v>
      </c>
      <c r="J43" s="10">
        <f t="shared" si="7"/>
        <v>0.16977530622980397</v>
      </c>
      <c r="K43" s="10">
        <f t="shared" si="5"/>
        <v>-0.60284029952643614</v>
      </c>
      <c r="L43" s="10">
        <f t="shared" si="6"/>
        <v>0.31153378184941327</v>
      </c>
      <c r="S43" s="28"/>
      <c r="T43" s="28"/>
    </row>
    <row r="44" spans="1:20" x14ac:dyDescent="0.25">
      <c r="A44" s="3">
        <v>45108</v>
      </c>
      <c r="B44" s="41">
        <v>6.6491999999999996E-2</v>
      </c>
      <c r="C44" s="41">
        <v>8.3699999999999997E-2</v>
      </c>
      <c r="D44" s="41">
        <v>6.3728000000000007E-2</v>
      </c>
      <c r="E44" s="41">
        <v>7.7830999999999997E-2</v>
      </c>
      <c r="F44" s="4">
        <v>53880000000</v>
      </c>
      <c r="G44" s="4">
        <v>729073641687.68005</v>
      </c>
      <c r="H44" s="11">
        <f t="shared" si="2"/>
        <v>0.14189825236360651</v>
      </c>
      <c r="I44" s="10">
        <f t="shared" si="8"/>
        <v>7.6181852442659084E-2</v>
      </c>
      <c r="J44" s="10">
        <f t="shared" si="7"/>
        <v>-0.18084053911680442</v>
      </c>
      <c r="K44" s="10">
        <f t="shared" si="5"/>
        <v>-0.54648403211998398</v>
      </c>
      <c r="L44" s="10">
        <f t="shared" si="6"/>
        <v>0.31339442631182512</v>
      </c>
      <c r="S44" s="28"/>
      <c r="T44" s="28"/>
    </row>
    <row r="45" spans="1:20" x14ac:dyDescent="0.25">
      <c r="A45" s="3">
        <v>45139</v>
      </c>
      <c r="B45" s="41">
        <v>7.7829999999999996E-2</v>
      </c>
      <c r="C45" s="41">
        <v>7.8276999999999999E-2</v>
      </c>
      <c r="D45" s="41">
        <v>5.6911000000000003E-2</v>
      </c>
      <c r="E45" s="41">
        <v>6.3755999999999993E-2</v>
      </c>
      <c r="F45" s="4">
        <v>36900000000</v>
      </c>
      <c r="G45" s="4">
        <v>875939356678.79004</v>
      </c>
      <c r="H45" s="11">
        <f t="shared" si="2"/>
        <v>-6.4790919952210244E-2</v>
      </c>
      <c r="I45" s="10">
        <f t="shared" si="8"/>
        <v>0.23469068516958103</v>
      </c>
      <c r="J45" s="10">
        <f t="shared" si="7"/>
        <v>-2.6413200326243613E-2</v>
      </c>
      <c r="K45" s="10">
        <f t="shared" si="5"/>
        <v>-0.57586774889194725</v>
      </c>
      <c r="L45" s="10">
        <f t="shared" si="6"/>
        <v>0.37542830032858321</v>
      </c>
      <c r="S45" s="28"/>
      <c r="T45" s="28"/>
    </row>
    <row r="46" spans="1:20" x14ac:dyDescent="0.25">
      <c r="A46" s="3">
        <v>45170</v>
      </c>
      <c r="B46" s="41">
        <v>6.3755999999999993E-2</v>
      </c>
      <c r="C46" s="41">
        <v>6.4771999999999996E-2</v>
      </c>
      <c r="D46" s="41">
        <v>5.9406E-2</v>
      </c>
      <c r="E46" s="41">
        <v>6.2072000000000002E-2</v>
      </c>
      <c r="F46" s="4">
        <v>23080000000</v>
      </c>
      <c r="G46" s="4">
        <v>1076689232562.09</v>
      </c>
      <c r="H46" s="11">
        <f t="shared" si="2"/>
        <v>-0.17252832888332464</v>
      </c>
      <c r="I46" s="10">
        <f t="shared" si="8"/>
        <v>3.5948825851431494E-3</v>
      </c>
      <c r="J46" s="10">
        <f t="shared" si="7"/>
        <v>9.999677793530104E-2</v>
      </c>
      <c r="K46" s="10">
        <f t="shared" si="5"/>
        <v>-0.64904257740114213</v>
      </c>
      <c r="L46" s="10">
        <f t="shared" si="6"/>
        <v>9.0327576339090276E-2</v>
      </c>
      <c r="S46" s="28"/>
      <c r="T46" s="28"/>
    </row>
    <row r="47" spans="1:20" x14ac:dyDescent="0.25">
      <c r="A47" s="3">
        <v>45200</v>
      </c>
      <c r="B47" s="41">
        <v>6.2072000000000002E-2</v>
      </c>
      <c r="C47" s="41">
        <v>7.5094999999999995E-2</v>
      </c>
      <c r="D47" s="41">
        <v>5.74E-2</v>
      </c>
      <c r="E47" s="41">
        <v>6.8279000000000006E-2</v>
      </c>
      <c r="F47" s="4">
        <v>32400000000</v>
      </c>
      <c r="G47" s="4">
        <v>1156485845063.1001</v>
      </c>
      <c r="H47" s="11">
        <f t="shared" si="2"/>
        <v>0.15937442104613103</v>
      </c>
      <c r="I47" s="10">
        <f t="shared" si="8"/>
        <v>4.0083314354371291E-2</v>
      </c>
      <c r="J47" s="10">
        <f t="shared" si="7"/>
        <v>0.22131255583708009</v>
      </c>
      <c r="K47" s="10">
        <f t="shared" si="5"/>
        <v>-0.59310894136260695</v>
      </c>
      <c r="L47" s="10">
        <f t="shared" si="6"/>
        <v>0.30827526132404182</v>
      </c>
      <c r="S47" s="28"/>
      <c r="T47" s="28"/>
    </row>
    <row r="48" spans="1:20" x14ac:dyDescent="0.25">
      <c r="A48" s="3">
        <v>45231</v>
      </c>
      <c r="B48" s="41">
        <v>6.8279000000000006E-2</v>
      </c>
      <c r="C48" s="41">
        <v>8.7444999999999995E-2</v>
      </c>
      <c r="D48" s="41">
        <v>6.5872E-2</v>
      </c>
      <c r="E48" s="41">
        <v>8.3390000000000006E-2</v>
      </c>
      <c r="F48" s="4">
        <v>85640000000</v>
      </c>
      <c r="G48" s="4">
        <v>824619217607.52002</v>
      </c>
      <c r="H48" s="11">
        <f t="shared" si="2"/>
        <v>0.16445835275317933</v>
      </c>
      <c r="I48" s="10">
        <f t="shared" si="8"/>
        <v>0.23877590492544346</v>
      </c>
      <c r="J48" s="10">
        <f t="shared" si="7"/>
        <v>7.3797817484110739E-2</v>
      </c>
      <c r="K48" s="10">
        <f t="shared" si="5"/>
        <v>-0.526192308109104</v>
      </c>
      <c r="L48" s="10">
        <f t="shared" si="6"/>
        <v>0.32749878552343925</v>
      </c>
      <c r="S48" s="28"/>
      <c r="T48" s="28"/>
    </row>
    <row r="49" spans="1:20" x14ac:dyDescent="0.25">
      <c r="A49" s="3">
        <v>45261</v>
      </c>
      <c r="B49" s="41">
        <v>8.3395999999999998E-2</v>
      </c>
      <c r="C49" s="41">
        <v>0.106783</v>
      </c>
      <c r="D49" s="41">
        <v>8.2274E-2</v>
      </c>
      <c r="E49" s="41">
        <v>8.9543999999999999E-2</v>
      </c>
      <c r="F49" s="4">
        <v>72320000000</v>
      </c>
      <c r="G49" s="4">
        <v>886869903602.64001</v>
      </c>
      <c r="H49" s="11">
        <f t="shared" si="2"/>
        <v>0.22114471953799542</v>
      </c>
      <c r="I49" s="10">
        <f t="shared" si="8"/>
        <v>0.38604836799020043</v>
      </c>
      <c r="J49" s="10">
        <f t="shared" si="7"/>
        <v>-0.12048825158581244</v>
      </c>
      <c r="K49" s="10">
        <f t="shared" si="5"/>
        <v>-0.42141223897094682</v>
      </c>
      <c r="L49" s="10">
        <f t="shared" si="6"/>
        <v>0.2978948391958578</v>
      </c>
      <c r="S49" s="28"/>
      <c r="T49" s="28"/>
    </row>
    <row r="50" spans="1:20" x14ac:dyDescent="0.25">
      <c r="A50" s="3">
        <v>45292</v>
      </c>
      <c r="B50" s="41">
        <v>8.9542999999999998E-2</v>
      </c>
      <c r="C50" s="41">
        <v>9.4339000000000006E-2</v>
      </c>
      <c r="D50" s="41">
        <v>7.4175000000000005E-2</v>
      </c>
      <c r="E50" s="41">
        <v>7.8755000000000006E-2</v>
      </c>
      <c r="F50" s="4">
        <v>51870000000</v>
      </c>
      <c r="G50" s="4">
        <v>781431379811.18994</v>
      </c>
      <c r="H50" s="11">
        <f t="shared" si="2"/>
        <v>-0.11653540357547547</v>
      </c>
      <c r="I50" s="10">
        <f t="shared" si="8"/>
        <v>0.18487965817857013</v>
      </c>
      <c r="J50" s="10">
        <f t="shared" si="7"/>
        <v>0.48831185321566872</v>
      </c>
      <c r="K50" s="10">
        <f t="shared" si="5"/>
        <v>-0.48883819720629829</v>
      </c>
      <c r="L50" s="10">
        <f t="shared" si="6"/>
        <v>0.27184361307718241</v>
      </c>
      <c r="S50" s="28"/>
      <c r="T50" s="28"/>
    </row>
    <row r="51" spans="1:20" x14ac:dyDescent="0.25">
      <c r="A51" s="3">
        <v>45323</v>
      </c>
      <c r="B51" s="41">
        <v>7.8756000000000007E-2</v>
      </c>
      <c r="C51" s="41">
        <v>0.13485</v>
      </c>
      <c r="D51" s="41">
        <v>7.7376E-2</v>
      </c>
      <c r="E51" s="41">
        <v>0.117212</v>
      </c>
      <c r="F51" s="4">
        <v>61530000000</v>
      </c>
      <c r="G51" s="4">
        <v>656852513237.54004</v>
      </c>
      <c r="H51" s="11">
        <f t="shared" si="2"/>
        <v>0.42941943416826539</v>
      </c>
      <c r="I51" s="10">
        <f t="shared" si="8"/>
        <v>0.51303027225677178</v>
      </c>
      <c r="J51" s="10">
        <f t="shared" si="7"/>
        <v>0.87784527181517258</v>
      </c>
      <c r="K51" s="10">
        <f t="shared" si="5"/>
        <v>-0.26933538508219634</v>
      </c>
      <c r="L51" s="10">
        <f t="shared" si="6"/>
        <v>0.74278846153846145</v>
      </c>
      <c r="S51" s="28"/>
      <c r="T51" s="28"/>
    </row>
    <row r="52" spans="1:20" x14ac:dyDescent="0.25">
      <c r="A52" s="3">
        <v>45352</v>
      </c>
      <c r="B52" s="41">
        <v>0.11720899999999999</v>
      </c>
      <c r="C52" s="41">
        <v>0.228015</v>
      </c>
      <c r="D52" s="41">
        <v>0.117203</v>
      </c>
      <c r="E52" s="41">
        <v>0.220106</v>
      </c>
      <c r="F52" s="4">
        <v>197090000000</v>
      </c>
      <c r="G52" s="4">
        <v>698990486184.96997</v>
      </c>
      <c r="H52" s="11">
        <f t="shared" si="2"/>
        <v>0.6908787541713014</v>
      </c>
      <c r="I52" s="10">
        <f t="shared" si="8"/>
        <v>0.12137954419940492</v>
      </c>
      <c r="J52" s="10">
        <f t="shared" si="7"/>
        <v>-0.39450083141758963</v>
      </c>
      <c r="K52" s="10">
        <f t="shared" si="5"/>
        <v>0.23546527378926951</v>
      </c>
      <c r="L52" s="10">
        <f t="shared" si="6"/>
        <v>0.94547067907818061</v>
      </c>
      <c r="S52" s="28"/>
      <c r="T52" s="28"/>
    </row>
    <row r="53" spans="1:20" x14ac:dyDescent="0.25">
      <c r="A53" s="3">
        <v>45383</v>
      </c>
      <c r="B53" s="41">
        <v>0.220113</v>
      </c>
      <c r="C53" s="41">
        <v>0.220113</v>
      </c>
      <c r="D53" s="41">
        <v>0.12959799999999999</v>
      </c>
      <c r="E53" s="41">
        <v>0.133274</v>
      </c>
      <c r="F53" s="4">
        <v>104870000000</v>
      </c>
      <c r="G53" s="4">
        <v>1079669884319.7</v>
      </c>
      <c r="H53" s="11">
        <f t="shared" si="2"/>
        <v>-3.4655614762186662E-2</v>
      </c>
      <c r="I53" s="10">
        <f t="shared" si="8"/>
        <v>0.10853419756808785</v>
      </c>
      <c r="J53" s="10">
        <f t="shared" si="7"/>
        <v>0.19294085868211353</v>
      </c>
      <c r="K53" s="10">
        <f t="shared" si="5"/>
        <v>0.19264946520876913</v>
      </c>
      <c r="L53" s="10">
        <f t="shared" si="6"/>
        <v>0.69842898810166831</v>
      </c>
      <c r="S53" s="28"/>
      <c r="T53" s="28"/>
    </row>
    <row r="54" spans="1:20" x14ac:dyDescent="0.25">
      <c r="A54" s="3">
        <v>45413</v>
      </c>
      <c r="B54" s="41">
        <v>0.13336000000000001</v>
      </c>
      <c r="C54" s="41">
        <v>0.174701</v>
      </c>
      <c r="D54" s="41">
        <v>0.12020699999999999</v>
      </c>
      <c r="E54" s="41">
        <v>0.15898799999999999</v>
      </c>
      <c r="F54" s="4">
        <v>76690000000</v>
      </c>
      <c r="G54" s="4">
        <v>1100016786762.5601</v>
      </c>
      <c r="H54" s="11">
        <f t="shared" si="2"/>
        <v>-0.20631221236364961</v>
      </c>
      <c r="I54" s="10">
        <f t="shared" si="8"/>
        <v>5.6750576121063386E-2</v>
      </c>
      <c r="J54" s="10">
        <f t="shared" si="7"/>
        <v>-0.21734973708707572</v>
      </c>
      <c r="K54" s="10">
        <f t="shared" si="5"/>
        <v>-5.3408684532775585E-2</v>
      </c>
      <c r="L54" s="10">
        <f t="shared" si="6"/>
        <v>0.4533346643706273</v>
      </c>
      <c r="S54" s="28"/>
      <c r="T54" s="28"/>
    </row>
    <row r="55" spans="1:20" x14ac:dyDescent="0.25">
      <c r="A55" s="3">
        <v>45444</v>
      </c>
      <c r="B55" s="41">
        <v>0.15897</v>
      </c>
      <c r="C55" s="41">
        <v>0.16547300000000001</v>
      </c>
      <c r="D55" s="41">
        <v>0.114298</v>
      </c>
      <c r="E55" s="41">
        <v>0.124432</v>
      </c>
      <c r="F55" s="4">
        <v>38180000000</v>
      </c>
      <c r="G55" s="4">
        <v>841428977514.56995</v>
      </c>
      <c r="H55" s="11">
        <f t="shared" si="2"/>
        <v>-5.2821678181578735E-2</v>
      </c>
      <c r="I55" s="10">
        <f t="shared" si="8"/>
        <v>6.2726084393862269E-3</v>
      </c>
      <c r="J55" s="10">
        <f t="shared" si="7"/>
        <v>-2.0187733059020219E-2</v>
      </c>
      <c r="K55" s="10">
        <f t="shared" si="5"/>
        <v>-0.10340922636786265</v>
      </c>
      <c r="L55" s="10">
        <f t="shared" si="6"/>
        <v>0.44773311868974086</v>
      </c>
      <c r="S55" s="28"/>
      <c r="T55" s="28"/>
    </row>
    <row r="56" spans="1:20" x14ac:dyDescent="0.25">
      <c r="A56" s="3">
        <v>45474</v>
      </c>
      <c r="B56" s="41">
        <v>0.124428</v>
      </c>
      <c r="C56" s="41">
        <v>0.143452</v>
      </c>
      <c r="D56" s="41">
        <v>9.2634999999999995E-2</v>
      </c>
      <c r="E56" s="41">
        <v>0.12192</v>
      </c>
      <c r="F56" s="4">
        <v>57700000000</v>
      </c>
      <c r="G56" s="4">
        <v>616452744533.29004</v>
      </c>
      <c r="H56" s="11">
        <f t="shared" si="2"/>
        <v>-0.1330791126044733</v>
      </c>
      <c r="I56" s="10">
        <f t="shared" si="8"/>
        <v>0.15087522361080025</v>
      </c>
      <c r="J56" s="10">
        <f t="shared" si="7"/>
        <v>-0.16928313648293969</v>
      </c>
      <c r="K56" s="10">
        <f t="shared" si="5"/>
        <v>-0.22272673089218564</v>
      </c>
      <c r="L56" s="10">
        <f t="shared" si="6"/>
        <v>0.54857235386193137</v>
      </c>
      <c r="S56" s="28"/>
      <c r="T56" s="28"/>
    </row>
    <row r="57" spans="1:20" x14ac:dyDescent="0.25">
      <c r="A57" s="3">
        <v>45505</v>
      </c>
      <c r="B57" s="41">
        <v>0.121921</v>
      </c>
      <c r="C57" s="41">
        <v>0.123089</v>
      </c>
      <c r="D57" s="41">
        <v>8.0548999999999996E-2</v>
      </c>
      <c r="E57" s="41">
        <v>0.101281</v>
      </c>
      <c r="F57" s="4">
        <v>57250000000</v>
      </c>
      <c r="G57" s="4">
        <v>539051138107.78998</v>
      </c>
      <c r="H57" s="11">
        <f t="shared" si="2"/>
        <v>-0.14194992053090924</v>
      </c>
      <c r="I57" s="10">
        <f t="shared" si="8"/>
        <v>0.20518936931737528</v>
      </c>
      <c r="J57" s="10">
        <f t="shared" si="7"/>
        <v>0.12885931221058256</v>
      </c>
      <c r="K57" s="10">
        <f t="shared" si="5"/>
        <v>-0.3330606096728399</v>
      </c>
      <c r="L57" s="10">
        <f t="shared" si="6"/>
        <v>0.52812573712895272</v>
      </c>
      <c r="S57" s="28"/>
      <c r="T57" s="28"/>
    </row>
    <row r="58" spans="1:20" x14ac:dyDescent="0.25">
      <c r="A58" s="3">
        <v>45536</v>
      </c>
      <c r="B58" s="41">
        <v>0.101282</v>
      </c>
      <c r="C58" s="41">
        <v>0.13188</v>
      </c>
      <c r="D58" s="41">
        <v>8.9109999999999995E-2</v>
      </c>
      <c r="E58" s="41">
        <v>0.114332</v>
      </c>
      <c r="F58" s="4">
        <v>41680000000</v>
      </c>
      <c r="G58" s="4">
        <v>364229729425.88</v>
      </c>
      <c r="H58" s="11">
        <f t="shared" si="2"/>
        <v>7.1419866925557879E-2</v>
      </c>
      <c r="I58" s="10">
        <f t="shared" si="8"/>
        <v>0.92640781608624345</v>
      </c>
      <c r="J58" s="10">
        <f t="shared" si="7"/>
        <v>0.41323513976839377</v>
      </c>
      <c r="K58" s="10">
        <f t="shared" si="5"/>
        <v>-0.28542788716826151</v>
      </c>
      <c r="L58" s="10">
        <f t="shared" si="6"/>
        <v>0.47996857816182259</v>
      </c>
      <c r="S58" s="28"/>
      <c r="T58" s="28"/>
    </row>
    <row r="59" spans="1:20" x14ac:dyDescent="0.25">
      <c r="A59" s="3">
        <v>45566</v>
      </c>
      <c r="B59" s="41">
        <v>0.114316</v>
      </c>
      <c r="C59" s="41">
        <v>0.17956800000000001</v>
      </c>
      <c r="D59" s="41">
        <v>0.10123799999999999</v>
      </c>
      <c r="E59" s="41">
        <v>0.161578</v>
      </c>
      <c r="F59" s="4">
        <v>72270000000</v>
      </c>
      <c r="G59" s="4">
        <v>255372071116.28</v>
      </c>
      <c r="H59" s="11">
        <f t="shared" si="2"/>
        <v>0.36160145586897185</v>
      </c>
      <c r="I59" s="10">
        <f t="shared" si="8"/>
        <v>1.1761191299567877</v>
      </c>
      <c r="J59" s="10">
        <f t="shared" si="7"/>
        <v>1.6095012934929263</v>
      </c>
      <c r="K59" s="10">
        <f t="shared" si="5"/>
        <v>-2.7037570844937631E-2</v>
      </c>
      <c r="L59" s="10">
        <f t="shared" si="6"/>
        <v>0.77372132993539999</v>
      </c>
      <c r="S59" s="28"/>
      <c r="T59" s="28"/>
    </row>
    <row r="60" spans="1:20" x14ac:dyDescent="0.25">
      <c r="A60" s="3">
        <v>45597</v>
      </c>
      <c r="B60" s="41">
        <v>0.16156699999999999</v>
      </c>
      <c r="C60" s="41">
        <v>0.47975899999999999</v>
      </c>
      <c r="D60" s="41">
        <v>0.14226900000000001</v>
      </c>
      <c r="E60" s="41">
        <v>0.42163800000000001</v>
      </c>
      <c r="F60" s="4">
        <v>220860000000</v>
      </c>
      <c r="G60" s="4">
        <v>199556965503.78</v>
      </c>
      <c r="H60" s="11">
        <f t="shared" si="2"/>
        <v>1.6717399536665773</v>
      </c>
      <c r="I60" s="10">
        <f t="shared" si="8"/>
        <v>7.9581677033315187E-2</v>
      </c>
      <c r="J60" s="10">
        <f t="shared" si="7"/>
        <v>-0.25062731537480021</v>
      </c>
      <c r="K60" s="10">
        <f t="shared" si="5"/>
        <v>1.5995025953900672</v>
      </c>
      <c r="L60" s="10">
        <f t="shared" si="6"/>
        <v>2.3721963323000792</v>
      </c>
      <c r="S60" s="28"/>
      <c r="T60" s="28"/>
    </row>
    <row r="61" spans="1:20" x14ac:dyDescent="0.25">
      <c r="A61" s="3">
        <v>45627</v>
      </c>
      <c r="B61" s="41">
        <v>0.42166900000000002</v>
      </c>
      <c r="C61" s="41">
        <v>0.48381600000000002</v>
      </c>
      <c r="D61" s="41">
        <v>0.26406600000000002</v>
      </c>
      <c r="E61" s="41">
        <v>0.31596400000000002</v>
      </c>
      <c r="F61" s="4">
        <v>122940000000</v>
      </c>
      <c r="G61" s="4">
        <v>199630473235.10999</v>
      </c>
      <c r="H61" s="11">
        <f t="shared" si="2"/>
        <v>8.4563291152433464E-3</v>
      </c>
      <c r="I61" s="10">
        <f t="shared" si="8"/>
        <v>9.1743865034844121E-2</v>
      </c>
      <c r="J61" s="10">
        <f t="shared" si="7"/>
        <v>4.0691344583559941E-2</v>
      </c>
      <c r="K61" s="10">
        <f t="shared" si="5"/>
        <v>1.6214848448726147</v>
      </c>
      <c r="L61" s="10">
        <f t="shared" si="6"/>
        <v>0.83217831905659945</v>
      </c>
      <c r="S61" s="28"/>
      <c r="T61" s="28"/>
    </row>
    <row r="62" spans="1:20" x14ac:dyDescent="0.25">
      <c r="A62" s="3">
        <v>45658</v>
      </c>
      <c r="B62" s="41">
        <v>0.31595600000000001</v>
      </c>
      <c r="C62" s="41">
        <v>0.43345600000000001</v>
      </c>
      <c r="D62" s="41">
        <v>0.30707299999999998</v>
      </c>
      <c r="E62" s="41">
        <v>0.32882099999999997</v>
      </c>
      <c r="F62" s="4">
        <v>80380000000</v>
      </c>
      <c r="G62" s="4">
        <v>208895308529.07001</v>
      </c>
      <c r="H62" s="11">
        <f t="shared" si="2"/>
        <v>-0.10408915786166645</v>
      </c>
      <c r="I62" s="10">
        <f t="shared" si="8"/>
        <v>2.634629273720351E-2</v>
      </c>
      <c r="J62" s="10">
        <f t="shared" si="7"/>
        <v>-0.3860641504040192</v>
      </c>
      <c r="K62" s="10">
        <f t="shared" si="5"/>
        <v>1.3486166950227028</v>
      </c>
      <c r="L62" s="10">
        <f t="shared" si="6"/>
        <v>0.41157314384527477</v>
      </c>
      <c r="S62" s="28"/>
      <c r="T62" s="28"/>
    </row>
    <row r="63" spans="1:20" x14ac:dyDescent="0.25">
      <c r="A63" s="3">
        <v>45689</v>
      </c>
      <c r="B63" s="41">
        <v>0.32882400000000001</v>
      </c>
      <c r="C63" s="41">
        <v>0.33209899999999998</v>
      </c>
      <c r="D63" s="41">
        <v>0.18170500000000001</v>
      </c>
      <c r="E63" s="41">
        <v>0.201875</v>
      </c>
      <c r="F63" s="4">
        <v>61390000000</v>
      </c>
      <c r="G63" s="4">
        <v>168315606321.29001</v>
      </c>
      <c r="H63" s="11">
        <f t="shared" si="2"/>
        <v>-0.23383457605846966</v>
      </c>
      <c r="I63" s="10">
        <f t="shared" si="8"/>
        <v>4.7822488261809876E-2</v>
      </c>
      <c r="J63" s="10">
        <f t="shared" si="7"/>
        <v>-0.17464272445820439</v>
      </c>
      <c r="K63" s="10">
        <f t="shared" si="5"/>
        <v>0.79942890581822512</v>
      </c>
      <c r="L63" s="10">
        <f t="shared" si="6"/>
        <v>0.82768223218953785</v>
      </c>
      <c r="S63" s="28"/>
      <c r="T63" s="28"/>
    </row>
    <row r="64" spans="1:20" x14ac:dyDescent="0.25">
      <c r="A64" s="3">
        <v>45717</v>
      </c>
      <c r="B64" s="41">
        <v>0.20186699999999999</v>
      </c>
      <c r="C64" s="41">
        <v>0.24206900000000001</v>
      </c>
      <c r="D64" s="41">
        <v>0.14352500000000001</v>
      </c>
      <c r="E64" s="41">
        <v>0.16661899999999999</v>
      </c>
      <c r="F64" s="4">
        <v>49910000000</v>
      </c>
      <c r="G64" s="4">
        <v>173997151929.67999</v>
      </c>
      <c r="H64" s="11">
        <f t="shared" si="2"/>
        <v>-0.27109386056567464</v>
      </c>
      <c r="I64" s="10">
        <f t="shared" si="8"/>
        <v>0.38758378267853566</v>
      </c>
      <c r="J64" s="10">
        <f t="shared" si="7"/>
        <v>3.4239792580678108E-2</v>
      </c>
      <c r="K64" s="10">
        <f t="shared" si="5"/>
        <v>0.31161477692649475</v>
      </c>
      <c r="L64" s="10">
        <f t="shared" si="6"/>
        <v>0.68659815363177135</v>
      </c>
      <c r="S64" s="28"/>
      <c r="T64" s="28"/>
    </row>
    <row r="65" spans="1:20" x14ac:dyDescent="0.25">
      <c r="A65" s="3">
        <v>45748</v>
      </c>
      <c r="B65" s="41">
        <v>0.16662199999999999</v>
      </c>
      <c r="C65" s="41">
        <v>0.19281699999999999</v>
      </c>
      <c r="D65" s="41">
        <v>0.130302</v>
      </c>
      <c r="E65" s="41">
        <v>0.172324</v>
      </c>
      <c r="F65" s="4">
        <v>42720000000</v>
      </c>
      <c r="G65" s="4">
        <v>158922133909.09</v>
      </c>
      <c r="H65" s="11">
        <f t="shared" si="2"/>
        <v>-0.20346264907939479</v>
      </c>
      <c r="I65" s="10" t="e">
        <f t="shared" si="8"/>
        <v>#DIV/0!</v>
      </c>
      <c r="J65" s="10">
        <f t="shared" si="7"/>
        <v>0.11710498827789517</v>
      </c>
      <c r="K65" s="10">
        <f t="shared" si="5"/>
        <v>4.4750159841350667E-2</v>
      </c>
      <c r="L65" s="10">
        <f t="shared" si="6"/>
        <v>0.47977007260057403</v>
      </c>
      <c r="S65" s="28"/>
      <c r="T65" s="28"/>
    </row>
    <row r="66" spans="1:20" x14ac:dyDescent="0.25">
      <c r="A66" s="3">
        <v>45778</v>
      </c>
      <c r="B66" s="41">
        <v>0.172323</v>
      </c>
      <c r="C66" s="41">
        <v>0.259274</v>
      </c>
      <c r="D66" s="41">
        <v>0.16434299999999999</v>
      </c>
      <c r="E66" s="41">
        <v>0.19250400000000001</v>
      </c>
      <c r="F66" s="4">
        <v>53980000000</v>
      </c>
      <c r="G66" s="4">
        <v>117814077266.53999</v>
      </c>
      <c r="H66" s="11">
        <f t="shared" si="2"/>
        <v>0.34466359294045662</v>
      </c>
      <c r="I66" s="10" t="e">
        <f t="shared" si="8"/>
        <v>#DIV/0!</v>
      </c>
      <c r="J66" s="10">
        <f t="shared" si="7"/>
        <v>-0.14186198728338106</v>
      </c>
      <c r="K66" s="10">
        <f t="shared" si="5"/>
        <v>0.4048375036573868</v>
      </c>
      <c r="L66" s="10">
        <f t="shared" si="6"/>
        <v>0.57763944920075705</v>
      </c>
    </row>
    <row r="67" spans="1:20" x14ac:dyDescent="0.25">
      <c r="A67" s="3">
        <v>45809</v>
      </c>
      <c r="B67" s="41">
        <v>0.19251099999999999</v>
      </c>
      <c r="C67" s="41">
        <v>0.20550099999999999</v>
      </c>
      <c r="D67" s="41">
        <v>0.14330799999999999</v>
      </c>
      <c r="E67" s="41">
        <v>0.16519500000000001</v>
      </c>
      <c r="F67" s="4">
        <v>32900000000</v>
      </c>
      <c r="G67" s="4">
        <v>156895988083.73999</v>
      </c>
      <c r="H67" s="10"/>
      <c r="I67" s="10" t="e">
        <f t="shared" si="8"/>
        <v>#DIV/0!</v>
      </c>
      <c r="J67" s="10">
        <f t="shared" si="7"/>
        <v>-1</v>
      </c>
      <c r="K67" s="10">
        <f t="shared" si="5"/>
        <v>0.11347652228567706</v>
      </c>
      <c r="L67" s="10">
        <f t="shared" si="6"/>
        <v>0.43398135484411204</v>
      </c>
    </row>
    <row r="68" spans="1:20" x14ac:dyDescent="0.25">
      <c r="H68" s="10"/>
      <c r="I68" s="10"/>
      <c r="J68" s="10"/>
      <c r="K68" s="10"/>
      <c r="L68" s="10"/>
    </row>
    <row r="69" spans="1:20" x14ac:dyDescent="0.25">
      <c r="H69" s="10"/>
      <c r="I69" s="10"/>
      <c r="J69" s="10"/>
      <c r="K69" s="10"/>
      <c r="L69" s="10"/>
    </row>
    <row r="70" spans="1:20" x14ac:dyDescent="0.25">
      <c r="H70" s="10"/>
      <c r="I70" s="10"/>
      <c r="J70" s="10"/>
      <c r="K70" s="10"/>
      <c r="L70" s="10"/>
    </row>
    <row r="71" spans="1:20" x14ac:dyDescent="0.25">
      <c r="H71" s="10"/>
      <c r="I71" s="10"/>
      <c r="J71" s="10"/>
      <c r="K71" s="10"/>
      <c r="L71" s="10"/>
    </row>
    <row r="72" spans="1:20" x14ac:dyDescent="0.25">
      <c r="H72" s="10"/>
      <c r="I72" s="10"/>
      <c r="J72" s="10"/>
      <c r="K72" s="10"/>
      <c r="L72" s="10"/>
    </row>
    <row r="73" spans="1:20" x14ac:dyDescent="0.25">
      <c r="H73" s="10"/>
      <c r="I73" s="10"/>
      <c r="J73" s="10"/>
      <c r="K73" s="10"/>
      <c r="L73" s="10"/>
    </row>
    <row r="74" spans="1:20" x14ac:dyDescent="0.25">
      <c r="H74" s="10"/>
      <c r="I74" s="10"/>
      <c r="J74" s="10"/>
      <c r="K74" s="10"/>
      <c r="L74" s="10"/>
    </row>
    <row r="75" spans="1:20" x14ac:dyDescent="0.25">
      <c r="H75" s="10"/>
      <c r="I75" s="10"/>
      <c r="J75" s="10"/>
      <c r="K75" s="10"/>
      <c r="L75" s="10"/>
    </row>
    <row r="76" spans="1:20" x14ac:dyDescent="0.25">
      <c r="H76" s="10"/>
      <c r="I76" s="10"/>
      <c r="J76" s="10"/>
      <c r="K76" s="10"/>
      <c r="L76" s="10"/>
    </row>
    <row r="77" spans="1:20" x14ac:dyDescent="0.25">
      <c r="H77" s="10"/>
      <c r="I77" s="10"/>
      <c r="J77" s="10"/>
      <c r="K77" s="10"/>
      <c r="L77" s="10"/>
    </row>
    <row r="78" spans="1:20" x14ac:dyDescent="0.25">
      <c r="H78" s="10"/>
      <c r="I78" s="10"/>
      <c r="J78" s="10"/>
      <c r="K78" s="10"/>
      <c r="L78" s="10"/>
    </row>
    <row r="79" spans="1:20" x14ac:dyDescent="0.25">
      <c r="H79" s="10"/>
      <c r="I79" s="10"/>
      <c r="J79" s="10"/>
      <c r="K79" s="10"/>
      <c r="L79" s="10"/>
    </row>
    <row r="80" spans="1:20" x14ac:dyDescent="0.25">
      <c r="H80" s="10"/>
      <c r="I80" s="10"/>
      <c r="J80" s="10"/>
      <c r="K80" s="10"/>
      <c r="L80" s="10"/>
    </row>
    <row r="81" spans="8:12" x14ac:dyDescent="0.25">
      <c r="H81" s="10"/>
      <c r="I81" s="10"/>
      <c r="J81" s="10"/>
      <c r="K81" s="10"/>
      <c r="L81" s="10"/>
    </row>
    <row r="82" spans="8:12" x14ac:dyDescent="0.25">
      <c r="H82" s="10"/>
      <c r="I82" s="10"/>
      <c r="J82" s="10"/>
      <c r="K82" s="10"/>
      <c r="L82" s="10"/>
    </row>
    <row r="83" spans="8:12" x14ac:dyDescent="0.25">
      <c r="H83" s="10"/>
      <c r="I83" s="10"/>
      <c r="J83" s="10"/>
      <c r="K83" s="10"/>
      <c r="L83" s="10"/>
    </row>
    <row r="84" spans="8:12" x14ac:dyDescent="0.25">
      <c r="H84" s="10"/>
      <c r="I84" s="10"/>
      <c r="J84" s="10"/>
      <c r="K84" s="10"/>
      <c r="L84" s="10"/>
    </row>
    <row r="85" spans="8:12" x14ac:dyDescent="0.25">
      <c r="H85" s="10"/>
      <c r="I85" s="10"/>
      <c r="J85" s="10"/>
      <c r="K85" s="10"/>
      <c r="L85" s="10"/>
    </row>
    <row r="86" spans="8:12" x14ac:dyDescent="0.25">
      <c r="H86" s="10"/>
      <c r="I86" s="10"/>
      <c r="J86" s="10"/>
      <c r="K86" s="10"/>
      <c r="L86" s="10"/>
    </row>
    <row r="87" spans="8:12" x14ac:dyDescent="0.25">
      <c r="H87" s="10"/>
      <c r="I87" s="10"/>
      <c r="J87" s="10"/>
      <c r="K87" s="10"/>
      <c r="L87" s="10"/>
    </row>
    <row r="88" spans="8:12" x14ac:dyDescent="0.25">
      <c r="H88" s="10"/>
      <c r="I88" s="10"/>
      <c r="J88" s="10"/>
      <c r="K88" s="10"/>
      <c r="L88" s="10"/>
    </row>
    <row r="89" spans="8:12" x14ac:dyDescent="0.25">
      <c r="H89" s="10"/>
      <c r="I89" s="10"/>
      <c r="J89" s="10"/>
      <c r="K89" s="10"/>
      <c r="L89" s="10"/>
    </row>
    <row r="90" spans="8:12" x14ac:dyDescent="0.25">
      <c r="H90" s="10"/>
      <c r="I90" s="10"/>
      <c r="J90" s="10"/>
      <c r="K90" s="10"/>
      <c r="L90" s="10"/>
    </row>
    <row r="91" spans="8:12" x14ac:dyDescent="0.25">
      <c r="H91" s="10"/>
      <c r="I91" s="10"/>
      <c r="J91" s="10"/>
      <c r="K91" s="10"/>
      <c r="L91" s="10"/>
    </row>
    <row r="92" spans="8:12" x14ac:dyDescent="0.25">
      <c r="H92" s="10"/>
      <c r="I92" s="10"/>
      <c r="J92" s="10"/>
      <c r="K92" s="10"/>
      <c r="L92" s="10"/>
    </row>
    <row r="93" spans="8:12" x14ac:dyDescent="0.25">
      <c r="H93" s="10"/>
      <c r="I93" s="10"/>
      <c r="J93" s="10"/>
      <c r="K93" s="10"/>
      <c r="L93" s="10"/>
    </row>
    <row r="94" spans="8:12" x14ac:dyDescent="0.25">
      <c r="H94" s="10"/>
      <c r="I94" s="10"/>
      <c r="J94" s="10"/>
      <c r="K94" s="10"/>
      <c r="L94" s="10"/>
    </row>
    <row r="95" spans="8:12" x14ac:dyDescent="0.25">
      <c r="H95" s="10"/>
      <c r="I95" s="10"/>
      <c r="J95" s="10"/>
      <c r="K95" s="10"/>
      <c r="L95" s="10"/>
    </row>
    <row r="96" spans="8:12" x14ac:dyDescent="0.25">
      <c r="H96" s="10"/>
      <c r="I96" s="10"/>
      <c r="J96" s="10"/>
      <c r="K96" s="10"/>
      <c r="L96" s="10"/>
    </row>
    <row r="97" spans="8:12" x14ac:dyDescent="0.25">
      <c r="H97" s="10"/>
      <c r="I97" s="10"/>
      <c r="J97" s="10"/>
      <c r="K97" s="10"/>
      <c r="L97" s="10"/>
    </row>
    <row r="98" spans="8:12" x14ac:dyDescent="0.25">
      <c r="H98" s="10"/>
      <c r="I98" s="10"/>
      <c r="J98" s="10"/>
      <c r="K98" s="10"/>
      <c r="L98" s="10"/>
    </row>
    <row r="99" spans="8:12" x14ac:dyDescent="0.25">
      <c r="H99" s="10"/>
      <c r="I99" s="10"/>
      <c r="J99" s="10"/>
      <c r="K99" s="10"/>
      <c r="L99" s="10"/>
    </row>
    <row r="100" spans="8:12" x14ac:dyDescent="0.25">
      <c r="H100" s="10"/>
      <c r="I100" s="10"/>
      <c r="J100" s="10"/>
      <c r="K100" s="10"/>
      <c r="L100" s="10"/>
    </row>
    <row r="101" spans="8:12" x14ac:dyDescent="0.25">
      <c r="H101" s="10"/>
      <c r="I101" s="10"/>
      <c r="J101" s="10"/>
      <c r="K101" s="10"/>
      <c r="L101" s="10"/>
    </row>
    <row r="102" spans="8:12" x14ac:dyDescent="0.25">
      <c r="H102" s="10"/>
      <c r="I102" s="10"/>
      <c r="J102" s="10"/>
      <c r="K102" s="10"/>
      <c r="L102" s="10"/>
    </row>
    <row r="103" spans="8:12" x14ac:dyDescent="0.25">
      <c r="H103" s="10"/>
      <c r="I103" s="10"/>
      <c r="J103" s="10"/>
      <c r="K103" s="10"/>
      <c r="L103" s="10"/>
    </row>
    <row r="104" spans="8:12" x14ac:dyDescent="0.25">
      <c r="H104" s="10"/>
      <c r="I104" s="10"/>
      <c r="J104" s="10"/>
      <c r="K104" s="10"/>
      <c r="L104" s="10"/>
    </row>
    <row r="105" spans="8:12" x14ac:dyDescent="0.25">
      <c r="H105" s="10"/>
      <c r="I105" s="10"/>
      <c r="J105" s="10"/>
      <c r="K105" s="10"/>
      <c r="L105" s="10"/>
    </row>
    <row r="106" spans="8:12" x14ac:dyDescent="0.25">
      <c r="H106" s="10"/>
      <c r="I106" s="10"/>
      <c r="J106" s="10"/>
      <c r="K106" s="10"/>
      <c r="L106" s="10"/>
    </row>
    <row r="107" spans="8:12" x14ac:dyDescent="0.25">
      <c r="H107" s="10"/>
      <c r="I107" s="10"/>
      <c r="J107" s="10"/>
      <c r="K107" s="10"/>
      <c r="L107" s="10"/>
    </row>
    <row r="108" spans="8:12" x14ac:dyDescent="0.25">
      <c r="H108" s="10"/>
      <c r="I108" s="10"/>
      <c r="J108" s="10"/>
      <c r="K108" s="10"/>
      <c r="L108" s="10"/>
    </row>
    <row r="109" spans="8:12" x14ac:dyDescent="0.25">
      <c r="H109" s="10"/>
      <c r="I109" s="10"/>
      <c r="J109" s="10"/>
      <c r="K109" s="10"/>
      <c r="L109" s="10"/>
    </row>
    <row r="110" spans="8:12" x14ac:dyDescent="0.25">
      <c r="H110" s="10"/>
      <c r="I110" s="10"/>
      <c r="J110" s="10"/>
      <c r="K110" s="10"/>
      <c r="L110" s="10"/>
    </row>
    <row r="111" spans="8:12" x14ac:dyDescent="0.25">
      <c r="H111" s="10"/>
      <c r="I111" s="10"/>
      <c r="J111" s="10"/>
      <c r="K111" s="10"/>
      <c r="L111" s="10"/>
    </row>
    <row r="112" spans="8:12" x14ac:dyDescent="0.25">
      <c r="H112" s="10"/>
      <c r="I112" s="10"/>
      <c r="J112" s="10"/>
      <c r="K112" s="10"/>
      <c r="L112" s="10"/>
    </row>
    <row r="113" spans="8:12" x14ac:dyDescent="0.25">
      <c r="H113" s="10"/>
      <c r="I113" s="10"/>
      <c r="J113" s="10"/>
      <c r="K113" s="10"/>
      <c r="L113" s="10"/>
    </row>
    <row r="114" spans="8:12" x14ac:dyDescent="0.25">
      <c r="H114" s="10"/>
      <c r="I114" s="10"/>
      <c r="J114" s="10"/>
      <c r="K114" s="10"/>
      <c r="L114" s="10"/>
    </row>
    <row r="115" spans="8:12" x14ac:dyDescent="0.25">
      <c r="H115" s="10"/>
      <c r="I115" s="10"/>
      <c r="J115" s="10"/>
      <c r="K115" s="10"/>
      <c r="L115" s="10"/>
    </row>
    <row r="116" spans="8:12" x14ac:dyDescent="0.25">
      <c r="H116" s="10"/>
      <c r="I116" s="10"/>
      <c r="J116" s="10"/>
      <c r="K116" s="10"/>
      <c r="L116" s="10"/>
    </row>
    <row r="117" spans="8:12" x14ac:dyDescent="0.25">
      <c r="H117" s="10"/>
      <c r="I117" s="10"/>
      <c r="J117" s="10"/>
      <c r="K117" s="10"/>
      <c r="L117" s="10"/>
    </row>
    <row r="118" spans="8:12" x14ac:dyDescent="0.25">
      <c r="H118" s="10"/>
      <c r="I118" s="10"/>
      <c r="J118" s="10"/>
      <c r="K118" s="10"/>
      <c r="L118" s="10"/>
    </row>
    <row r="119" spans="8:12" x14ac:dyDescent="0.25">
      <c r="H119" s="10"/>
      <c r="I119" s="10"/>
      <c r="J119" s="10"/>
      <c r="K119" s="10"/>
      <c r="L119" s="10"/>
    </row>
    <row r="120" spans="8:12" x14ac:dyDescent="0.25">
      <c r="H120" s="10"/>
      <c r="I120" s="10"/>
      <c r="J120" s="10"/>
      <c r="K120" s="10"/>
      <c r="L120" s="10"/>
    </row>
    <row r="121" spans="8:12" x14ac:dyDescent="0.25">
      <c r="H121" s="10"/>
      <c r="I121" s="10"/>
      <c r="J121" s="10"/>
      <c r="K121" s="10"/>
      <c r="L121" s="10"/>
    </row>
    <row r="122" spans="8:12" x14ac:dyDescent="0.25">
      <c r="H122" s="10"/>
      <c r="I122" s="10"/>
      <c r="J122" s="10"/>
      <c r="K122" s="10"/>
      <c r="L122" s="10"/>
    </row>
    <row r="123" spans="8:12" x14ac:dyDescent="0.25">
      <c r="H123" s="10"/>
      <c r="I123" s="10"/>
      <c r="J123" s="10"/>
      <c r="K123" s="10"/>
      <c r="L123" s="10"/>
    </row>
    <row r="124" spans="8:12" x14ac:dyDescent="0.25">
      <c r="H124" s="10"/>
      <c r="I124" s="10"/>
      <c r="J124" s="10"/>
      <c r="K124" s="10"/>
      <c r="L124" s="10"/>
    </row>
    <row r="125" spans="8:12" x14ac:dyDescent="0.25">
      <c r="H125" s="10"/>
      <c r="I125" s="10"/>
      <c r="J125" s="10"/>
      <c r="K125" s="10"/>
      <c r="L125" s="10"/>
    </row>
    <row r="126" spans="8:12" x14ac:dyDescent="0.25">
      <c r="H126" s="10"/>
      <c r="I126" s="10"/>
      <c r="J126" s="10"/>
      <c r="K126" s="10"/>
      <c r="L126" s="10"/>
    </row>
    <row r="127" spans="8:12" x14ac:dyDescent="0.25">
      <c r="H127" s="10"/>
      <c r="I127" s="10"/>
      <c r="J127" s="10"/>
      <c r="K127" s="10"/>
      <c r="L127" s="10"/>
    </row>
    <row r="128" spans="8:12" x14ac:dyDescent="0.25">
      <c r="H128" s="10"/>
      <c r="I128" s="10"/>
      <c r="J128" s="10"/>
      <c r="K128" s="10"/>
      <c r="L128" s="10"/>
    </row>
    <row r="129" spans="8:12" x14ac:dyDescent="0.25">
      <c r="H129" s="10"/>
      <c r="I129" s="10"/>
      <c r="J129" s="10"/>
      <c r="K129" s="10"/>
      <c r="L129" s="10"/>
    </row>
    <row r="130" spans="8:12" x14ac:dyDescent="0.25">
      <c r="H130" s="10"/>
      <c r="I130" s="10"/>
      <c r="J130" s="10"/>
      <c r="K130" s="10"/>
      <c r="L130" s="10"/>
    </row>
    <row r="131" spans="8:12" x14ac:dyDescent="0.25">
      <c r="H131" s="10"/>
      <c r="I131" s="10"/>
      <c r="J131" s="10"/>
      <c r="K131" s="10"/>
      <c r="L131" s="10"/>
    </row>
    <row r="132" spans="8:12" x14ac:dyDescent="0.25">
      <c r="H132" s="10"/>
      <c r="I132" s="10"/>
      <c r="J132" s="10"/>
      <c r="K132" s="10"/>
      <c r="L132" s="10"/>
    </row>
    <row r="133" spans="8:12" x14ac:dyDescent="0.25">
      <c r="H133" s="10"/>
      <c r="I133" s="10"/>
      <c r="J133" s="10"/>
      <c r="K133" s="10"/>
      <c r="L133" s="10"/>
    </row>
    <row r="134" spans="8:12" x14ac:dyDescent="0.25">
      <c r="H134" s="10"/>
      <c r="I134" s="10"/>
      <c r="J134" s="10"/>
      <c r="K134" s="10"/>
      <c r="L134" s="10"/>
    </row>
    <row r="135" spans="8:12" x14ac:dyDescent="0.25">
      <c r="H135" s="10"/>
      <c r="I135" s="10"/>
      <c r="J135" s="10"/>
      <c r="K135" s="10"/>
      <c r="L135" s="10"/>
    </row>
    <row r="136" spans="8:12" x14ac:dyDescent="0.25">
      <c r="H136" s="10"/>
      <c r="I136" s="10"/>
      <c r="J136" s="10"/>
      <c r="K136" s="10"/>
      <c r="L136" s="10"/>
    </row>
    <row r="137" spans="8:12" x14ac:dyDescent="0.25">
      <c r="H137" s="10"/>
      <c r="I137" s="10"/>
      <c r="J137" s="10"/>
      <c r="K137" s="10"/>
      <c r="L137" s="10"/>
    </row>
    <row r="138" spans="8:12" x14ac:dyDescent="0.25">
      <c r="H138" s="10"/>
      <c r="I138" s="10"/>
      <c r="J138" s="10"/>
      <c r="K138" s="10"/>
      <c r="L138" s="10"/>
    </row>
    <row r="139" spans="8:12" x14ac:dyDescent="0.25">
      <c r="H139" s="10"/>
      <c r="I139" s="10"/>
      <c r="J139" s="10"/>
      <c r="K139" s="10"/>
      <c r="L139" s="10"/>
    </row>
    <row r="140" spans="8:12" x14ac:dyDescent="0.25">
      <c r="H140" s="10"/>
      <c r="I140" s="10"/>
      <c r="J140" s="10"/>
      <c r="K140" s="10"/>
      <c r="L140" s="10"/>
    </row>
    <row r="141" spans="8:12" x14ac:dyDescent="0.25">
      <c r="H141" s="10"/>
      <c r="I141" s="10"/>
      <c r="J141" s="10"/>
      <c r="K141" s="10"/>
      <c r="L141" s="10"/>
    </row>
    <row r="142" spans="8:12" x14ac:dyDescent="0.25">
      <c r="H142" s="10"/>
      <c r="I142" s="10"/>
      <c r="J142" s="10"/>
      <c r="K142" s="10"/>
      <c r="L142" s="10"/>
    </row>
    <row r="143" spans="8:12" x14ac:dyDescent="0.25">
      <c r="H143" s="10"/>
      <c r="I143" s="10"/>
      <c r="J143" s="10"/>
      <c r="K143" s="10"/>
      <c r="L143" s="10"/>
    </row>
    <row r="144" spans="8:12" x14ac:dyDescent="0.25">
      <c r="H144" s="10"/>
      <c r="I144" s="10"/>
      <c r="J144" s="10"/>
      <c r="K144" s="10"/>
      <c r="L144" s="10"/>
    </row>
    <row r="145" spans="8:12" x14ac:dyDescent="0.25">
      <c r="H145" s="10"/>
      <c r="I145" s="10"/>
      <c r="J145" s="10"/>
      <c r="K145" s="10"/>
      <c r="L145" s="10"/>
    </row>
    <row r="146" spans="8:12" x14ac:dyDescent="0.25">
      <c r="H146" s="10"/>
      <c r="I146" s="10"/>
      <c r="J146" s="10"/>
      <c r="K146" s="10"/>
      <c r="L146" s="10"/>
    </row>
    <row r="147" spans="8:12" x14ac:dyDescent="0.25">
      <c r="H147" s="10"/>
      <c r="I147" s="10"/>
      <c r="J147" s="10"/>
      <c r="K147" s="10"/>
      <c r="L147" s="10"/>
    </row>
    <row r="148" spans="8:12" x14ac:dyDescent="0.25">
      <c r="H148" s="10"/>
      <c r="I148" s="10"/>
      <c r="J148" s="10"/>
      <c r="K148" s="10"/>
      <c r="L148" s="10"/>
    </row>
    <row r="149" spans="8:12" x14ac:dyDescent="0.25">
      <c r="H149" s="10"/>
      <c r="I149" s="10"/>
      <c r="J149" s="10"/>
      <c r="K149" s="10"/>
      <c r="L149" s="10"/>
    </row>
    <row r="150" spans="8:12" x14ac:dyDescent="0.25">
      <c r="H150" s="10"/>
      <c r="I150" s="10"/>
      <c r="J150" s="10"/>
      <c r="K150" s="10"/>
      <c r="L150" s="10"/>
    </row>
    <row r="151" spans="8:12" x14ac:dyDescent="0.25">
      <c r="H151" s="10"/>
      <c r="I151" s="10"/>
      <c r="J151" s="10"/>
      <c r="K151" s="10"/>
      <c r="L151" s="10"/>
    </row>
    <row r="152" spans="8:12" x14ac:dyDescent="0.25">
      <c r="H152" s="10"/>
      <c r="I152" s="10"/>
      <c r="J152" s="10"/>
      <c r="K152" s="10"/>
      <c r="L152" s="10"/>
    </row>
    <row r="153" spans="8:12" x14ac:dyDescent="0.25">
      <c r="H153" s="10"/>
      <c r="I153" s="10"/>
      <c r="J153" s="10"/>
      <c r="K153" s="10"/>
      <c r="L153" s="10"/>
    </row>
    <row r="154" spans="8:12" x14ac:dyDescent="0.25">
      <c r="H154" s="10"/>
      <c r="I154" s="10"/>
      <c r="J154" s="10"/>
      <c r="K154" s="10"/>
      <c r="L154" s="10"/>
    </row>
    <row r="155" spans="8:12" x14ac:dyDescent="0.25">
      <c r="H155" s="10"/>
      <c r="I155" s="10"/>
      <c r="J155" s="10"/>
      <c r="K155" s="10"/>
      <c r="L155" s="10"/>
    </row>
    <row r="156" spans="8:12" x14ac:dyDescent="0.25">
      <c r="H156" s="10"/>
      <c r="I156" s="10"/>
      <c r="J156" s="10"/>
      <c r="K156" s="10"/>
      <c r="L156" s="10"/>
    </row>
    <row r="157" spans="8:12" x14ac:dyDescent="0.25">
      <c r="H157" s="10"/>
      <c r="I157" s="10"/>
      <c r="J157" s="10"/>
      <c r="K157" s="10"/>
      <c r="L157" s="10"/>
    </row>
    <row r="158" spans="8:12" x14ac:dyDescent="0.25">
      <c r="H158" s="10"/>
      <c r="I158" s="10"/>
      <c r="J158" s="10"/>
      <c r="K158" s="10"/>
      <c r="L158" s="10"/>
    </row>
    <row r="159" spans="8:12" x14ac:dyDescent="0.25">
      <c r="H159" s="10"/>
      <c r="I159" s="10"/>
      <c r="J159" s="10"/>
      <c r="K159" s="10"/>
      <c r="L159" s="10"/>
    </row>
    <row r="160" spans="8:12" x14ac:dyDescent="0.25">
      <c r="H160" s="10"/>
      <c r="I160" s="10"/>
      <c r="J160" s="10"/>
      <c r="K160" s="10"/>
      <c r="L160" s="10"/>
    </row>
    <row r="161" spans="8:12" x14ac:dyDescent="0.25">
      <c r="H161" s="10"/>
      <c r="I161" s="10"/>
      <c r="J161" s="10"/>
      <c r="K161" s="10"/>
      <c r="L161" s="10"/>
    </row>
    <row r="162" spans="8:12" x14ac:dyDescent="0.25">
      <c r="H162" s="10"/>
      <c r="I162" s="10"/>
      <c r="J162" s="10"/>
      <c r="K162" s="10"/>
      <c r="L162" s="10"/>
    </row>
    <row r="163" spans="8:12" x14ac:dyDescent="0.25">
      <c r="H163" s="10"/>
      <c r="I163" s="10"/>
      <c r="J163" s="10"/>
      <c r="K163" s="10"/>
      <c r="L163" s="10"/>
    </row>
    <row r="164" spans="8:12" x14ac:dyDescent="0.25">
      <c r="H164" s="10"/>
      <c r="I164" s="10"/>
      <c r="J164" s="10"/>
      <c r="K164" s="10"/>
      <c r="L164" s="10"/>
    </row>
    <row r="165" spans="8:12" x14ac:dyDescent="0.25">
      <c r="H165" s="10"/>
      <c r="I165" s="10"/>
      <c r="J165" s="10"/>
      <c r="K165" s="10"/>
      <c r="L165" s="10"/>
    </row>
    <row r="166" spans="8:12" x14ac:dyDescent="0.25">
      <c r="H166" s="10"/>
      <c r="I166" s="10"/>
      <c r="J166" s="10"/>
      <c r="K166" s="10"/>
      <c r="L166" s="10"/>
    </row>
    <row r="167" spans="8:12" x14ac:dyDescent="0.25">
      <c r="H167" s="10"/>
      <c r="I167" s="10"/>
      <c r="J167" s="10"/>
      <c r="K167" s="10"/>
      <c r="L167" s="10"/>
    </row>
    <row r="168" spans="8:12" x14ac:dyDescent="0.25">
      <c r="H168" s="10"/>
      <c r="I168" s="10"/>
      <c r="J168" s="10"/>
      <c r="K168" s="10"/>
      <c r="L168" s="10"/>
    </row>
    <row r="169" spans="8:12" x14ac:dyDescent="0.25">
      <c r="H169" s="10"/>
      <c r="I169" s="10"/>
      <c r="J169" s="10"/>
      <c r="K169" s="10"/>
      <c r="L169" s="10"/>
    </row>
    <row r="170" spans="8:12" x14ac:dyDescent="0.25">
      <c r="H170" s="10"/>
      <c r="I170" s="10"/>
      <c r="J170" s="10"/>
      <c r="K170" s="10"/>
      <c r="L170" s="10"/>
    </row>
    <row r="171" spans="8:12" x14ac:dyDescent="0.25">
      <c r="H171" s="10"/>
      <c r="I171" s="10"/>
      <c r="J171" s="10"/>
      <c r="K171" s="10"/>
      <c r="L171" s="10"/>
    </row>
    <row r="172" spans="8:12" x14ac:dyDescent="0.25">
      <c r="H172" s="10"/>
      <c r="I172" s="10"/>
      <c r="J172" s="10"/>
      <c r="K172" s="10"/>
      <c r="L172" s="10"/>
    </row>
    <row r="173" spans="8:12" x14ac:dyDescent="0.25">
      <c r="H173" s="10"/>
      <c r="I173" s="10"/>
      <c r="J173" s="10"/>
      <c r="K173" s="10"/>
      <c r="L173" s="10"/>
    </row>
    <row r="174" spans="8:12" x14ac:dyDescent="0.25">
      <c r="H174" s="10"/>
      <c r="I174" s="10"/>
      <c r="J174" s="10"/>
      <c r="K174" s="10"/>
      <c r="L174" s="10"/>
    </row>
    <row r="175" spans="8:12" x14ac:dyDescent="0.25">
      <c r="H175" s="10"/>
      <c r="I175" s="10"/>
      <c r="J175" s="10"/>
      <c r="K175" s="10"/>
      <c r="L175" s="10"/>
    </row>
    <row r="176" spans="8:12" x14ac:dyDescent="0.25">
      <c r="H176" s="10"/>
      <c r="I176" s="10"/>
      <c r="J176" s="10"/>
      <c r="K176" s="10"/>
      <c r="L176" s="10"/>
    </row>
    <row r="177" spans="8:12" x14ac:dyDescent="0.25">
      <c r="H177" s="10"/>
      <c r="I177" s="10"/>
      <c r="J177" s="10"/>
      <c r="K177" s="10"/>
      <c r="L177" s="10"/>
    </row>
    <row r="178" spans="8:12" x14ac:dyDescent="0.25">
      <c r="H178" s="10"/>
      <c r="I178" s="10"/>
      <c r="J178" s="10"/>
      <c r="K178" s="10"/>
      <c r="L178" s="10"/>
    </row>
    <row r="179" spans="8:12" x14ac:dyDescent="0.25">
      <c r="H179" s="10"/>
      <c r="I179" s="10"/>
      <c r="J179" s="10"/>
      <c r="K179" s="10"/>
      <c r="L179" s="10"/>
    </row>
    <row r="180" spans="8:12" x14ac:dyDescent="0.25">
      <c r="H180" s="10"/>
      <c r="I180" s="10"/>
      <c r="J180" s="10"/>
      <c r="K180" s="10"/>
      <c r="L180" s="10"/>
    </row>
    <row r="181" spans="8:12" x14ac:dyDescent="0.25">
      <c r="H181" s="10"/>
      <c r="I181" s="10"/>
      <c r="J181" s="10"/>
      <c r="K181" s="10"/>
      <c r="L181" s="10"/>
    </row>
    <row r="182" spans="8:12" x14ac:dyDescent="0.25">
      <c r="H182" s="10"/>
      <c r="I182" s="10"/>
      <c r="J182" s="10"/>
      <c r="K182" s="10"/>
      <c r="L182" s="10"/>
    </row>
    <row r="183" spans="8:12" x14ac:dyDescent="0.25">
      <c r="H183" s="10"/>
      <c r="I183" s="10"/>
      <c r="J183" s="10"/>
      <c r="K183" s="10"/>
      <c r="L183" s="10"/>
    </row>
    <row r="184" spans="8:12" x14ac:dyDescent="0.25">
      <c r="H184" s="10"/>
      <c r="I184" s="10"/>
      <c r="J184" s="10"/>
      <c r="K184" s="10"/>
      <c r="L184" s="10"/>
    </row>
    <row r="185" spans="8:12" x14ac:dyDescent="0.25">
      <c r="H185" s="10"/>
      <c r="I185" s="10"/>
      <c r="J185" s="10"/>
      <c r="K185" s="10"/>
      <c r="L185" s="10"/>
    </row>
    <row r="186" spans="8:12" x14ac:dyDescent="0.25">
      <c r="H186" s="10"/>
      <c r="I186" s="10"/>
      <c r="J186" s="10"/>
      <c r="K186" s="10"/>
      <c r="L186" s="10"/>
    </row>
    <row r="187" spans="8:12" x14ac:dyDescent="0.25">
      <c r="H187" s="10"/>
      <c r="I187" s="10"/>
      <c r="J187" s="10"/>
      <c r="K187" s="10"/>
      <c r="L187" s="10"/>
    </row>
    <row r="188" spans="8:12" x14ac:dyDescent="0.25">
      <c r="H188" s="10"/>
      <c r="I188" s="10"/>
      <c r="J188" s="10"/>
      <c r="K188" s="10"/>
      <c r="L188" s="10"/>
    </row>
    <row r="189" spans="8:12" x14ac:dyDescent="0.25">
      <c r="H189" s="10"/>
      <c r="I189" s="10"/>
      <c r="J189" s="10"/>
      <c r="K189" s="10"/>
      <c r="L189" s="10"/>
    </row>
    <row r="190" spans="8:12" x14ac:dyDescent="0.25">
      <c r="H190" s="10"/>
      <c r="I190" s="10"/>
      <c r="J190" s="10"/>
      <c r="K190" s="10"/>
      <c r="L190" s="10"/>
    </row>
    <row r="191" spans="8:12" x14ac:dyDescent="0.25">
      <c r="H191" s="10"/>
      <c r="I191" s="10"/>
      <c r="J191" s="10"/>
      <c r="K191" s="10"/>
      <c r="L191" s="10"/>
    </row>
    <row r="192" spans="8:12" x14ac:dyDescent="0.25">
      <c r="H192" s="10"/>
      <c r="I192" s="10"/>
      <c r="J192" s="10"/>
      <c r="K192" s="10"/>
      <c r="L192" s="10"/>
    </row>
    <row r="193" spans="8:12" x14ac:dyDescent="0.25">
      <c r="H193" s="10"/>
      <c r="I193" s="10"/>
      <c r="J193" s="10"/>
      <c r="K193" s="10"/>
      <c r="L193" s="10"/>
    </row>
    <row r="194" spans="8:12" x14ac:dyDescent="0.25">
      <c r="H194" s="10"/>
      <c r="I194" s="10"/>
      <c r="J194" s="10"/>
      <c r="K194" s="10"/>
      <c r="L194" s="10"/>
    </row>
    <row r="195" spans="8:12" x14ac:dyDescent="0.25">
      <c r="H195" s="10"/>
      <c r="I195" s="10"/>
      <c r="J195" s="10"/>
      <c r="K195" s="10"/>
      <c r="L195" s="10"/>
    </row>
    <row r="196" spans="8:12" x14ac:dyDescent="0.25">
      <c r="H196" s="10"/>
      <c r="I196" s="10"/>
      <c r="J196" s="10"/>
      <c r="K196" s="10"/>
      <c r="L196" s="10"/>
    </row>
    <row r="197" spans="8:12" x14ac:dyDescent="0.25">
      <c r="H197" s="10"/>
      <c r="I197" s="10"/>
      <c r="J197" s="10"/>
      <c r="K197" s="10"/>
      <c r="L197" s="10"/>
    </row>
    <row r="198" spans="8:12" x14ac:dyDescent="0.25">
      <c r="H198" s="10"/>
      <c r="I198" s="10"/>
      <c r="J198" s="10"/>
      <c r="K198" s="10"/>
      <c r="L198" s="10"/>
    </row>
    <row r="199" spans="8:12" x14ac:dyDescent="0.25">
      <c r="H199" s="10"/>
      <c r="I199" s="10"/>
      <c r="J199" s="10"/>
      <c r="K199" s="10"/>
      <c r="L199" s="10"/>
    </row>
    <row r="200" spans="8:12" x14ac:dyDescent="0.25">
      <c r="H200" s="10"/>
      <c r="I200" s="10"/>
      <c r="J200" s="10"/>
      <c r="K200" s="10"/>
      <c r="L200" s="10"/>
    </row>
    <row r="201" spans="8:12" x14ac:dyDescent="0.25">
      <c r="H201" s="10"/>
      <c r="I201" s="10"/>
      <c r="J201" s="10"/>
      <c r="K201" s="10"/>
      <c r="L201" s="10"/>
    </row>
    <row r="202" spans="8:12" x14ac:dyDescent="0.25">
      <c r="H202" s="10"/>
      <c r="I202" s="10"/>
      <c r="J202" s="10"/>
      <c r="K202" s="10"/>
      <c r="L202" s="10"/>
    </row>
    <row r="203" spans="8:12" x14ac:dyDescent="0.25">
      <c r="H203" s="10"/>
      <c r="I203" s="10"/>
      <c r="J203" s="10"/>
      <c r="K203" s="10"/>
      <c r="L203" s="10"/>
    </row>
    <row r="204" spans="8:12" x14ac:dyDescent="0.25">
      <c r="H204" s="10"/>
      <c r="I204" s="10"/>
      <c r="J204" s="10"/>
      <c r="K204" s="10"/>
      <c r="L204" s="10"/>
    </row>
    <row r="205" spans="8:12" x14ac:dyDescent="0.25">
      <c r="H205" s="10"/>
      <c r="I205" s="10"/>
      <c r="J205" s="10"/>
      <c r="K205" s="10"/>
      <c r="L205" s="10"/>
    </row>
    <row r="206" spans="8:12" x14ac:dyDescent="0.25">
      <c r="H206" s="10"/>
      <c r="I206" s="10"/>
      <c r="J206" s="10"/>
      <c r="K206" s="10"/>
      <c r="L206" s="10"/>
    </row>
    <row r="207" spans="8:12" x14ac:dyDescent="0.25">
      <c r="H207" s="10"/>
      <c r="I207" s="10"/>
      <c r="J207" s="10"/>
      <c r="K207" s="10"/>
      <c r="L207" s="10"/>
    </row>
    <row r="208" spans="8:12" x14ac:dyDescent="0.25">
      <c r="H208" s="10"/>
      <c r="I208" s="10"/>
      <c r="J208" s="10"/>
      <c r="K208" s="10"/>
      <c r="L208" s="10"/>
    </row>
    <row r="209" spans="8:12" x14ac:dyDescent="0.25">
      <c r="H209" s="10"/>
      <c r="I209" s="10"/>
      <c r="J209" s="10"/>
      <c r="K209" s="10"/>
      <c r="L209" s="10"/>
    </row>
    <row r="210" spans="8:12" x14ac:dyDescent="0.25">
      <c r="H210" s="10"/>
      <c r="I210" s="10"/>
      <c r="J210" s="10"/>
      <c r="K210" s="10"/>
      <c r="L210" s="10"/>
    </row>
    <row r="211" spans="8:12" x14ac:dyDescent="0.25">
      <c r="H211" s="10"/>
      <c r="I211" s="10"/>
      <c r="J211" s="10"/>
      <c r="K211" s="10"/>
      <c r="L211" s="10"/>
    </row>
    <row r="212" spans="8:12" x14ac:dyDescent="0.25">
      <c r="H212" s="10"/>
      <c r="I212" s="10"/>
      <c r="J212" s="10"/>
      <c r="K212" s="10"/>
      <c r="L212" s="10"/>
    </row>
    <row r="213" spans="8:12" x14ac:dyDescent="0.25">
      <c r="H213" s="10"/>
      <c r="I213" s="10"/>
      <c r="J213" s="10"/>
      <c r="K213" s="10"/>
      <c r="L213" s="10"/>
    </row>
    <row r="214" spans="8:12" x14ac:dyDescent="0.25">
      <c r="H214" s="10"/>
      <c r="I214" s="10"/>
      <c r="J214" s="10"/>
      <c r="K214" s="10"/>
      <c r="L214" s="10"/>
    </row>
    <row r="215" spans="8:12" x14ac:dyDescent="0.25">
      <c r="H215" s="10"/>
      <c r="I215" s="10"/>
      <c r="J215" s="10"/>
      <c r="K215" s="10"/>
      <c r="L215" s="10"/>
    </row>
    <row r="216" spans="8:12" x14ac:dyDescent="0.25">
      <c r="H216" s="10"/>
      <c r="I216" s="10"/>
      <c r="J216" s="10"/>
      <c r="K216" s="10"/>
      <c r="L216" s="10"/>
    </row>
    <row r="217" spans="8:12" x14ac:dyDescent="0.25">
      <c r="H217" s="10"/>
      <c r="I217" s="10"/>
      <c r="J217" s="10"/>
      <c r="K217" s="10"/>
      <c r="L217" s="10"/>
    </row>
    <row r="218" spans="8:12" x14ac:dyDescent="0.25">
      <c r="H218" s="10"/>
      <c r="I218" s="10"/>
      <c r="J218" s="10"/>
      <c r="K218" s="10"/>
      <c r="L218" s="10"/>
    </row>
    <row r="219" spans="8:12" x14ac:dyDescent="0.25">
      <c r="H219" s="10"/>
      <c r="I219" s="10"/>
      <c r="J219" s="10"/>
      <c r="K219" s="10"/>
      <c r="L219" s="10"/>
    </row>
    <row r="220" spans="8:12" x14ac:dyDescent="0.25">
      <c r="H220" s="10"/>
      <c r="I220" s="10"/>
      <c r="J220" s="10"/>
      <c r="K220" s="10"/>
      <c r="L220" s="10"/>
    </row>
    <row r="221" spans="8:12" x14ac:dyDescent="0.25">
      <c r="H221" s="10"/>
      <c r="I221" s="10"/>
      <c r="J221" s="10"/>
      <c r="K221" s="10"/>
      <c r="L221" s="10"/>
    </row>
    <row r="222" spans="8:12" x14ac:dyDescent="0.25">
      <c r="H222" s="10"/>
      <c r="I222" s="10"/>
      <c r="J222" s="10"/>
      <c r="K222" s="10"/>
      <c r="L222" s="10"/>
    </row>
    <row r="223" spans="8:12" x14ac:dyDescent="0.25">
      <c r="H223" s="10"/>
      <c r="I223" s="10"/>
      <c r="J223" s="10"/>
      <c r="K223" s="10"/>
      <c r="L223" s="10"/>
    </row>
    <row r="224" spans="8:12" x14ac:dyDescent="0.25">
      <c r="H224" s="10"/>
      <c r="I224" s="10"/>
      <c r="J224" s="10"/>
      <c r="K224" s="10"/>
      <c r="L224" s="10"/>
    </row>
    <row r="225" spans="8:12" x14ac:dyDescent="0.25">
      <c r="H225" s="10"/>
      <c r="I225" s="10"/>
      <c r="J225" s="10"/>
      <c r="K225" s="10"/>
      <c r="L225" s="10"/>
    </row>
    <row r="226" spans="8:12" x14ac:dyDescent="0.25">
      <c r="H226" s="10"/>
      <c r="I226" s="10"/>
      <c r="J226" s="10"/>
      <c r="K226" s="10"/>
      <c r="L226" s="10"/>
    </row>
    <row r="227" spans="8:12" x14ac:dyDescent="0.25">
      <c r="H227" s="10"/>
      <c r="I227" s="10"/>
      <c r="J227" s="10"/>
      <c r="K227" s="10"/>
      <c r="L227" s="10"/>
    </row>
    <row r="228" spans="8:12" x14ac:dyDescent="0.25">
      <c r="H228" s="10"/>
      <c r="I228" s="10"/>
      <c r="J228" s="10"/>
      <c r="K228" s="10"/>
      <c r="L228" s="10"/>
    </row>
    <row r="229" spans="8:12" x14ac:dyDescent="0.25">
      <c r="H229" s="10"/>
      <c r="I229" s="10"/>
      <c r="J229" s="10"/>
      <c r="K229" s="10"/>
      <c r="L229" s="10"/>
    </row>
    <row r="230" spans="8:12" x14ac:dyDescent="0.25">
      <c r="H230" s="10"/>
      <c r="I230" s="10"/>
      <c r="J230" s="10"/>
      <c r="K230" s="10"/>
      <c r="L230" s="10"/>
    </row>
    <row r="231" spans="8:12" x14ac:dyDescent="0.25">
      <c r="H231" s="10"/>
      <c r="I231" s="10"/>
      <c r="J231" s="10"/>
      <c r="K231" s="10"/>
      <c r="L231" s="10"/>
    </row>
    <row r="232" spans="8:12" x14ac:dyDescent="0.25">
      <c r="H232" s="10"/>
      <c r="I232" s="10"/>
      <c r="J232" s="10"/>
      <c r="K232" s="10"/>
      <c r="L232" s="10"/>
    </row>
    <row r="233" spans="8:12" x14ac:dyDescent="0.25">
      <c r="H233" s="10"/>
      <c r="I233" s="10"/>
      <c r="J233" s="10"/>
      <c r="K233" s="10"/>
      <c r="L233" s="10"/>
    </row>
    <row r="234" spans="8:12" x14ac:dyDescent="0.25">
      <c r="H234" s="10"/>
      <c r="I234" s="10"/>
      <c r="J234" s="10"/>
      <c r="K234" s="10"/>
      <c r="L234" s="10"/>
    </row>
    <row r="235" spans="8:12" x14ac:dyDescent="0.25">
      <c r="H235" s="10"/>
      <c r="I235" s="10"/>
      <c r="J235" s="10"/>
      <c r="K235" s="10"/>
      <c r="L235" s="10"/>
    </row>
    <row r="236" spans="8:12" x14ac:dyDescent="0.25">
      <c r="H236" s="10"/>
      <c r="I236" s="10"/>
      <c r="J236" s="10"/>
      <c r="K236" s="10"/>
      <c r="L236" s="10"/>
    </row>
    <row r="237" spans="8:12" x14ac:dyDescent="0.25">
      <c r="H237" s="10"/>
      <c r="I237" s="10"/>
      <c r="J237" s="10"/>
      <c r="K237" s="10"/>
      <c r="L237" s="10"/>
    </row>
    <row r="238" spans="8:12" x14ac:dyDescent="0.25">
      <c r="H238" s="10"/>
      <c r="I238" s="10"/>
      <c r="J238" s="10"/>
      <c r="K238" s="10"/>
      <c r="L238" s="10"/>
    </row>
    <row r="239" spans="8:12" x14ac:dyDescent="0.25">
      <c r="H239" s="10"/>
      <c r="I239" s="10"/>
      <c r="J239" s="10"/>
      <c r="K239" s="10"/>
      <c r="L239" s="10"/>
    </row>
    <row r="240" spans="8:12" x14ac:dyDescent="0.25">
      <c r="H240" s="10"/>
      <c r="I240" s="10"/>
      <c r="J240" s="10"/>
      <c r="K240" s="10"/>
      <c r="L240" s="10"/>
    </row>
    <row r="241" spans="8:12" x14ac:dyDescent="0.25">
      <c r="H241" s="10"/>
      <c r="I241" s="10"/>
      <c r="J241" s="10"/>
      <c r="K241" s="10"/>
      <c r="L241" s="10"/>
    </row>
    <row r="242" spans="8:12" x14ac:dyDescent="0.25">
      <c r="H242" s="10"/>
      <c r="I242" s="10"/>
      <c r="J242" s="10"/>
      <c r="K242" s="10"/>
      <c r="L242" s="10"/>
    </row>
    <row r="243" spans="8:12" x14ac:dyDescent="0.25">
      <c r="H243" s="10"/>
      <c r="I243" s="10"/>
      <c r="J243" s="10"/>
      <c r="K243" s="10"/>
      <c r="L243" s="10"/>
    </row>
    <row r="244" spans="8:12" x14ac:dyDescent="0.25">
      <c r="H244" s="10"/>
      <c r="I244" s="10"/>
      <c r="J244" s="10"/>
      <c r="K244" s="10"/>
      <c r="L244" s="10"/>
    </row>
    <row r="245" spans="8:12" x14ac:dyDescent="0.25">
      <c r="H245" s="10"/>
      <c r="I245" s="10"/>
      <c r="J245" s="10"/>
      <c r="K245" s="10"/>
      <c r="L245" s="10"/>
    </row>
    <row r="246" spans="8:12" x14ac:dyDescent="0.25">
      <c r="H246" s="10"/>
      <c r="I246" s="10"/>
      <c r="J246" s="10"/>
      <c r="K246" s="10"/>
      <c r="L246" s="10"/>
    </row>
    <row r="247" spans="8:12" x14ac:dyDescent="0.25">
      <c r="H247" s="10"/>
      <c r="I247" s="10"/>
      <c r="J247" s="10"/>
      <c r="K247" s="10"/>
      <c r="L247" s="10"/>
    </row>
    <row r="248" spans="8:12" x14ac:dyDescent="0.25">
      <c r="H248" s="10"/>
      <c r="I248" s="10"/>
      <c r="J248" s="10"/>
      <c r="K248" s="10"/>
      <c r="L248" s="10"/>
    </row>
    <row r="249" spans="8:12" x14ac:dyDescent="0.25">
      <c r="H249" s="10"/>
      <c r="I249" s="10"/>
      <c r="J249" s="10"/>
      <c r="K249" s="10"/>
      <c r="L249" s="10"/>
    </row>
    <row r="250" spans="8:12" x14ac:dyDescent="0.25">
      <c r="H250" s="10"/>
      <c r="I250" s="10"/>
      <c r="J250" s="10"/>
      <c r="K250" s="10"/>
      <c r="L250" s="10"/>
    </row>
    <row r="251" spans="8:12" x14ac:dyDescent="0.25">
      <c r="H251" s="10"/>
      <c r="I251" s="10"/>
      <c r="J251" s="10"/>
      <c r="K251" s="10"/>
      <c r="L251" s="10"/>
    </row>
    <row r="252" spans="8:12" x14ac:dyDescent="0.25">
      <c r="H252" s="10"/>
      <c r="I252" s="10"/>
      <c r="J252" s="10"/>
      <c r="K252" s="10"/>
      <c r="L252" s="10"/>
    </row>
    <row r="253" spans="8:12" x14ac:dyDescent="0.25">
      <c r="H253" s="10"/>
      <c r="I253" s="10"/>
      <c r="J253" s="10"/>
      <c r="K253" s="10"/>
      <c r="L253" s="10"/>
    </row>
    <row r="254" spans="8:12" x14ac:dyDescent="0.25">
      <c r="H254" s="10"/>
      <c r="I254" s="10"/>
      <c r="J254" s="10"/>
      <c r="K254" s="10"/>
      <c r="L254" s="10"/>
    </row>
    <row r="255" spans="8:12" x14ac:dyDescent="0.25">
      <c r="H255" s="10"/>
      <c r="I255" s="10"/>
      <c r="J255" s="10"/>
      <c r="K255" s="10"/>
      <c r="L255" s="10"/>
    </row>
    <row r="256" spans="8:12" x14ac:dyDescent="0.25">
      <c r="H256" s="10"/>
      <c r="I256" s="10"/>
      <c r="J256" s="10"/>
      <c r="K256" s="10"/>
      <c r="L256" s="10"/>
    </row>
    <row r="257" spans="8:12" x14ac:dyDescent="0.25">
      <c r="H257" s="10"/>
      <c r="I257" s="10"/>
      <c r="J257" s="10"/>
      <c r="K257" s="10"/>
      <c r="L257" s="10"/>
    </row>
    <row r="258" spans="8:12" x14ac:dyDescent="0.25">
      <c r="H258" s="10"/>
      <c r="I258" s="10"/>
      <c r="J258" s="10"/>
      <c r="K258" s="10"/>
      <c r="L258" s="10"/>
    </row>
    <row r="259" spans="8:12" x14ac:dyDescent="0.25">
      <c r="H259" s="10"/>
      <c r="I259" s="10"/>
      <c r="J259" s="10"/>
      <c r="K259" s="10"/>
      <c r="L259" s="10"/>
    </row>
    <row r="260" spans="8:12" x14ac:dyDescent="0.25">
      <c r="H260" s="10"/>
      <c r="I260" s="10"/>
      <c r="J260" s="10"/>
      <c r="K260" s="10"/>
      <c r="L260" s="10"/>
    </row>
    <row r="261" spans="8:12" x14ac:dyDescent="0.25">
      <c r="H261" s="10"/>
      <c r="I261" s="10"/>
      <c r="J261" s="10"/>
      <c r="K261" s="10"/>
      <c r="L261" s="10"/>
    </row>
    <row r="262" spans="8:12" x14ac:dyDescent="0.25">
      <c r="H262" s="10"/>
      <c r="I262" s="10"/>
      <c r="J262" s="10"/>
      <c r="K262" s="10"/>
      <c r="L262" s="10"/>
    </row>
    <row r="263" spans="8:12" x14ac:dyDescent="0.25">
      <c r="H263" s="10"/>
      <c r="I263" s="10"/>
      <c r="J263" s="10"/>
      <c r="K263" s="10"/>
      <c r="L263" s="10"/>
    </row>
    <row r="264" spans="8:12" x14ac:dyDescent="0.25">
      <c r="H264" s="10"/>
      <c r="I264" s="10"/>
      <c r="J264" s="10"/>
      <c r="K264" s="10"/>
      <c r="L264" s="10"/>
    </row>
    <row r="265" spans="8:12" x14ac:dyDescent="0.25">
      <c r="H265" s="10"/>
      <c r="I265" s="10"/>
      <c r="J265" s="10"/>
      <c r="K265" s="10"/>
      <c r="L265" s="10"/>
    </row>
    <row r="266" spans="8:12" x14ac:dyDescent="0.25">
      <c r="H266" s="10"/>
      <c r="I266" s="10"/>
      <c r="J266" s="10"/>
      <c r="K266" s="10"/>
      <c r="L266" s="10"/>
    </row>
    <row r="267" spans="8:12" x14ac:dyDescent="0.25">
      <c r="H267" s="10"/>
      <c r="I267" s="10"/>
      <c r="J267" s="10"/>
      <c r="K267" s="10"/>
      <c r="L267" s="10"/>
    </row>
    <row r="268" spans="8:12" x14ac:dyDescent="0.25">
      <c r="H268" s="10"/>
      <c r="I268" s="10"/>
      <c r="J268" s="10"/>
      <c r="K268" s="10"/>
      <c r="L268" s="10"/>
    </row>
    <row r="269" spans="8:12" x14ac:dyDescent="0.25">
      <c r="H269" s="10"/>
      <c r="I269" s="10"/>
      <c r="J269" s="10"/>
      <c r="K269" s="10"/>
      <c r="L269" s="10"/>
    </row>
    <row r="270" spans="8:12" x14ac:dyDescent="0.25">
      <c r="H270" s="10"/>
      <c r="I270" s="10"/>
      <c r="J270" s="10"/>
      <c r="K270" s="10"/>
      <c r="L270" s="10"/>
    </row>
    <row r="271" spans="8:12" x14ac:dyDescent="0.25">
      <c r="H271" s="10"/>
      <c r="I271" s="10"/>
      <c r="J271" s="10"/>
      <c r="K271" s="10"/>
      <c r="L271" s="10"/>
    </row>
    <row r="272" spans="8:12" x14ac:dyDescent="0.25">
      <c r="H272" s="10"/>
      <c r="I272" s="10"/>
      <c r="J272" s="10"/>
      <c r="K272" s="10"/>
      <c r="L272" s="10"/>
    </row>
    <row r="273" spans="8:12" x14ac:dyDescent="0.25">
      <c r="H273" s="10"/>
      <c r="I273" s="10"/>
      <c r="J273" s="10"/>
      <c r="K273" s="10"/>
      <c r="L273" s="10"/>
    </row>
    <row r="274" spans="8:12" x14ac:dyDescent="0.25">
      <c r="H274" s="10"/>
      <c r="I274" s="10"/>
      <c r="J274" s="10"/>
      <c r="K274" s="10"/>
      <c r="L274" s="10"/>
    </row>
    <row r="275" spans="8:12" x14ac:dyDescent="0.25">
      <c r="H275" s="10"/>
      <c r="I275" s="10"/>
      <c r="J275" s="10"/>
      <c r="K275" s="10"/>
      <c r="L275" s="10"/>
    </row>
    <row r="276" spans="8:12" x14ac:dyDescent="0.25">
      <c r="H276" s="10"/>
      <c r="I276" s="10"/>
      <c r="J276" s="10"/>
      <c r="K276" s="10"/>
      <c r="L276" s="10"/>
    </row>
    <row r="277" spans="8:12" x14ac:dyDescent="0.25">
      <c r="H277" s="10"/>
      <c r="I277" s="10"/>
      <c r="J277" s="10"/>
      <c r="K277" s="10"/>
      <c r="L277" s="10"/>
    </row>
    <row r="278" spans="8:12" x14ac:dyDescent="0.25">
      <c r="H278" s="10"/>
      <c r="I278" s="10"/>
      <c r="J278" s="10"/>
      <c r="K278" s="10"/>
      <c r="L278" s="10"/>
    </row>
    <row r="279" spans="8:12" x14ac:dyDescent="0.25">
      <c r="H279" s="10"/>
      <c r="I279" s="10"/>
      <c r="J279" s="10"/>
      <c r="K279" s="10"/>
      <c r="L279" s="10"/>
    </row>
    <row r="280" spans="8:12" x14ac:dyDescent="0.25">
      <c r="H280" s="10"/>
      <c r="I280" s="10"/>
      <c r="J280" s="10"/>
      <c r="K280" s="10"/>
      <c r="L280" s="10"/>
    </row>
    <row r="281" spans="8:12" x14ac:dyDescent="0.25">
      <c r="H281" s="10"/>
      <c r="I281" s="10"/>
      <c r="J281" s="10"/>
      <c r="K281" s="10"/>
      <c r="L281" s="10"/>
    </row>
    <row r="282" spans="8:12" x14ac:dyDescent="0.25">
      <c r="H282" s="10"/>
      <c r="I282" s="10"/>
      <c r="J282" s="10"/>
      <c r="K282" s="10"/>
      <c r="L282" s="10"/>
    </row>
    <row r="283" spans="8:12" x14ac:dyDescent="0.25">
      <c r="H283" s="10"/>
      <c r="I283" s="10"/>
      <c r="J283" s="10"/>
      <c r="K283" s="10"/>
      <c r="L283" s="10"/>
    </row>
    <row r="284" spans="8:12" x14ac:dyDescent="0.25">
      <c r="H284" s="10"/>
      <c r="I284" s="10"/>
      <c r="J284" s="10"/>
      <c r="K284" s="10"/>
      <c r="L284" s="10"/>
    </row>
    <row r="285" spans="8:12" x14ac:dyDescent="0.25">
      <c r="H285" s="10"/>
      <c r="I285" s="10"/>
      <c r="J285" s="10"/>
      <c r="K285" s="10"/>
      <c r="L285" s="10"/>
    </row>
    <row r="286" spans="8:12" x14ac:dyDescent="0.25">
      <c r="H286" s="10"/>
      <c r="I286" s="10"/>
      <c r="J286" s="10"/>
      <c r="K286" s="10"/>
      <c r="L286" s="10"/>
    </row>
    <row r="287" spans="8:12" x14ac:dyDescent="0.25">
      <c r="H287" s="10"/>
      <c r="I287" s="10"/>
      <c r="J287" s="10"/>
      <c r="K287" s="10"/>
      <c r="L287" s="10"/>
    </row>
    <row r="288" spans="8:12" x14ac:dyDescent="0.25">
      <c r="H288" s="10"/>
      <c r="I288" s="10"/>
      <c r="J288" s="10"/>
      <c r="K288" s="10"/>
      <c r="L288" s="10"/>
    </row>
    <row r="289" spans="8:12" x14ac:dyDescent="0.25">
      <c r="H289" s="10"/>
      <c r="I289" s="10"/>
      <c r="J289" s="10"/>
      <c r="K289" s="10"/>
      <c r="L289" s="10"/>
    </row>
    <row r="290" spans="8:12" x14ac:dyDescent="0.25">
      <c r="H290" s="10"/>
      <c r="I290" s="10"/>
      <c r="J290" s="10"/>
      <c r="K290" s="10"/>
      <c r="L290" s="10"/>
    </row>
    <row r="291" spans="8:12" x14ac:dyDescent="0.25">
      <c r="H291" s="10"/>
      <c r="I291" s="10"/>
      <c r="J291" s="10"/>
      <c r="K291" s="10"/>
      <c r="L291" s="10"/>
    </row>
    <row r="292" spans="8:12" x14ac:dyDescent="0.25">
      <c r="H292" s="10"/>
      <c r="I292" s="10"/>
      <c r="J292" s="10"/>
      <c r="K292" s="10"/>
      <c r="L292" s="10"/>
    </row>
    <row r="293" spans="8:12" x14ac:dyDescent="0.25">
      <c r="H293" s="10"/>
      <c r="I293" s="10"/>
      <c r="J293" s="10"/>
      <c r="K293" s="10"/>
      <c r="L293" s="10"/>
    </row>
    <row r="294" spans="8:12" x14ac:dyDescent="0.25">
      <c r="H294" s="10"/>
      <c r="I294" s="10"/>
      <c r="J294" s="10"/>
      <c r="K294" s="10"/>
      <c r="L294" s="10"/>
    </row>
    <row r="295" spans="8:12" x14ac:dyDescent="0.25">
      <c r="H295" s="10"/>
      <c r="I295" s="10"/>
      <c r="J295" s="10"/>
      <c r="K295" s="10"/>
      <c r="L295" s="10"/>
    </row>
    <row r="296" spans="8:12" x14ac:dyDescent="0.25">
      <c r="H296" s="10"/>
      <c r="I296" s="10"/>
      <c r="J296" s="10"/>
      <c r="K296" s="10"/>
      <c r="L296" s="10"/>
    </row>
    <row r="297" spans="8:12" x14ac:dyDescent="0.25">
      <c r="H297" s="10"/>
      <c r="I297" s="10"/>
      <c r="J297" s="10"/>
      <c r="K297" s="10"/>
      <c r="L297" s="10"/>
    </row>
    <row r="298" spans="8:12" x14ac:dyDescent="0.25">
      <c r="H298" s="10"/>
      <c r="I298" s="10"/>
      <c r="J298" s="10"/>
      <c r="K298" s="10"/>
      <c r="L298" s="10"/>
    </row>
    <row r="299" spans="8:12" x14ac:dyDescent="0.25">
      <c r="H299" s="10"/>
      <c r="I299" s="10"/>
      <c r="J299" s="10"/>
      <c r="K299" s="10"/>
      <c r="L299" s="10"/>
    </row>
    <row r="300" spans="8:12" x14ac:dyDescent="0.25">
      <c r="H300" s="10"/>
      <c r="I300" s="10"/>
      <c r="J300" s="10"/>
      <c r="K300" s="10"/>
      <c r="L300" s="10"/>
    </row>
    <row r="301" spans="8:12" x14ac:dyDescent="0.25">
      <c r="H301" s="10"/>
      <c r="I301" s="10"/>
      <c r="J301" s="10"/>
      <c r="K301" s="10"/>
      <c r="L301" s="10"/>
    </row>
    <row r="302" spans="8:12" x14ac:dyDescent="0.25">
      <c r="H302" s="10"/>
      <c r="I302" s="10"/>
      <c r="J302" s="10"/>
      <c r="K302" s="10"/>
      <c r="L302" s="10"/>
    </row>
    <row r="303" spans="8:12" x14ac:dyDescent="0.25">
      <c r="H303" s="10"/>
      <c r="I303" s="10"/>
      <c r="J303" s="10"/>
      <c r="K303" s="10"/>
      <c r="L303" s="10"/>
    </row>
    <row r="304" spans="8:12" x14ac:dyDescent="0.25">
      <c r="H304" s="10"/>
      <c r="I304" s="10"/>
      <c r="J304" s="10"/>
      <c r="K304" s="10"/>
      <c r="L304" s="10"/>
    </row>
    <row r="305" spans="8:12" x14ac:dyDescent="0.25">
      <c r="H305" s="10"/>
      <c r="I305" s="10"/>
      <c r="J305" s="10"/>
      <c r="K305" s="10"/>
      <c r="L305" s="10"/>
    </row>
    <row r="306" spans="8:12" x14ac:dyDescent="0.25">
      <c r="H306" s="10"/>
      <c r="I306" s="10"/>
      <c r="J306" s="10"/>
      <c r="K306" s="10"/>
      <c r="L306" s="10"/>
    </row>
    <row r="307" spans="8:12" x14ac:dyDescent="0.25">
      <c r="H307" s="10"/>
      <c r="I307" s="10"/>
      <c r="J307" s="10"/>
      <c r="K307" s="10"/>
      <c r="L307" s="10"/>
    </row>
    <row r="308" spans="8:12" x14ac:dyDescent="0.25">
      <c r="H308" s="10"/>
      <c r="I308" s="10"/>
      <c r="J308" s="10"/>
      <c r="K308" s="10"/>
      <c r="L308" s="10"/>
    </row>
    <row r="309" spans="8:12" x14ac:dyDescent="0.25">
      <c r="H309" s="10"/>
      <c r="I309" s="10"/>
      <c r="J309" s="10"/>
      <c r="K309" s="10"/>
      <c r="L309" s="10"/>
    </row>
    <row r="310" spans="8:12" x14ac:dyDescent="0.25">
      <c r="H310" s="10"/>
      <c r="I310" s="10"/>
      <c r="J310" s="10"/>
      <c r="K310" s="10"/>
      <c r="L310" s="10"/>
    </row>
    <row r="311" spans="8:12" x14ac:dyDescent="0.25">
      <c r="H311" s="10"/>
      <c r="I311" s="10"/>
      <c r="J311" s="10"/>
      <c r="K311" s="10"/>
      <c r="L311" s="10"/>
    </row>
    <row r="312" spans="8:12" x14ac:dyDescent="0.25">
      <c r="H312" s="10"/>
      <c r="I312" s="10"/>
      <c r="J312" s="10"/>
      <c r="K312" s="10"/>
      <c r="L312" s="10"/>
    </row>
    <row r="313" spans="8:12" x14ac:dyDescent="0.25">
      <c r="H313" s="10"/>
      <c r="I313" s="10"/>
      <c r="J313" s="10"/>
      <c r="K313" s="10"/>
      <c r="L313" s="10"/>
    </row>
    <row r="314" spans="8:12" x14ac:dyDescent="0.25">
      <c r="H314" s="10"/>
      <c r="I314" s="10"/>
      <c r="J314" s="10"/>
      <c r="K314" s="10"/>
      <c r="L314" s="10"/>
    </row>
    <row r="315" spans="8:12" x14ac:dyDescent="0.25">
      <c r="H315" s="10"/>
      <c r="I315" s="10"/>
      <c r="J315" s="10"/>
      <c r="K315" s="10"/>
      <c r="L315" s="10"/>
    </row>
    <row r="316" spans="8:12" x14ac:dyDescent="0.25">
      <c r="H316" s="10"/>
      <c r="I316" s="10"/>
      <c r="J316" s="10"/>
      <c r="K316" s="10"/>
      <c r="L316" s="10"/>
    </row>
    <row r="317" spans="8:12" x14ac:dyDescent="0.25">
      <c r="H317" s="10"/>
      <c r="I317" s="10"/>
      <c r="J317" s="10"/>
      <c r="K317" s="10"/>
      <c r="L317" s="10"/>
    </row>
    <row r="318" spans="8:12" x14ac:dyDescent="0.25">
      <c r="H318" s="10"/>
      <c r="I318" s="10"/>
      <c r="J318" s="10"/>
      <c r="K318" s="10"/>
      <c r="L318" s="10"/>
    </row>
    <row r="319" spans="8:12" x14ac:dyDescent="0.25">
      <c r="H319" s="10"/>
      <c r="I319" s="10"/>
      <c r="J319" s="10"/>
      <c r="K319" s="10"/>
      <c r="L319" s="10"/>
    </row>
    <row r="320" spans="8:12" x14ac:dyDescent="0.25">
      <c r="H320" s="10"/>
      <c r="I320" s="10"/>
      <c r="J320" s="10"/>
      <c r="K320" s="10"/>
      <c r="L320" s="10"/>
    </row>
    <row r="321" spans="8:12" x14ac:dyDescent="0.25">
      <c r="H321" s="10"/>
      <c r="I321" s="10"/>
      <c r="J321" s="10"/>
      <c r="K321" s="10"/>
      <c r="L321" s="10"/>
    </row>
    <row r="322" spans="8:12" x14ac:dyDescent="0.25">
      <c r="H322" s="10"/>
      <c r="I322" s="10"/>
      <c r="J322" s="10"/>
      <c r="K322" s="10"/>
      <c r="L322" s="10"/>
    </row>
    <row r="323" spans="8:12" x14ac:dyDescent="0.25">
      <c r="H323" s="10"/>
      <c r="I323" s="10"/>
      <c r="J323" s="10"/>
      <c r="K323" s="10"/>
      <c r="L323" s="10"/>
    </row>
    <row r="324" spans="8:12" x14ac:dyDescent="0.25">
      <c r="H324" s="10"/>
      <c r="I324" s="10"/>
      <c r="J324" s="10"/>
      <c r="K324" s="10"/>
      <c r="L324" s="10"/>
    </row>
    <row r="325" spans="8:12" x14ac:dyDescent="0.25">
      <c r="H325" s="10"/>
      <c r="I325" s="10"/>
      <c r="J325" s="10"/>
      <c r="K325" s="10"/>
      <c r="L325" s="10"/>
    </row>
    <row r="326" spans="8:12" x14ac:dyDescent="0.25">
      <c r="H326" s="10"/>
      <c r="I326" s="10"/>
      <c r="J326" s="10"/>
      <c r="K326" s="10"/>
      <c r="L326" s="10"/>
    </row>
    <row r="327" spans="8:12" x14ac:dyDescent="0.25">
      <c r="H327" s="10"/>
      <c r="I327" s="10"/>
      <c r="J327" s="10"/>
      <c r="K327" s="10"/>
      <c r="L327" s="10"/>
    </row>
    <row r="328" spans="8:12" x14ac:dyDescent="0.25">
      <c r="H328" s="10"/>
      <c r="I328" s="10"/>
      <c r="J328" s="10"/>
      <c r="K328" s="10"/>
      <c r="L328" s="10"/>
    </row>
    <row r="329" spans="8:12" x14ac:dyDescent="0.25">
      <c r="H329" s="10"/>
      <c r="I329" s="10"/>
      <c r="J329" s="10"/>
      <c r="K329" s="10"/>
      <c r="L329" s="10"/>
    </row>
    <row r="330" spans="8:12" x14ac:dyDescent="0.25">
      <c r="H330" s="10"/>
      <c r="I330" s="10"/>
      <c r="J330" s="10"/>
      <c r="K330" s="10"/>
      <c r="L330" s="10"/>
    </row>
    <row r="331" spans="8:12" x14ac:dyDescent="0.25">
      <c r="H331" s="10"/>
      <c r="I331" s="10"/>
      <c r="J331" s="10"/>
      <c r="K331" s="10"/>
      <c r="L331" s="10"/>
    </row>
    <row r="332" spans="8:12" x14ac:dyDescent="0.25">
      <c r="H332" s="10"/>
      <c r="I332" s="10"/>
      <c r="J332" s="10"/>
      <c r="K332" s="10"/>
      <c r="L332" s="10"/>
    </row>
    <row r="333" spans="8:12" x14ac:dyDescent="0.25">
      <c r="H333" s="10"/>
      <c r="I333" s="10"/>
      <c r="J333" s="10"/>
      <c r="K333" s="10"/>
      <c r="L333" s="10"/>
    </row>
    <row r="334" spans="8:12" x14ac:dyDescent="0.25">
      <c r="H334" s="10"/>
      <c r="I334" s="10"/>
      <c r="J334" s="10"/>
      <c r="K334" s="10"/>
      <c r="L334" s="10"/>
    </row>
    <row r="335" spans="8:12" x14ac:dyDescent="0.25">
      <c r="H335" s="10"/>
      <c r="I335" s="10"/>
      <c r="J335" s="10"/>
      <c r="K335" s="10"/>
      <c r="L335" s="10"/>
    </row>
    <row r="336" spans="8:12" x14ac:dyDescent="0.25">
      <c r="H336" s="10"/>
      <c r="I336" s="10"/>
      <c r="J336" s="10"/>
      <c r="K336" s="10"/>
      <c r="L336" s="10"/>
    </row>
    <row r="337" spans="8:12" x14ac:dyDescent="0.25">
      <c r="H337" s="10"/>
      <c r="I337" s="10"/>
      <c r="J337" s="10"/>
      <c r="K337" s="10"/>
      <c r="L337" s="10"/>
    </row>
    <row r="338" spans="8:12" x14ac:dyDescent="0.25">
      <c r="H338" s="10"/>
      <c r="I338" s="10"/>
      <c r="J338" s="10"/>
      <c r="K338" s="10"/>
      <c r="L338" s="10"/>
    </row>
    <row r="339" spans="8:12" x14ac:dyDescent="0.25">
      <c r="H339" s="10"/>
      <c r="I339" s="10"/>
      <c r="J339" s="10"/>
      <c r="K339" s="10"/>
      <c r="L339" s="10"/>
    </row>
    <row r="340" spans="8:12" x14ac:dyDescent="0.25">
      <c r="H340" s="10"/>
      <c r="I340" s="10"/>
      <c r="J340" s="10"/>
      <c r="K340" s="10"/>
      <c r="L340" s="10"/>
    </row>
    <row r="341" spans="8:12" x14ac:dyDescent="0.25">
      <c r="H341" s="10"/>
      <c r="I341" s="10"/>
      <c r="J341" s="10"/>
      <c r="K341" s="10"/>
      <c r="L341" s="10"/>
    </row>
    <row r="342" spans="8:12" x14ac:dyDescent="0.25">
      <c r="H342" s="10"/>
      <c r="I342" s="10"/>
      <c r="J342" s="10"/>
      <c r="K342" s="10"/>
      <c r="L342" s="10"/>
    </row>
    <row r="343" spans="8:12" x14ac:dyDescent="0.25">
      <c r="H343" s="10"/>
      <c r="I343" s="10"/>
      <c r="J343" s="10"/>
      <c r="K343" s="10"/>
      <c r="L343" s="10"/>
    </row>
    <row r="344" spans="8:12" x14ac:dyDescent="0.25">
      <c r="H344" s="10"/>
      <c r="I344" s="10"/>
      <c r="J344" s="10"/>
      <c r="K344" s="10"/>
      <c r="L344" s="10"/>
    </row>
    <row r="345" spans="8:12" x14ac:dyDescent="0.25">
      <c r="H345" s="10"/>
      <c r="I345" s="10"/>
      <c r="J345" s="10"/>
      <c r="K345" s="10"/>
      <c r="L345" s="10"/>
    </row>
    <row r="346" spans="8:12" x14ac:dyDescent="0.25">
      <c r="H346" s="10"/>
      <c r="I346" s="10"/>
      <c r="J346" s="10"/>
      <c r="K346" s="10"/>
      <c r="L346" s="10"/>
    </row>
    <row r="347" spans="8:12" x14ac:dyDescent="0.25">
      <c r="H347" s="10"/>
      <c r="I347" s="10"/>
      <c r="J347" s="10"/>
      <c r="K347" s="10"/>
      <c r="L347" s="10"/>
    </row>
    <row r="348" spans="8:12" x14ac:dyDescent="0.25">
      <c r="H348" s="10"/>
      <c r="I348" s="10"/>
      <c r="J348" s="10"/>
      <c r="K348" s="10"/>
      <c r="L348" s="10"/>
    </row>
    <row r="349" spans="8:12" x14ac:dyDescent="0.25">
      <c r="H349" s="10"/>
      <c r="I349" s="10"/>
      <c r="J349" s="10"/>
      <c r="K349" s="10"/>
      <c r="L349" s="10"/>
    </row>
    <row r="350" spans="8:12" x14ac:dyDescent="0.25">
      <c r="H350" s="10"/>
      <c r="I350" s="10"/>
      <c r="J350" s="10"/>
      <c r="K350" s="10"/>
      <c r="L350" s="10"/>
    </row>
    <row r="351" spans="8:12" x14ac:dyDescent="0.25">
      <c r="H351" s="10"/>
      <c r="I351" s="10"/>
      <c r="J351" s="10"/>
      <c r="K351" s="10"/>
      <c r="L351" s="10"/>
    </row>
    <row r="352" spans="8:12" x14ac:dyDescent="0.25">
      <c r="H352" s="10"/>
      <c r="I352" s="10"/>
      <c r="J352" s="10"/>
      <c r="K352" s="10"/>
      <c r="L352" s="10"/>
    </row>
    <row r="353" spans="8:12" x14ac:dyDescent="0.25">
      <c r="H353" s="10"/>
      <c r="I353" s="10"/>
      <c r="J353" s="10"/>
      <c r="K353" s="10"/>
      <c r="L353" s="10"/>
    </row>
    <row r="354" spans="8:12" x14ac:dyDescent="0.25">
      <c r="H354" s="10"/>
      <c r="I354" s="10"/>
      <c r="J354" s="10"/>
      <c r="K354" s="10"/>
      <c r="L354" s="10"/>
    </row>
    <row r="355" spans="8:12" x14ac:dyDescent="0.25">
      <c r="H355" s="10"/>
      <c r="I355" s="10"/>
      <c r="J355" s="10"/>
      <c r="K355" s="10"/>
      <c r="L355" s="10"/>
    </row>
    <row r="356" spans="8:12" x14ac:dyDescent="0.25">
      <c r="H356" s="10"/>
      <c r="I356" s="10"/>
      <c r="J356" s="10"/>
      <c r="K356" s="10"/>
      <c r="L356" s="10"/>
    </row>
    <row r="357" spans="8:12" x14ac:dyDescent="0.25">
      <c r="H357" s="10"/>
      <c r="I357" s="10"/>
      <c r="J357" s="10"/>
      <c r="K357" s="10"/>
      <c r="L357" s="10"/>
    </row>
    <row r="358" spans="8:12" x14ac:dyDescent="0.25">
      <c r="H358" s="10"/>
      <c r="I358" s="10"/>
      <c r="J358" s="10"/>
      <c r="K358" s="10"/>
      <c r="L358" s="10"/>
    </row>
    <row r="359" spans="8:12" x14ac:dyDescent="0.25">
      <c r="H359" s="10"/>
      <c r="I359" s="10"/>
      <c r="J359" s="10"/>
      <c r="K359" s="10"/>
      <c r="L359" s="10"/>
    </row>
    <row r="360" spans="8:12" x14ac:dyDescent="0.25">
      <c r="H360" s="10"/>
      <c r="I360" s="10"/>
      <c r="J360" s="10"/>
      <c r="K360" s="10"/>
      <c r="L360" s="10"/>
    </row>
    <row r="361" spans="8:12" x14ac:dyDescent="0.25">
      <c r="H361" s="10"/>
      <c r="I361" s="10"/>
      <c r="J361" s="10"/>
      <c r="K361" s="10"/>
      <c r="L361" s="10"/>
    </row>
    <row r="362" spans="8:12" x14ac:dyDescent="0.25">
      <c r="H362" s="10"/>
      <c r="I362" s="10"/>
      <c r="J362" s="10"/>
      <c r="K362" s="10"/>
      <c r="L362" s="10"/>
    </row>
    <row r="363" spans="8:12" x14ac:dyDescent="0.25">
      <c r="H363" s="10"/>
      <c r="I363" s="10"/>
      <c r="J363" s="10"/>
      <c r="K363" s="10"/>
      <c r="L363" s="10"/>
    </row>
    <row r="364" spans="8:12" x14ac:dyDescent="0.25">
      <c r="H364" s="10"/>
      <c r="I364" s="10"/>
      <c r="J364" s="10"/>
      <c r="K364" s="10"/>
      <c r="L364" s="10"/>
    </row>
    <row r="365" spans="8:12" x14ac:dyDescent="0.25">
      <c r="H365" s="10"/>
      <c r="I365" s="10"/>
      <c r="J365" s="10"/>
      <c r="K365" s="10"/>
      <c r="L365" s="10"/>
    </row>
    <row r="366" spans="8:12" x14ac:dyDescent="0.25">
      <c r="H366" s="10"/>
      <c r="I366" s="10"/>
      <c r="J366" s="10"/>
      <c r="K366" s="10"/>
      <c r="L366" s="10"/>
    </row>
    <row r="367" spans="8:12" x14ac:dyDescent="0.25">
      <c r="H367" s="10"/>
      <c r="I367" s="10"/>
      <c r="J367" s="10"/>
      <c r="K367" s="10"/>
      <c r="L367" s="10"/>
    </row>
    <row r="368" spans="8:12" x14ac:dyDescent="0.25">
      <c r="H368" s="10"/>
      <c r="I368" s="10"/>
      <c r="J368" s="10"/>
      <c r="K368" s="10"/>
      <c r="L368" s="10"/>
    </row>
    <row r="369" spans="8:12" x14ac:dyDescent="0.25">
      <c r="H369" s="10"/>
      <c r="I369" s="10"/>
      <c r="J369" s="10"/>
      <c r="K369" s="10"/>
      <c r="L369" s="10"/>
    </row>
    <row r="370" spans="8:12" x14ac:dyDescent="0.25">
      <c r="H370" s="10"/>
      <c r="I370" s="10"/>
      <c r="J370" s="10"/>
      <c r="K370" s="10"/>
      <c r="L370" s="10"/>
    </row>
    <row r="371" spans="8:12" x14ac:dyDescent="0.25">
      <c r="H371" s="10"/>
      <c r="I371" s="10"/>
      <c r="J371" s="10"/>
      <c r="K371" s="10"/>
      <c r="L371" s="10"/>
    </row>
    <row r="372" spans="8:12" x14ac:dyDescent="0.25">
      <c r="H372" s="10"/>
      <c r="I372" s="10"/>
      <c r="J372" s="10"/>
      <c r="K372" s="10"/>
      <c r="L372" s="10"/>
    </row>
    <row r="373" spans="8:12" x14ac:dyDescent="0.25">
      <c r="H373" s="10"/>
      <c r="I373" s="10"/>
      <c r="J373" s="10"/>
      <c r="K373" s="10"/>
      <c r="L373" s="10"/>
    </row>
    <row r="374" spans="8:12" x14ac:dyDescent="0.25">
      <c r="H374" s="10"/>
      <c r="I374" s="10"/>
      <c r="J374" s="10"/>
      <c r="K374" s="10"/>
      <c r="L374" s="10"/>
    </row>
    <row r="375" spans="8:12" x14ac:dyDescent="0.25">
      <c r="H375" s="10"/>
      <c r="I375" s="10"/>
      <c r="J375" s="10"/>
      <c r="K375" s="10"/>
      <c r="L375" s="10"/>
    </row>
    <row r="376" spans="8:12" x14ac:dyDescent="0.25">
      <c r="H376" s="10"/>
      <c r="I376" s="10"/>
      <c r="J376" s="10"/>
      <c r="K376" s="10"/>
      <c r="L376" s="10"/>
    </row>
    <row r="377" spans="8:12" x14ac:dyDescent="0.25">
      <c r="H377" s="10"/>
      <c r="I377" s="10"/>
      <c r="J377" s="10"/>
      <c r="K377" s="10"/>
      <c r="L377" s="10"/>
    </row>
    <row r="378" spans="8:12" x14ac:dyDescent="0.25">
      <c r="H378" s="10"/>
      <c r="I378" s="10"/>
      <c r="J378" s="10"/>
      <c r="K378" s="10"/>
      <c r="L378" s="10"/>
    </row>
    <row r="379" spans="8:12" x14ac:dyDescent="0.25">
      <c r="H379" s="10"/>
      <c r="I379" s="10"/>
      <c r="J379" s="10"/>
      <c r="K379" s="10"/>
      <c r="L379" s="10"/>
    </row>
    <row r="380" spans="8:12" x14ac:dyDescent="0.25">
      <c r="H380" s="10"/>
      <c r="I380" s="10"/>
      <c r="J380" s="10"/>
      <c r="K380" s="10"/>
      <c r="L380" s="10"/>
    </row>
    <row r="381" spans="8:12" x14ac:dyDescent="0.25">
      <c r="H381" s="10"/>
      <c r="I381" s="10"/>
      <c r="J381" s="10"/>
      <c r="K381" s="10"/>
      <c r="L381" s="10"/>
    </row>
    <row r="382" spans="8:12" x14ac:dyDescent="0.25">
      <c r="H382" s="10"/>
      <c r="I382" s="10"/>
      <c r="J382" s="10"/>
      <c r="K382" s="10"/>
      <c r="L382" s="10"/>
    </row>
    <row r="383" spans="8:12" x14ac:dyDescent="0.25">
      <c r="H383" s="10"/>
      <c r="I383" s="10"/>
      <c r="J383" s="10"/>
      <c r="K383" s="10"/>
      <c r="L383" s="10"/>
    </row>
    <row r="384" spans="8:12" x14ac:dyDescent="0.25">
      <c r="H384" s="10"/>
      <c r="I384" s="10"/>
      <c r="J384" s="10"/>
      <c r="K384" s="10"/>
      <c r="L384" s="10"/>
    </row>
    <row r="385" spans="8:12" x14ac:dyDescent="0.25">
      <c r="H385" s="10"/>
      <c r="I385" s="10"/>
      <c r="J385" s="10"/>
      <c r="K385" s="10"/>
      <c r="L385" s="10"/>
    </row>
    <row r="386" spans="8:12" x14ac:dyDescent="0.25">
      <c r="H386" s="10"/>
      <c r="I386" s="10"/>
      <c r="J386" s="10"/>
      <c r="K386" s="10"/>
      <c r="L386" s="10"/>
    </row>
    <row r="387" spans="8:12" x14ac:dyDescent="0.25">
      <c r="H387" s="10"/>
      <c r="I387" s="10"/>
      <c r="J387" s="10"/>
      <c r="K387" s="10"/>
      <c r="L387" s="10"/>
    </row>
    <row r="388" spans="8:12" x14ac:dyDescent="0.25">
      <c r="H388" s="10"/>
      <c r="I388" s="10"/>
      <c r="J388" s="10"/>
      <c r="K388" s="10"/>
      <c r="L388" s="10"/>
    </row>
    <row r="389" spans="8:12" x14ac:dyDescent="0.25">
      <c r="H389" s="10"/>
      <c r="I389" s="10"/>
      <c r="J389" s="10"/>
      <c r="K389" s="10"/>
      <c r="L389" s="10"/>
    </row>
    <row r="390" spans="8:12" x14ac:dyDescent="0.25">
      <c r="H390" s="10"/>
      <c r="I390" s="10"/>
      <c r="J390" s="10"/>
      <c r="K390" s="10"/>
      <c r="L390" s="10"/>
    </row>
    <row r="391" spans="8:12" x14ac:dyDescent="0.25">
      <c r="H391" s="10"/>
      <c r="I391" s="10"/>
      <c r="J391" s="10"/>
      <c r="K391" s="10"/>
      <c r="L391" s="10"/>
    </row>
    <row r="392" spans="8:12" x14ac:dyDescent="0.25">
      <c r="H392" s="10"/>
      <c r="I392" s="10"/>
      <c r="J392" s="10"/>
      <c r="K392" s="10"/>
      <c r="L392" s="10"/>
    </row>
    <row r="393" spans="8:12" x14ac:dyDescent="0.25">
      <c r="H393" s="10"/>
      <c r="I393" s="10"/>
      <c r="J393" s="10"/>
      <c r="K393" s="10"/>
      <c r="L393" s="10"/>
    </row>
    <row r="394" spans="8:12" x14ac:dyDescent="0.25">
      <c r="H394" s="10"/>
      <c r="I394" s="10"/>
      <c r="J394" s="10"/>
      <c r="K394" s="10"/>
      <c r="L394" s="10"/>
    </row>
    <row r="395" spans="8:12" x14ac:dyDescent="0.25">
      <c r="H395" s="10"/>
      <c r="I395" s="10"/>
      <c r="J395" s="10"/>
      <c r="K395" s="10"/>
      <c r="L395" s="10"/>
    </row>
    <row r="396" spans="8:12" x14ac:dyDescent="0.25">
      <c r="H396" s="10"/>
      <c r="I396" s="10"/>
      <c r="J396" s="10"/>
      <c r="K396" s="10"/>
      <c r="L396" s="10"/>
    </row>
    <row r="397" spans="8:12" x14ac:dyDescent="0.25">
      <c r="H397" s="10"/>
      <c r="I397" s="10"/>
      <c r="J397" s="10"/>
      <c r="K397" s="10"/>
      <c r="L397" s="10"/>
    </row>
    <row r="398" spans="8:12" x14ac:dyDescent="0.25">
      <c r="H398" s="10"/>
      <c r="I398" s="10"/>
      <c r="J398" s="10"/>
      <c r="K398" s="10"/>
      <c r="L398" s="10"/>
    </row>
    <row r="399" spans="8:12" x14ac:dyDescent="0.25">
      <c r="H399" s="10"/>
      <c r="I399" s="10"/>
      <c r="J399" s="10"/>
      <c r="K399" s="10"/>
      <c r="L399" s="10"/>
    </row>
    <row r="400" spans="8:12" x14ac:dyDescent="0.25">
      <c r="H400" s="10"/>
      <c r="I400" s="10"/>
      <c r="J400" s="10"/>
      <c r="K400" s="10"/>
      <c r="L400" s="10"/>
    </row>
    <row r="401" spans="8:12" x14ac:dyDescent="0.25">
      <c r="H401" s="10"/>
      <c r="I401" s="10"/>
      <c r="J401" s="10"/>
      <c r="K401" s="10"/>
      <c r="L401" s="10"/>
    </row>
    <row r="402" spans="8:12" x14ac:dyDescent="0.25">
      <c r="H402" s="10"/>
      <c r="I402" s="10"/>
      <c r="J402" s="10"/>
      <c r="K402" s="10"/>
      <c r="L402" s="10"/>
    </row>
    <row r="403" spans="8:12" x14ac:dyDescent="0.25">
      <c r="H403" s="10"/>
      <c r="I403" s="10"/>
      <c r="J403" s="10"/>
      <c r="K403" s="10"/>
      <c r="L403" s="10"/>
    </row>
    <row r="404" spans="8:12" x14ac:dyDescent="0.25">
      <c r="H404" s="10"/>
      <c r="I404" s="10"/>
      <c r="J404" s="10"/>
      <c r="K404" s="10"/>
      <c r="L404" s="10"/>
    </row>
    <row r="405" spans="8:12" x14ac:dyDescent="0.25">
      <c r="H405" s="10"/>
      <c r="I405" s="10"/>
      <c r="J405" s="10"/>
      <c r="K405" s="10"/>
      <c r="L405" s="10"/>
    </row>
    <row r="406" spans="8:12" x14ac:dyDescent="0.25">
      <c r="H406" s="10"/>
      <c r="I406" s="10"/>
      <c r="J406" s="10"/>
      <c r="K406" s="10"/>
      <c r="L406" s="10"/>
    </row>
    <row r="407" spans="8:12" x14ac:dyDescent="0.25">
      <c r="H407" s="10"/>
      <c r="I407" s="10"/>
      <c r="J407" s="10"/>
      <c r="K407" s="10"/>
      <c r="L407" s="10"/>
    </row>
    <row r="408" spans="8:12" x14ac:dyDescent="0.25">
      <c r="H408" s="10"/>
      <c r="I408" s="10"/>
      <c r="J408" s="10"/>
      <c r="K408" s="10"/>
      <c r="L408" s="10"/>
    </row>
    <row r="409" spans="8:12" x14ac:dyDescent="0.25">
      <c r="H409" s="10"/>
      <c r="I409" s="10"/>
      <c r="J409" s="10"/>
      <c r="K409" s="10"/>
      <c r="L409" s="10"/>
    </row>
    <row r="410" spans="8:12" x14ac:dyDescent="0.25">
      <c r="H410" s="10"/>
      <c r="I410" s="10"/>
      <c r="J410" s="10"/>
      <c r="K410" s="10"/>
      <c r="L410" s="10"/>
    </row>
    <row r="411" spans="8:12" x14ac:dyDescent="0.25">
      <c r="H411" s="10"/>
      <c r="I411" s="10"/>
      <c r="J411" s="10"/>
      <c r="K411" s="10"/>
      <c r="L411" s="10"/>
    </row>
    <row r="412" spans="8:12" x14ac:dyDescent="0.25">
      <c r="H412" s="10"/>
      <c r="I412" s="10"/>
      <c r="J412" s="10"/>
      <c r="K412" s="10"/>
      <c r="L412" s="10"/>
    </row>
    <row r="413" spans="8:12" x14ac:dyDescent="0.25">
      <c r="H413" s="10"/>
      <c r="I413" s="10"/>
      <c r="J413" s="10"/>
      <c r="K413" s="10"/>
      <c r="L413" s="10"/>
    </row>
    <row r="414" spans="8:12" x14ac:dyDescent="0.25">
      <c r="H414" s="10"/>
      <c r="I414" s="10"/>
      <c r="J414" s="10"/>
      <c r="K414" s="10"/>
      <c r="L414" s="10"/>
    </row>
    <row r="415" spans="8:12" x14ac:dyDescent="0.25">
      <c r="H415" s="10"/>
      <c r="I415" s="10"/>
      <c r="J415" s="10"/>
      <c r="K415" s="10"/>
      <c r="L415" s="10"/>
    </row>
    <row r="416" spans="8:12" x14ac:dyDescent="0.25">
      <c r="H416" s="10"/>
      <c r="I416" s="10"/>
      <c r="J416" s="10"/>
      <c r="K416" s="10"/>
      <c r="L416" s="10"/>
    </row>
    <row r="417" spans="8:12" x14ac:dyDescent="0.25">
      <c r="H417" s="10"/>
      <c r="I417" s="10"/>
      <c r="J417" s="10"/>
      <c r="K417" s="10"/>
      <c r="L417" s="10"/>
    </row>
    <row r="418" spans="8:12" x14ac:dyDescent="0.25">
      <c r="H418" s="10"/>
      <c r="I418" s="10"/>
      <c r="J418" s="10"/>
      <c r="K418" s="10"/>
      <c r="L418" s="10"/>
    </row>
    <row r="419" spans="8:12" x14ac:dyDescent="0.25">
      <c r="H419" s="10"/>
      <c r="I419" s="10"/>
      <c r="J419" s="10"/>
      <c r="K419" s="10"/>
      <c r="L419" s="10"/>
    </row>
    <row r="420" spans="8:12" x14ac:dyDescent="0.25">
      <c r="H420" s="10"/>
      <c r="I420" s="10"/>
      <c r="J420" s="10"/>
      <c r="K420" s="10"/>
      <c r="L420" s="10"/>
    </row>
    <row r="421" spans="8:12" x14ac:dyDescent="0.25">
      <c r="H421" s="10"/>
      <c r="I421" s="10"/>
      <c r="J421" s="10"/>
      <c r="K421" s="10"/>
      <c r="L421" s="10"/>
    </row>
    <row r="422" spans="8:12" x14ac:dyDescent="0.25">
      <c r="H422" s="10"/>
      <c r="I422" s="10"/>
      <c r="J422" s="10"/>
      <c r="K422" s="10"/>
      <c r="L422" s="10"/>
    </row>
    <row r="423" spans="8:12" x14ac:dyDescent="0.25">
      <c r="H423" s="10"/>
      <c r="I423" s="10"/>
      <c r="J423" s="10"/>
      <c r="K423" s="10"/>
      <c r="L423" s="10"/>
    </row>
    <row r="424" spans="8:12" x14ac:dyDescent="0.25">
      <c r="H424" s="10"/>
      <c r="I424" s="10"/>
      <c r="J424" s="10"/>
      <c r="K424" s="10"/>
      <c r="L424" s="10"/>
    </row>
    <row r="425" spans="8:12" x14ac:dyDescent="0.25">
      <c r="H425" s="10"/>
      <c r="I425" s="10"/>
      <c r="J425" s="10"/>
      <c r="K425" s="10"/>
      <c r="L425" s="10"/>
    </row>
    <row r="426" spans="8:12" x14ac:dyDescent="0.25">
      <c r="H426" s="10"/>
      <c r="I426" s="10"/>
      <c r="J426" s="10"/>
      <c r="K426" s="10"/>
      <c r="L426" s="10"/>
    </row>
    <row r="427" spans="8:12" x14ac:dyDescent="0.25">
      <c r="H427" s="10"/>
      <c r="I427" s="10"/>
      <c r="J427" s="10"/>
      <c r="K427" s="10"/>
      <c r="L427" s="10"/>
    </row>
    <row r="428" spans="8:12" x14ac:dyDescent="0.25">
      <c r="H428" s="10"/>
      <c r="I428" s="10"/>
      <c r="J428" s="10"/>
      <c r="K428" s="10"/>
      <c r="L428" s="10"/>
    </row>
    <row r="429" spans="8:12" x14ac:dyDescent="0.25">
      <c r="H429" s="10"/>
      <c r="I429" s="10"/>
      <c r="J429" s="10"/>
      <c r="K429" s="10"/>
      <c r="L429" s="10"/>
    </row>
    <row r="430" spans="8:12" x14ac:dyDescent="0.25">
      <c r="H430" s="10"/>
      <c r="I430" s="10"/>
      <c r="J430" s="10"/>
      <c r="K430" s="10"/>
      <c r="L430" s="10"/>
    </row>
    <row r="431" spans="8:12" x14ac:dyDescent="0.25">
      <c r="H431" s="10"/>
      <c r="I431" s="10"/>
      <c r="J431" s="10"/>
      <c r="K431" s="10"/>
      <c r="L431" s="10"/>
    </row>
    <row r="432" spans="8:12" x14ac:dyDescent="0.25">
      <c r="H432" s="10"/>
      <c r="I432" s="10"/>
      <c r="J432" s="10"/>
      <c r="K432" s="10"/>
      <c r="L432" s="10"/>
    </row>
    <row r="433" spans="8:12" x14ac:dyDescent="0.25">
      <c r="H433" s="10"/>
      <c r="I433" s="10"/>
      <c r="J433" s="10"/>
      <c r="K433" s="10"/>
      <c r="L433" s="10"/>
    </row>
    <row r="434" spans="8:12" x14ac:dyDescent="0.25">
      <c r="H434" s="10"/>
      <c r="I434" s="10"/>
      <c r="J434" s="10"/>
      <c r="K434" s="10"/>
      <c r="L434" s="10"/>
    </row>
    <row r="435" spans="8:12" x14ac:dyDescent="0.25">
      <c r="H435" s="10"/>
      <c r="I435" s="10"/>
      <c r="J435" s="10"/>
      <c r="K435" s="10"/>
      <c r="L435" s="10"/>
    </row>
    <row r="436" spans="8:12" x14ac:dyDescent="0.25">
      <c r="H436" s="10"/>
      <c r="I436" s="10"/>
      <c r="J436" s="10"/>
      <c r="K436" s="10"/>
      <c r="L436" s="10"/>
    </row>
    <row r="437" spans="8:12" x14ac:dyDescent="0.25">
      <c r="H437" s="10"/>
      <c r="I437" s="10"/>
      <c r="J437" s="10"/>
      <c r="K437" s="10"/>
      <c r="L437" s="10"/>
    </row>
    <row r="438" spans="8:12" x14ac:dyDescent="0.25">
      <c r="H438" s="10"/>
      <c r="I438" s="10"/>
      <c r="J438" s="10"/>
      <c r="K438" s="10"/>
      <c r="L438" s="10"/>
    </row>
    <row r="439" spans="8:12" x14ac:dyDescent="0.25">
      <c r="H439" s="10"/>
      <c r="I439" s="10"/>
      <c r="J439" s="10"/>
      <c r="K439" s="10"/>
      <c r="L439" s="10"/>
    </row>
    <row r="440" spans="8:12" x14ac:dyDescent="0.25">
      <c r="H440" s="10"/>
      <c r="I440" s="10"/>
      <c r="J440" s="10"/>
      <c r="K440" s="10"/>
      <c r="L440" s="10"/>
    </row>
    <row r="441" spans="8:12" x14ac:dyDescent="0.25">
      <c r="H441" s="10"/>
      <c r="I441" s="10"/>
      <c r="J441" s="10"/>
      <c r="K441" s="10"/>
      <c r="L441" s="10"/>
    </row>
    <row r="442" spans="8:12" x14ac:dyDescent="0.25">
      <c r="H442" s="10"/>
      <c r="I442" s="10"/>
      <c r="J442" s="10"/>
      <c r="K442" s="10"/>
      <c r="L442" s="10"/>
    </row>
    <row r="443" spans="8:12" x14ac:dyDescent="0.25">
      <c r="H443" s="10"/>
      <c r="I443" s="10"/>
      <c r="J443" s="10"/>
      <c r="K443" s="10"/>
      <c r="L443" s="10"/>
    </row>
    <row r="444" spans="8:12" x14ac:dyDescent="0.25">
      <c r="H444" s="10"/>
      <c r="I444" s="10"/>
      <c r="J444" s="10"/>
      <c r="K444" s="10"/>
      <c r="L444" s="10"/>
    </row>
    <row r="445" spans="8:12" x14ac:dyDescent="0.25">
      <c r="H445" s="10"/>
      <c r="I445" s="10"/>
      <c r="J445" s="10"/>
      <c r="K445" s="10"/>
      <c r="L445" s="10"/>
    </row>
    <row r="446" spans="8:12" x14ac:dyDescent="0.25">
      <c r="H446" s="10"/>
      <c r="I446" s="10"/>
      <c r="J446" s="10"/>
      <c r="K446" s="10"/>
      <c r="L446" s="10"/>
    </row>
    <row r="447" spans="8:12" x14ac:dyDescent="0.25">
      <c r="H447" s="10"/>
      <c r="I447" s="10"/>
      <c r="J447" s="10"/>
      <c r="K447" s="10"/>
      <c r="L447" s="10"/>
    </row>
    <row r="448" spans="8:12" x14ac:dyDescent="0.25">
      <c r="H448" s="10"/>
      <c r="I448" s="10"/>
      <c r="J448" s="10"/>
      <c r="K448" s="10"/>
      <c r="L448" s="10"/>
    </row>
    <row r="449" spans="8:12" x14ac:dyDescent="0.25">
      <c r="H449" s="10"/>
      <c r="I449" s="10"/>
      <c r="J449" s="10"/>
      <c r="K449" s="10"/>
      <c r="L449" s="10"/>
    </row>
    <row r="450" spans="8:12" x14ac:dyDescent="0.25">
      <c r="H450" s="10"/>
      <c r="I450" s="10"/>
      <c r="J450" s="10"/>
      <c r="K450" s="10"/>
      <c r="L450" s="10"/>
    </row>
    <row r="451" spans="8:12" x14ac:dyDescent="0.25">
      <c r="H451" s="10"/>
      <c r="I451" s="10"/>
      <c r="J451" s="10"/>
      <c r="K451" s="10"/>
      <c r="L451" s="10"/>
    </row>
    <row r="452" spans="8:12" x14ac:dyDescent="0.25">
      <c r="H452" s="10"/>
      <c r="I452" s="10"/>
      <c r="J452" s="10"/>
      <c r="K452" s="10"/>
      <c r="L452" s="10"/>
    </row>
    <row r="453" spans="8:12" x14ac:dyDescent="0.25">
      <c r="H453" s="10"/>
      <c r="I453" s="10"/>
      <c r="J453" s="10"/>
      <c r="K453" s="10"/>
      <c r="L453" s="10"/>
    </row>
    <row r="454" spans="8:12" x14ac:dyDescent="0.25">
      <c r="H454" s="10"/>
      <c r="I454" s="10"/>
      <c r="J454" s="10"/>
      <c r="K454" s="10"/>
      <c r="L454" s="10"/>
    </row>
    <row r="455" spans="8:12" x14ac:dyDescent="0.25">
      <c r="H455" s="10"/>
      <c r="I455" s="10"/>
      <c r="J455" s="10"/>
      <c r="K455" s="10"/>
      <c r="L455" s="10"/>
    </row>
    <row r="456" spans="8:12" x14ac:dyDescent="0.25">
      <c r="H456" s="10"/>
      <c r="I456" s="10"/>
      <c r="J456" s="10"/>
      <c r="K456" s="10"/>
      <c r="L456" s="10"/>
    </row>
    <row r="457" spans="8:12" x14ac:dyDescent="0.25">
      <c r="H457" s="10"/>
      <c r="I457" s="10"/>
      <c r="J457" s="10"/>
      <c r="K457" s="10"/>
      <c r="L457" s="10"/>
    </row>
    <row r="458" spans="8:12" x14ac:dyDescent="0.25">
      <c r="H458" s="10"/>
      <c r="I458" s="10"/>
      <c r="J458" s="10"/>
      <c r="K458" s="10"/>
      <c r="L458" s="10"/>
    </row>
    <row r="459" spans="8:12" x14ac:dyDescent="0.25">
      <c r="H459" s="10"/>
      <c r="I459" s="10"/>
      <c r="J459" s="10"/>
      <c r="K459" s="10"/>
      <c r="L459" s="10"/>
    </row>
    <row r="460" spans="8:12" x14ac:dyDescent="0.25">
      <c r="H460" s="10"/>
      <c r="I460" s="10"/>
      <c r="J460" s="10"/>
      <c r="K460" s="10"/>
      <c r="L460" s="10"/>
    </row>
    <row r="461" spans="8:12" x14ac:dyDescent="0.25">
      <c r="H461" s="10"/>
      <c r="I461" s="10"/>
      <c r="J461" s="10"/>
      <c r="K461" s="10"/>
      <c r="L461" s="10"/>
    </row>
    <row r="462" spans="8:12" x14ac:dyDescent="0.25">
      <c r="H462" s="10"/>
      <c r="I462" s="10"/>
      <c r="J462" s="10"/>
      <c r="K462" s="10"/>
      <c r="L462" s="10"/>
    </row>
    <row r="463" spans="8:12" x14ac:dyDescent="0.25">
      <c r="H463" s="10"/>
      <c r="I463" s="10"/>
      <c r="J463" s="10"/>
      <c r="K463" s="10"/>
      <c r="L463" s="10"/>
    </row>
    <row r="464" spans="8:12" x14ac:dyDescent="0.25">
      <c r="H464" s="10"/>
      <c r="I464" s="10"/>
      <c r="J464" s="10"/>
      <c r="K464" s="10"/>
      <c r="L464" s="10"/>
    </row>
    <row r="465" spans="8:12" x14ac:dyDescent="0.25">
      <c r="H465" s="10"/>
      <c r="I465" s="10"/>
      <c r="J465" s="10"/>
      <c r="K465" s="10"/>
      <c r="L465" s="10"/>
    </row>
    <row r="466" spans="8:12" x14ac:dyDescent="0.25">
      <c r="H466" s="10"/>
      <c r="I466" s="10"/>
      <c r="J466" s="10"/>
      <c r="K466" s="10"/>
      <c r="L466" s="10"/>
    </row>
    <row r="467" spans="8:12" x14ac:dyDescent="0.25">
      <c r="H467" s="10"/>
      <c r="I467" s="10"/>
      <c r="J467" s="10"/>
      <c r="K467" s="10"/>
      <c r="L467" s="10"/>
    </row>
    <row r="468" spans="8:12" x14ac:dyDescent="0.25">
      <c r="H468" s="10"/>
      <c r="I468" s="10"/>
      <c r="J468" s="10"/>
      <c r="K468" s="10"/>
      <c r="L468" s="10"/>
    </row>
    <row r="469" spans="8:12" x14ac:dyDescent="0.25">
      <c r="H469" s="10"/>
      <c r="I469" s="10"/>
      <c r="J469" s="10"/>
      <c r="K469" s="10"/>
      <c r="L469" s="10"/>
    </row>
    <row r="470" spans="8:12" x14ac:dyDescent="0.25">
      <c r="H470" s="10"/>
      <c r="I470" s="10"/>
      <c r="J470" s="10"/>
      <c r="K470" s="10"/>
      <c r="L470" s="10"/>
    </row>
    <row r="471" spans="8:12" x14ac:dyDescent="0.25">
      <c r="H471" s="10"/>
      <c r="I471" s="10"/>
      <c r="J471" s="10"/>
      <c r="K471" s="10"/>
      <c r="L471" s="10"/>
    </row>
    <row r="472" spans="8:12" x14ac:dyDescent="0.25">
      <c r="H472" s="10"/>
      <c r="I472" s="10"/>
      <c r="J472" s="10"/>
      <c r="K472" s="10"/>
      <c r="L472" s="10"/>
    </row>
    <row r="473" spans="8:12" x14ac:dyDescent="0.25">
      <c r="H473" s="10"/>
      <c r="I473" s="10"/>
      <c r="J473" s="10"/>
      <c r="K473" s="10"/>
      <c r="L473" s="10"/>
    </row>
    <row r="474" spans="8:12" x14ac:dyDescent="0.25">
      <c r="H474" s="10"/>
      <c r="I474" s="10"/>
      <c r="J474" s="10"/>
      <c r="K474" s="10"/>
      <c r="L474" s="10"/>
    </row>
    <row r="475" spans="8:12" x14ac:dyDescent="0.25">
      <c r="H475" s="10"/>
      <c r="I475" s="10"/>
      <c r="J475" s="10"/>
      <c r="K475" s="10"/>
      <c r="L475" s="10"/>
    </row>
    <row r="476" spans="8:12" x14ac:dyDescent="0.25">
      <c r="H476" s="10"/>
      <c r="I476" s="10"/>
      <c r="J476" s="10"/>
      <c r="K476" s="10"/>
      <c r="L476" s="10"/>
    </row>
    <row r="477" spans="8:12" x14ac:dyDescent="0.25">
      <c r="H477" s="10"/>
      <c r="I477" s="10"/>
      <c r="J477" s="10"/>
      <c r="K477" s="10"/>
      <c r="L477" s="10"/>
    </row>
    <row r="478" spans="8:12" x14ac:dyDescent="0.25">
      <c r="H478" s="10"/>
      <c r="I478" s="10"/>
      <c r="J478" s="10"/>
      <c r="K478" s="10"/>
      <c r="L478" s="10"/>
    </row>
    <row r="479" spans="8:12" x14ac:dyDescent="0.25">
      <c r="H479" s="10"/>
      <c r="I479" s="10"/>
      <c r="J479" s="10"/>
      <c r="K479" s="10"/>
      <c r="L479" s="10"/>
    </row>
    <row r="480" spans="8:12" x14ac:dyDescent="0.25">
      <c r="H480" s="10"/>
      <c r="I480" s="10"/>
      <c r="J480" s="10"/>
      <c r="K480" s="10"/>
      <c r="L480" s="10"/>
    </row>
    <row r="481" spans="8:12" x14ac:dyDescent="0.25">
      <c r="H481" s="10"/>
      <c r="I481" s="10"/>
      <c r="J481" s="10"/>
      <c r="K481" s="10"/>
      <c r="L481" s="10"/>
    </row>
    <row r="482" spans="8:12" x14ac:dyDescent="0.25">
      <c r="H482" s="10"/>
      <c r="I482" s="10"/>
      <c r="J482" s="10"/>
      <c r="K482" s="10"/>
      <c r="L482" s="10"/>
    </row>
    <row r="483" spans="8:12" x14ac:dyDescent="0.25">
      <c r="H483" s="10"/>
      <c r="I483" s="10"/>
      <c r="J483" s="10"/>
      <c r="K483" s="10"/>
      <c r="L483" s="10"/>
    </row>
    <row r="484" spans="8:12" x14ac:dyDescent="0.25">
      <c r="H484" s="10"/>
      <c r="I484" s="10"/>
      <c r="J484" s="10"/>
      <c r="K484" s="10"/>
      <c r="L484" s="10"/>
    </row>
    <row r="485" spans="8:12" x14ac:dyDescent="0.25">
      <c r="H485" s="10"/>
      <c r="I485" s="10"/>
      <c r="J485" s="10"/>
      <c r="K485" s="10"/>
      <c r="L485" s="10"/>
    </row>
    <row r="486" spans="8:12" x14ac:dyDescent="0.25">
      <c r="H486" s="10"/>
      <c r="I486" s="10"/>
      <c r="J486" s="10"/>
      <c r="K486" s="10"/>
      <c r="L486" s="10"/>
    </row>
    <row r="487" spans="8:12" x14ac:dyDescent="0.25">
      <c r="H487" s="10"/>
      <c r="I487" s="10"/>
      <c r="J487" s="10"/>
      <c r="K487" s="10"/>
      <c r="L487" s="10"/>
    </row>
    <row r="488" spans="8:12" x14ac:dyDescent="0.25">
      <c r="H488" s="10"/>
      <c r="I488" s="10"/>
      <c r="J488" s="10"/>
      <c r="K488" s="10"/>
      <c r="L488" s="10"/>
    </row>
    <row r="489" spans="8:12" x14ac:dyDescent="0.25">
      <c r="H489" s="10"/>
      <c r="I489" s="10"/>
      <c r="J489" s="10"/>
      <c r="K489" s="10"/>
      <c r="L489" s="10"/>
    </row>
    <row r="490" spans="8:12" x14ac:dyDescent="0.25">
      <c r="H490" s="10"/>
      <c r="I490" s="10"/>
      <c r="J490" s="10"/>
      <c r="K490" s="10"/>
      <c r="L490" s="10"/>
    </row>
    <row r="491" spans="8:12" x14ac:dyDescent="0.25">
      <c r="H491" s="10"/>
      <c r="I491" s="10"/>
      <c r="J491" s="10"/>
      <c r="K491" s="10"/>
      <c r="L491" s="10"/>
    </row>
    <row r="492" spans="8:12" x14ac:dyDescent="0.25">
      <c r="H492" s="10"/>
      <c r="I492" s="10"/>
      <c r="J492" s="10"/>
      <c r="K492" s="10"/>
      <c r="L492" s="10"/>
    </row>
    <row r="493" spans="8:12" x14ac:dyDescent="0.25">
      <c r="H493" s="10"/>
      <c r="I493" s="10"/>
      <c r="J493" s="10"/>
      <c r="K493" s="10"/>
      <c r="L493" s="10"/>
    </row>
    <row r="494" spans="8:12" x14ac:dyDescent="0.25">
      <c r="H494" s="10"/>
      <c r="I494" s="10"/>
      <c r="J494" s="10"/>
      <c r="K494" s="10"/>
      <c r="L494" s="10"/>
    </row>
    <row r="495" spans="8:12" x14ac:dyDescent="0.25">
      <c r="H495" s="10"/>
      <c r="I495" s="10"/>
      <c r="J495" s="10"/>
      <c r="K495" s="10"/>
      <c r="L495" s="10"/>
    </row>
    <row r="496" spans="8:12" x14ac:dyDescent="0.25">
      <c r="H496" s="10"/>
      <c r="I496" s="10"/>
      <c r="J496" s="10"/>
      <c r="K496" s="10"/>
      <c r="L496" s="10"/>
    </row>
    <row r="497" spans="8:12" x14ac:dyDescent="0.25">
      <c r="H497" s="10"/>
      <c r="I497" s="10"/>
      <c r="J497" s="10"/>
      <c r="K497" s="10"/>
      <c r="L497" s="10"/>
    </row>
    <row r="498" spans="8:12" x14ac:dyDescent="0.25">
      <c r="H498" s="10"/>
      <c r="I498" s="10"/>
      <c r="J498" s="10"/>
      <c r="K498" s="10"/>
      <c r="L498" s="10"/>
    </row>
    <row r="499" spans="8:12" x14ac:dyDescent="0.25">
      <c r="H499" s="10"/>
      <c r="I499" s="10"/>
      <c r="J499" s="10"/>
      <c r="K499" s="10"/>
      <c r="L499" s="10"/>
    </row>
    <row r="500" spans="8:12" x14ac:dyDescent="0.25">
      <c r="H500" s="10"/>
      <c r="I500" s="10"/>
      <c r="J500" s="10"/>
      <c r="K500" s="10"/>
      <c r="L500" s="10"/>
    </row>
    <row r="501" spans="8:12" x14ac:dyDescent="0.25">
      <c r="H501" s="10"/>
      <c r="I501" s="10"/>
      <c r="J501" s="10"/>
      <c r="K501" s="10"/>
      <c r="L501" s="10"/>
    </row>
    <row r="502" spans="8:12" x14ac:dyDescent="0.25">
      <c r="H502" s="10"/>
      <c r="I502" s="10"/>
      <c r="J502" s="10"/>
      <c r="K502" s="10"/>
      <c r="L502" s="10"/>
    </row>
    <row r="503" spans="8:12" x14ac:dyDescent="0.25">
      <c r="H503" s="10"/>
      <c r="I503" s="10"/>
      <c r="J503" s="10"/>
      <c r="K503" s="10"/>
      <c r="L503" s="10"/>
    </row>
    <row r="504" spans="8:12" x14ac:dyDescent="0.25">
      <c r="H504" s="10"/>
      <c r="I504" s="10"/>
      <c r="J504" s="10"/>
      <c r="K504" s="10"/>
      <c r="L504" s="10"/>
    </row>
    <row r="505" spans="8:12" x14ac:dyDescent="0.25">
      <c r="H505" s="10"/>
      <c r="I505" s="10"/>
      <c r="J505" s="10"/>
      <c r="K505" s="10"/>
      <c r="L505" s="10"/>
    </row>
    <row r="506" spans="8:12" x14ac:dyDescent="0.25">
      <c r="H506" s="10"/>
      <c r="I506" s="10"/>
      <c r="J506" s="10"/>
      <c r="K506" s="10"/>
      <c r="L506" s="10"/>
    </row>
    <row r="507" spans="8:12" x14ac:dyDescent="0.25">
      <c r="H507" s="10"/>
      <c r="I507" s="10"/>
      <c r="J507" s="10"/>
      <c r="K507" s="10"/>
      <c r="L507" s="10"/>
    </row>
    <row r="508" spans="8:12" x14ac:dyDescent="0.25">
      <c r="H508" s="10"/>
      <c r="I508" s="10"/>
      <c r="J508" s="10"/>
      <c r="K508" s="10"/>
      <c r="L508" s="10"/>
    </row>
    <row r="509" spans="8:12" x14ac:dyDescent="0.25">
      <c r="H509" s="10"/>
      <c r="I509" s="10"/>
      <c r="J509" s="10"/>
      <c r="K509" s="10"/>
      <c r="L509" s="10"/>
    </row>
    <row r="510" spans="8:12" x14ac:dyDescent="0.25">
      <c r="H510" s="10"/>
      <c r="I510" s="10"/>
      <c r="J510" s="10"/>
      <c r="K510" s="10"/>
      <c r="L510" s="10"/>
    </row>
    <row r="511" spans="8:12" x14ac:dyDescent="0.25">
      <c r="H511" s="10"/>
      <c r="I511" s="10"/>
      <c r="J511" s="10"/>
      <c r="K511" s="10"/>
      <c r="L511" s="10"/>
    </row>
    <row r="512" spans="8:12" x14ac:dyDescent="0.25">
      <c r="H512" s="10"/>
      <c r="I512" s="10"/>
      <c r="J512" s="10"/>
      <c r="K512" s="10"/>
      <c r="L512" s="10"/>
    </row>
    <row r="513" spans="8:12" x14ac:dyDescent="0.25">
      <c r="H513" s="10"/>
      <c r="I513" s="10"/>
      <c r="J513" s="10"/>
      <c r="K513" s="10"/>
      <c r="L513" s="10"/>
    </row>
    <row r="514" spans="8:12" x14ac:dyDescent="0.25">
      <c r="H514" s="10"/>
      <c r="I514" s="10"/>
      <c r="J514" s="10"/>
      <c r="K514" s="10"/>
      <c r="L514" s="10"/>
    </row>
    <row r="515" spans="8:12" x14ac:dyDescent="0.25">
      <c r="H515" s="10"/>
      <c r="I515" s="10"/>
      <c r="J515" s="10"/>
      <c r="K515" s="10"/>
      <c r="L515" s="10"/>
    </row>
    <row r="516" spans="8:12" x14ac:dyDescent="0.25">
      <c r="H516" s="10"/>
      <c r="I516" s="10"/>
      <c r="J516" s="10"/>
      <c r="K516" s="10"/>
      <c r="L516" s="10"/>
    </row>
    <row r="517" spans="8:12" x14ac:dyDescent="0.25">
      <c r="H517" s="10"/>
      <c r="I517" s="10"/>
      <c r="J517" s="10"/>
      <c r="K517" s="10"/>
      <c r="L517" s="10"/>
    </row>
    <row r="518" spans="8:12" x14ac:dyDescent="0.25">
      <c r="H518" s="10"/>
      <c r="I518" s="10"/>
      <c r="J518" s="10"/>
      <c r="K518" s="10"/>
      <c r="L518" s="10"/>
    </row>
    <row r="519" spans="8:12" x14ac:dyDescent="0.25">
      <c r="H519" s="10"/>
      <c r="I519" s="10"/>
      <c r="J519" s="10"/>
      <c r="K519" s="10"/>
      <c r="L519" s="10"/>
    </row>
    <row r="520" spans="8:12" x14ac:dyDescent="0.25">
      <c r="H520" s="10"/>
      <c r="I520" s="10"/>
      <c r="J520" s="10"/>
      <c r="K520" s="10"/>
      <c r="L520" s="10"/>
    </row>
    <row r="521" spans="8:12" x14ac:dyDescent="0.25">
      <c r="H521" s="10"/>
      <c r="I521" s="10"/>
      <c r="J521" s="10"/>
      <c r="K521" s="10"/>
      <c r="L521" s="10"/>
    </row>
    <row r="522" spans="8:12" x14ac:dyDescent="0.25">
      <c r="H522" s="10"/>
      <c r="I522" s="10"/>
      <c r="J522" s="10"/>
      <c r="K522" s="10"/>
      <c r="L522" s="10"/>
    </row>
    <row r="523" spans="8:12" x14ac:dyDescent="0.25">
      <c r="H523" s="10"/>
      <c r="I523" s="10"/>
      <c r="J523" s="10"/>
      <c r="K523" s="10"/>
      <c r="L523" s="10"/>
    </row>
    <row r="524" spans="8:12" x14ac:dyDescent="0.25">
      <c r="H524" s="10"/>
      <c r="I524" s="10"/>
      <c r="J524" s="10"/>
      <c r="K524" s="10"/>
      <c r="L524" s="10"/>
    </row>
    <row r="525" spans="8:12" x14ac:dyDescent="0.25">
      <c r="H525" s="10"/>
      <c r="I525" s="10"/>
      <c r="J525" s="10"/>
      <c r="K525" s="10"/>
      <c r="L525" s="10"/>
    </row>
    <row r="526" spans="8:12" x14ac:dyDescent="0.25">
      <c r="H526" s="10"/>
      <c r="I526" s="10"/>
      <c r="J526" s="10"/>
      <c r="K526" s="10"/>
      <c r="L526" s="10"/>
    </row>
    <row r="527" spans="8:12" x14ac:dyDescent="0.25">
      <c r="H527" s="10"/>
      <c r="I527" s="10"/>
      <c r="J527" s="10"/>
      <c r="K527" s="10"/>
      <c r="L527" s="10"/>
    </row>
    <row r="528" spans="8:12" x14ac:dyDescent="0.25">
      <c r="H528" s="10"/>
      <c r="I528" s="10"/>
      <c r="J528" s="10"/>
      <c r="K528" s="10"/>
      <c r="L528" s="10"/>
    </row>
    <row r="529" spans="8:12" x14ac:dyDescent="0.25">
      <c r="H529" s="10"/>
      <c r="I529" s="10"/>
      <c r="J529" s="10"/>
      <c r="K529" s="10"/>
      <c r="L529" s="10"/>
    </row>
    <row r="530" spans="8:12" x14ac:dyDescent="0.25">
      <c r="H530" s="10"/>
      <c r="I530" s="10"/>
      <c r="J530" s="10"/>
      <c r="K530" s="10"/>
      <c r="L530" s="10"/>
    </row>
    <row r="531" spans="8:12" x14ac:dyDescent="0.25">
      <c r="H531" s="10"/>
      <c r="I531" s="10"/>
      <c r="J531" s="10"/>
      <c r="K531" s="10"/>
      <c r="L531" s="10"/>
    </row>
    <row r="532" spans="8:12" x14ac:dyDescent="0.25">
      <c r="H532" s="10"/>
      <c r="I532" s="10"/>
      <c r="J532" s="10"/>
      <c r="K532" s="10"/>
      <c r="L532" s="10"/>
    </row>
    <row r="533" spans="8:12" x14ac:dyDescent="0.25">
      <c r="H533" s="10"/>
      <c r="I533" s="10"/>
      <c r="J533" s="10"/>
      <c r="K533" s="10"/>
      <c r="L533" s="10"/>
    </row>
    <row r="534" spans="8:12" x14ac:dyDescent="0.25">
      <c r="H534" s="10"/>
      <c r="I534" s="10"/>
      <c r="J534" s="10"/>
      <c r="K534" s="10"/>
      <c r="L534" s="10"/>
    </row>
    <row r="535" spans="8:12" x14ac:dyDescent="0.25">
      <c r="H535" s="10"/>
      <c r="I535" s="10"/>
      <c r="J535" s="10"/>
      <c r="K535" s="10"/>
      <c r="L535" s="10"/>
    </row>
    <row r="536" spans="8:12" x14ac:dyDescent="0.25">
      <c r="H536" s="10"/>
      <c r="I536" s="10"/>
      <c r="J536" s="10"/>
      <c r="K536" s="10"/>
      <c r="L536" s="10"/>
    </row>
    <row r="537" spans="8:12" x14ac:dyDescent="0.25">
      <c r="H537" s="10"/>
      <c r="I537" s="10"/>
      <c r="J537" s="10"/>
      <c r="K537" s="10"/>
      <c r="L537" s="10"/>
    </row>
    <row r="538" spans="8:12" x14ac:dyDescent="0.25">
      <c r="H538" s="10"/>
      <c r="I538" s="10"/>
      <c r="J538" s="10"/>
      <c r="K538" s="10"/>
      <c r="L538" s="10"/>
    </row>
    <row r="539" spans="8:12" x14ac:dyDescent="0.25">
      <c r="H539" s="10"/>
      <c r="I539" s="10"/>
      <c r="J539" s="10"/>
      <c r="K539" s="10"/>
      <c r="L539" s="10"/>
    </row>
    <row r="540" spans="8:12" x14ac:dyDescent="0.25">
      <c r="H540" s="10"/>
      <c r="I540" s="10"/>
      <c r="J540" s="10"/>
      <c r="K540" s="10"/>
      <c r="L540" s="10"/>
    </row>
    <row r="541" spans="8:12" x14ac:dyDescent="0.25">
      <c r="H541" s="10"/>
      <c r="I541" s="10"/>
      <c r="J541" s="10"/>
      <c r="K541" s="10"/>
      <c r="L541" s="10"/>
    </row>
    <row r="542" spans="8:12" x14ac:dyDescent="0.25">
      <c r="H542" s="10"/>
      <c r="I542" s="10"/>
      <c r="J542" s="10"/>
      <c r="K542" s="10"/>
      <c r="L542" s="10"/>
    </row>
    <row r="543" spans="8:12" x14ac:dyDescent="0.25">
      <c r="H543" s="10"/>
      <c r="I543" s="10"/>
      <c r="J543" s="10"/>
      <c r="K543" s="10"/>
      <c r="L543" s="10"/>
    </row>
    <row r="544" spans="8:12" x14ac:dyDescent="0.25">
      <c r="H544" s="10"/>
      <c r="I544" s="10"/>
      <c r="J544" s="10"/>
      <c r="K544" s="10"/>
      <c r="L544" s="10"/>
    </row>
    <row r="545" spans="8:12" x14ac:dyDescent="0.25">
      <c r="H545" s="10"/>
      <c r="I545" s="10"/>
      <c r="J545" s="10"/>
      <c r="K545" s="10"/>
      <c r="L545" s="10"/>
    </row>
    <row r="546" spans="8:12" x14ac:dyDescent="0.25">
      <c r="H546" s="10"/>
      <c r="I546" s="10"/>
      <c r="J546" s="10"/>
      <c r="K546" s="10"/>
      <c r="L546" s="10"/>
    </row>
    <row r="547" spans="8:12" x14ac:dyDescent="0.25">
      <c r="H547" s="10"/>
      <c r="I547" s="10"/>
      <c r="J547" s="10"/>
      <c r="K547" s="10"/>
      <c r="L547" s="10"/>
    </row>
    <row r="548" spans="8:12" x14ac:dyDescent="0.25">
      <c r="H548" s="10"/>
      <c r="I548" s="10"/>
      <c r="J548" s="10"/>
      <c r="K548" s="10"/>
      <c r="L548" s="10"/>
    </row>
    <row r="549" spans="8:12" x14ac:dyDescent="0.25">
      <c r="H549" s="10"/>
      <c r="I549" s="10"/>
      <c r="J549" s="10"/>
      <c r="K549" s="10"/>
      <c r="L549" s="10"/>
    </row>
    <row r="550" spans="8:12" x14ac:dyDescent="0.25">
      <c r="H550" s="10"/>
      <c r="I550" s="10"/>
      <c r="J550" s="10"/>
      <c r="K550" s="10"/>
      <c r="L550" s="10"/>
    </row>
    <row r="551" spans="8:12" x14ac:dyDescent="0.25">
      <c r="H551" s="10"/>
      <c r="I551" s="10"/>
      <c r="J551" s="10"/>
      <c r="K551" s="10"/>
      <c r="L551" s="10"/>
    </row>
    <row r="552" spans="8:12" x14ac:dyDescent="0.25">
      <c r="H552" s="10"/>
      <c r="I552" s="10"/>
      <c r="J552" s="10"/>
      <c r="K552" s="10"/>
      <c r="L552" s="10"/>
    </row>
    <row r="553" spans="8:12" x14ac:dyDescent="0.25">
      <c r="H553" s="10"/>
      <c r="I553" s="10"/>
      <c r="J553" s="10"/>
      <c r="K553" s="10"/>
      <c r="L553" s="10"/>
    </row>
    <row r="554" spans="8:12" x14ac:dyDescent="0.25">
      <c r="H554" s="10"/>
      <c r="I554" s="10"/>
      <c r="J554" s="10"/>
      <c r="K554" s="10"/>
      <c r="L554" s="10"/>
    </row>
    <row r="555" spans="8:12" x14ac:dyDescent="0.25">
      <c r="H555" s="10"/>
      <c r="I555" s="10"/>
      <c r="J555" s="10"/>
      <c r="K555" s="10"/>
      <c r="L555" s="10"/>
    </row>
    <row r="556" spans="8:12" x14ac:dyDescent="0.25">
      <c r="H556" s="10"/>
      <c r="I556" s="10"/>
      <c r="J556" s="10"/>
      <c r="K556" s="10"/>
      <c r="L556" s="10"/>
    </row>
    <row r="557" spans="8:12" x14ac:dyDescent="0.25">
      <c r="H557" s="10"/>
      <c r="I557" s="10"/>
      <c r="J557" s="10"/>
      <c r="K557" s="10"/>
      <c r="L557" s="10"/>
    </row>
    <row r="558" spans="8:12" x14ac:dyDescent="0.25">
      <c r="H558" s="10"/>
      <c r="I558" s="10"/>
      <c r="J558" s="10"/>
      <c r="K558" s="10"/>
      <c r="L558" s="10"/>
    </row>
    <row r="559" spans="8:12" x14ac:dyDescent="0.25">
      <c r="H559" s="10"/>
      <c r="I559" s="10"/>
      <c r="J559" s="10"/>
      <c r="K559" s="10"/>
      <c r="L559" s="10"/>
    </row>
    <row r="560" spans="8:12" x14ac:dyDescent="0.25">
      <c r="H560" s="10"/>
      <c r="I560" s="10"/>
      <c r="J560" s="10"/>
      <c r="K560" s="10"/>
      <c r="L560" s="10"/>
    </row>
    <row r="561" spans="8:12" x14ac:dyDescent="0.25">
      <c r="H561" s="10"/>
      <c r="I561" s="10"/>
      <c r="J561" s="10"/>
      <c r="K561" s="10"/>
      <c r="L561" s="10"/>
    </row>
    <row r="562" spans="8:12" x14ac:dyDescent="0.25">
      <c r="H562" s="10"/>
      <c r="I562" s="10"/>
      <c r="J562" s="10"/>
      <c r="K562" s="10"/>
      <c r="L562" s="10"/>
    </row>
    <row r="563" spans="8:12" x14ac:dyDescent="0.25">
      <c r="H563" s="10"/>
      <c r="I563" s="10"/>
      <c r="J563" s="10"/>
      <c r="K563" s="10"/>
      <c r="L563" s="10"/>
    </row>
    <row r="564" spans="8:12" x14ac:dyDescent="0.25">
      <c r="H564" s="10"/>
      <c r="I564" s="10"/>
      <c r="J564" s="10"/>
      <c r="K564" s="10"/>
      <c r="L564" s="10"/>
    </row>
    <row r="565" spans="8:12" x14ac:dyDescent="0.25">
      <c r="H565" s="10"/>
      <c r="I565" s="10"/>
      <c r="J565" s="10"/>
      <c r="K565" s="10"/>
      <c r="L565" s="10"/>
    </row>
    <row r="566" spans="8:12" x14ac:dyDescent="0.25">
      <c r="H566" s="10"/>
      <c r="I566" s="10"/>
      <c r="J566" s="10"/>
      <c r="K566" s="10"/>
      <c r="L566" s="10"/>
    </row>
    <row r="567" spans="8:12" x14ac:dyDescent="0.25">
      <c r="H567" s="10"/>
      <c r="I567" s="10"/>
      <c r="J567" s="10"/>
      <c r="K567" s="10"/>
      <c r="L567" s="10"/>
    </row>
    <row r="568" spans="8:12" x14ac:dyDescent="0.25">
      <c r="H568" s="10"/>
      <c r="I568" s="10"/>
      <c r="J568" s="10"/>
      <c r="K568" s="10"/>
      <c r="L568" s="10"/>
    </row>
    <row r="569" spans="8:12" x14ac:dyDescent="0.25">
      <c r="H569" s="10"/>
      <c r="I569" s="10"/>
      <c r="J569" s="10"/>
      <c r="K569" s="10"/>
      <c r="L569" s="10"/>
    </row>
    <row r="570" spans="8:12" x14ac:dyDescent="0.25">
      <c r="H570" s="10"/>
      <c r="I570" s="10"/>
      <c r="J570" s="10"/>
      <c r="K570" s="10"/>
      <c r="L570" s="10"/>
    </row>
    <row r="571" spans="8:12" x14ac:dyDescent="0.25">
      <c r="H571" s="10"/>
      <c r="I571" s="10"/>
      <c r="J571" s="10"/>
      <c r="K571" s="10"/>
      <c r="L571" s="10"/>
    </row>
    <row r="572" spans="8:12" x14ac:dyDescent="0.25">
      <c r="H572" s="10"/>
      <c r="I572" s="10"/>
      <c r="J572" s="10"/>
      <c r="K572" s="10"/>
      <c r="L572" s="10"/>
    </row>
    <row r="573" spans="8:12" x14ac:dyDescent="0.25">
      <c r="H573" s="10"/>
      <c r="I573" s="10"/>
      <c r="J573" s="10"/>
      <c r="K573" s="10"/>
      <c r="L573" s="10"/>
    </row>
    <row r="574" spans="8:12" x14ac:dyDescent="0.25">
      <c r="H574" s="10"/>
      <c r="I574" s="10"/>
      <c r="J574" s="10"/>
      <c r="K574" s="10"/>
      <c r="L574" s="10"/>
    </row>
    <row r="575" spans="8:12" x14ac:dyDescent="0.25">
      <c r="H575" s="10"/>
      <c r="I575" s="10"/>
      <c r="J575" s="10"/>
      <c r="K575" s="10"/>
      <c r="L575" s="10"/>
    </row>
    <row r="576" spans="8:12" x14ac:dyDescent="0.25">
      <c r="H576" s="10"/>
      <c r="I576" s="10"/>
      <c r="J576" s="10"/>
      <c r="K576" s="10"/>
      <c r="L576" s="10"/>
    </row>
    <row r="577" spans="8:12" x14ac:dyDescent="0.25">
      <c r="H577" s="10"/>
      <c r="I577" s="10"/>
      <c r="J577" s="10"/>
      <c r="K577" s="10"/>
      <c r="L577" s="10"/>
    </row>
    <row r="578" spans="8:12" x14ac:dyDescent="0.25">
      <c r="H578" s="10"/>
      <c r="I578" s="10"/>
      <c r="J578" s="10"/>
      <c r="K578" s="10"/>
      <c r="L578" s="10"/>
    </row>
    <row r="579" spans="8:12" x14ac:dyDescent="0.25">
      <c r="H579" s="10"/>
      <c r="I579" s="10"/>
      <c r="J579" s="10"/>
      <c r="K579" s="10"/>
      <c r="L579" s="10"/>
    </row>
    <row r="580" spans="8:12" x14ac:dyDescent="0.25">
      <c r="H580" s="10"/>
      <c r="I580" s="10"/>
      <c r="J580" s="10"/>
      <c r="K580" s="10"/>
      <c r="L580" s="10"/>
    </row>
    <row r="581" spans="8:12" x14ac:dyDescent="0.25">
      <c r="H581" s="10"/>
      <c r="I581" s="10"/>
      <c r="J581" s="10"/>
      <c r="K581" s="10"/>
      <c r="L581" s="10"/>
    </row>
    <row r="582" spans="8:12" x14ac:dyDescent="0.25">
      <c r="H582" s="10"/>
      <c r="I582" s="10"/>
      <c r="J582" s="10"/>
      <c r="K582" s="10"/>
      <c r="L582" s="10"/>
    </row>
    <row r="583" spans="8:12" x14ac:dyDescent="0.25">
      <c r="H583" s="10"/>
      <c r="I583" s="10"/>
      <c r="J583" s="10"/>
      <c r="K583" s="10"/>
      <c r="L583" s="10"/>
    </row>
    <row r="584" spans="8:12" x14ac:dyDescent="0.25">
      <c r="H584" s="10"/>
      <c r="I584" s="10"/>
      <c r="J584" s="10"/>
      <c r="K584" s="10"/>
      <c r="L584" s="10"/>
    </row>
    <row r="585" spans="8:12" x14ac:dyDescent="0.25">
      <c r="H585" s="10"/>
      <c r="I585" s="10"/>
      <c r="J585" s="10"/>
      <c r="K585" s="10"/>
      <c r="L585" s="10"/>
    </row>
    <row r="586" spans="8:12" x14ac:dyDescent="0.25">
      <c r="H586" s="10"/>
      <c r="I586" s="10"/>
      <c r="J586" s="10"/>
      <c r="K586" s="10"/>
      <c r="L586" s="10"/>
    </row>
    <row r="587" spans="8:12" x14ac:dyDescent="0.25">
      <c r="H587" s="10"/>
      <c r="I587" s="10"/>
      <c r="J587" s="10"/>
      <c r="K587" s="10"/>
      <c r="L587" s="10"/>
    </row>
    <row r="588" spans="8:12" x14ac:dyDescent="0.25">
      <c r="H588" s="10"/>
      <c r="I588" s="10"/>
      <c r="J588" s="10"/>
      <c r="K588" s="10"/>
      <c r="L588" s="10"/>
    </row>
    <row r="589" spans="8:12" x14ac:dyDescent="0.25">
      <c r="H589" s="10"/>
      <c r="I589" s="10"/>
      <c r="J589" s="10"/>
      <c r="K589" s="10"/>
      <c r="L589" s="10"/>
    </row>
    <row r="590" spans="8:12" x14ac:dyDescent="0.25">
      <c r="H590" s="10"/>
      <c r="I590" s="10"/>
      <c r="J590" s="10"/>
      <c r="K590" s="10"/>
      <c r="L590" s="10"/>
    </row>
    <row r="591" spans="8:12" x14ac:dyDescent="0.25">
      <c r="H591" s="10"/>
      <c r="I591" s="10"/>
      <c r="J591" s="10"/>
      <c r="K591" s="10"/>
      <c r="L591" s="10"/>
    </row>
    <row r="592" spans="8:12" x14ac:dyDescent="0.25">
      <c r="H592" s="10"/>
      <c r="I592" s="10"/>
      <c r="J592" s="10"/>
      <c r="K592" s="10"/>
      <c r="L592" s="10"/>
    </row>
    <row r="593" spans="8:12" x14ac:dyDescent="0.25">
      <c r="H593" s="10"/>
      <c r="I593" s="10"/>
      <c r="J593" s="10"/>
      <c r="K593" s="10"/>
      <c r="L593" s="10"/>
    </row>
    <row r="594" spans="8:12" x14ac:dyDescent="0.25">
      <c r="H594" s="10"/>
      <c r="I594" s="10"/>
      <c r="J594" s="10"/>
      <c r="K594" s="10"/>
      <c r="L594" s="10"/>
    </row>
    <row r="595" spans="8:12" x14ac:dyDescent="0.25">
      <c r="H595" s="10"/>
      <c r="I595" s="10"/>
      <c r="J595" s="10"/>
      <c r="K595" s="10"/>
      <c r="L595" s="10"/>
    </row>
    <row r="596" spans="8:12" x14ac:dyDescent="0.25">
      <c r="H596" s="10"/>
      <c r="I596" s="10"/>
      <c r="J596" s="10"/>
      <c r="K596" s="10"/>
      <c r="L596" s="10"/>
    </row>
    <row r="597" spans="8:12" x14ac:dyDescent="0.25">
      <c r="H597" s="10"/>
      <c r="I597" s="10"/>
      <c r="J597" s="10"/>
      <c r="K597" s="10"/>
      <c r="L597" s="10"/>
    </row>
    <row r="598" spans="8:12" x14ac:dyDescent="0.25">
      <c r="H598" s="10"/>
      <c r="I598" s="10"/>
      <c r="J598" s="10"/>
      <c r="K598" s="10"/>
      <c r="L598" s="10"/>
    </row>
    <row r="599" spans="8:12" x14ac:dyDescent="0.25">
      <c r="H599" s="10"/>
      <c r="I599" s="10"/>
      <c r="J599" s="10"/>
      <c r="K599" s="10"/>
      <c r="L599" s="10"/>
    </row>
    <row r="600" spans="8:12" x14ac:dyDescent="0.25">
      <c r="H600" s="10"/>
      <c r="I600" s="10"/>
      <c r="J600" s="10"/>
      <c r="K600" s="10"/>
      <c r="L600" s="10"/>
    </row>
    <row r="601" spans="8:12" x14ac:dyDescent="0.25">
      <c r="H601" s="10"/>
      <c r="I601" s="10"/>
      <c r="J601" s="10"/>
      <c r="K601" s="10"/>
      <c r="L601" s="10"/>
    </row>
    <row r="602" spans="8:12" x14ac:dyDescent="0.25">
      <c r="H602" s="10"/>
      <c r="I602" s="10"/>
      <c r="J602" s="10"/>
      <c r="K602" s="10"/>
      <c r="L602" s="10"/>
    </row>
    <row r="603" spans="8:12" x14ac:dyDescent="0.25">
      <c r="H603" s="10"/>
      <c r="I603" s="10"/>
      <c r="J603" s="10"/>
      <c r="K603" s="10"/>
      <c r="L603" s="10"/>
    </row>
    <row r="604" spans="8:12" x14ac:dyDescent="0.25">
      <c r="H604" s="10"/>
      <c r="I604" s="10"/>
      <c r="J604" s="10"/>
      <c r="K604" s="10"/>
      <c r="L604" s="10"/>
    </row>
    <row r="605" spans="8:12" x14ac:dyDescent="0.25">
      <c r="H605" s="10"/>
      <c r="I605" s="10"/>
      <c r="J605" s="10"/>
      <c r="K605" s="10"/>
      <c r="L605" s="10"/>
    </row>
    <row r="606" spans="8:12" x14ac:dyDescent="0.25">
      <c r="H606" s="10"/>
      <c r="I606" s="10"/>
      <c r="J606" s="10"/>
      <c r="K606" s="10"/>
      <c r="L606" s="10"/>
    </row>
    <row r="607" spans="8:12" x14ac:dyDescent="0.25">
      <c r="H607" s="10"/>
      <c r="I607" s="10"/>
      <c r="J607" s="10"/>
      <c r="K607" s="10"/>
      <c r="L607" s="10"/>
    </row>
    <row r="608" spans="8:12" x14ac:dyDescent="0.25">
      <c r="H608" s="10"/>
      <c r="I608" s="10"/>
      <c r="J608" s="10"/>
      <c r="K608" s="10"/>
      <c r="L608" s="10"/>
    </row>
    <row r="609" spans="8:12" x14ac:dyDescent="0.25">
      <c r="H609" s="10"/>
      <c r="I609" s="10"/>
      <c r="J609" s="10"/>
      <c r="K609" s="10"/>
      <c r="L609" s="10"/>
    </row>
    <row r="610" spans="8:12" x14ac:dyDescent="0.25">
      <c r="H610" s="10"/>
      <c r="I610" s="10"/>
      <c r="J610" s="10"/>
      <c r="K610" s="10"/>
      <c r="L610" s="10"/>
    </row>
    <row r="611" spans="8:12" x14ac:dyDescent="0.25">
      <c r="H611" s="10"/>
      <c r="I611" s="10"/>
      <c r="J611" s="10"/>
      <c r="K611" s="10"/>
      <c r="L611" s="10"/>
    </row>
    <row r="612" spans="8:12" x14ac:dyDescent="0.25">
      <c r="H612" s="10"/>
      <c r="I612" s="10"/>
      <c r="J612" s="10"/>
      <c r="K612" s="10"/>
      <c r="L612" s="10"/>
    </row>
    <row r="613" spans="8:12" x14ac:dyDescent="0.25">
      <c r="H613" s="10"/>
      <c r="I613" s="10"/>
      <c r="J613" s="10"/>
      <c r="K613" s="10"/>
      <c r="L613" s="10"/>
    </row>
    <row r="614" spans="8:12" x14ac:dyDescent="0.25">
      <c r="H614" s="10"/>
      <c r="I614" s="10"/>
      <c r="J614" s="10"/>
      <c r="K614" s="10"/>
      <c r="L614" s="10"/>
    </row>
    <row r="615" spans="8:12" x14ac:dyDescent="0.25">
      <c r="H615" s="10"/>
      <c r="I615" s="10"/>
      <c r="J615" s="10"/>
      <c r="K615" s="10"/>
      <c r="L615" s="10"/>
    </row>
    <row r="616" spans="8:12" x14ac:dyDescent="0.25">
      <c r="H616" s="10"/>
      <c r="I616" s="10"/>
      <c r="J616" s="10"/>
      <c r="K616" s="10"/>
      <c r="L616" s="10"/>
    </row>
    <row r="617" spans="8:12" x14ac:dyDescent="0.25">
      <c r="H617" s="10"/>
      <c r="I617" s="10"/>
      <c r="J617" s="10"/>
      <c r="K617" s="10"/>
      <c r="L617" s="10"/>
    </row>
    <row r="618" spans="8:12" x14ac:dyDescent="0.25">
      <c r="H618" s="10"/>
      <c r="I618" s="10"/>
      <c r="J618" s="10"/>
      <c r="K618" s="10"/>
      <c r="L618" s="10"/>
    </row>
    <row r="619" spans="8:12" x14ac:dyDescent="0.25">
      <c r="H619" s="10"/>
      <c r="I619" s="10"/>
      <c r="J619" s="10"/>
      <c r="K619" s="10"/>
      <c r="L619" s="10"/>
    </row>
    <row r="620" spans="8:12" x14ac:dyDescent="0.25">
      <c r="H620" s="10"/>
      <c r="I620" s="10"/>
      <c r="J620" s="10"/>
      <c r="K620" s="10"/>
      <c r="L620" s="10"/>
    </row>
    <row r="621" spans="8:12" x14ac:dyDescent="0.25">
      <c r="H621" s="10"/>
      <c r="I621" s="10"/>
      <c r="J621" s="10"/>
      <c r="K621" s="10"/>
      <c r="L621" s="10"/>
    </row>
    <row r="622" spans="8:12" x14ac:dyDescent="0.25">
      <c r="H622" s="10"/>
      <c r="I622" s="10"/>
      <c r="J622" s="10"/>
      <c r="K622" s="10"/>
      <c r="L622" s="10"/>
    </row>
    <row r="623" spans="8:12" x14ac:dyDescent="0.25">
      <c r="H623" s="10"/>
      <c r="I623" s="10"/>
      <c r="J623" s="10"/>
      <c r="K623" s="10"/>
      <c r="L623" s="10"/>
    </row>
    <row r="624" spans="8:12" x14ac:dyDescent="0.25">
      <c r="H624" s="10"/>
      <c r="I624" s="10"/>
      <c r="J624" s="10"/>
      <c r="K624" s="10"/>
      <c r="L624" s="10"/>
    </row>
    <row r="625" spans="8:12" x14ac:dyDescent="0.25">
      <c r="H625" s="10"/>
      <c r="I625" s="10"/>
      <c r="J625" s="10"/>
      <c r="K625" s="10"/>
      <c r="L625" s="10"/>
    </row>
    <row r="626" spans="8:12" x14ac:dyDescent="0.25">
      <c r="H626" s="10"/>
      <c r="I626" s="10"/>
      <c r="J626" s="10"/>
      <c r="K626" s="10"/>
      <c r="L626" s="10"/>
    </row>
    <row r="627" spans="8:12" x14ac:dyDescent="0.25">
      <c r="H627" s="10"/>
      <c r="I627" s="10"/>
      <c r="J627" s="10"/>
      <c r="K627" s="10"/>
      <c r="L627" s="10"/>
    </row>
    <row r="628" spans="8:12" x14ac:dyDescent="0.25">
      <c r="H628" s="10"/>
      <c r="I628" s="10"/>
      <c r="J628" s="10"/>
      <c r="K628" s="10"/>
      <c r="L628" s="10"/>
    </row>
    <row r="629" spans="8:12" x14ac:dyDescent="0.25">
      <c r="H629" s="10"/>
      <c r="I629" s="10"/>
      <c r="J629" s="10"/>
      <c r="K629" s="10"/>
      <c r="L629" s="10"/>
    </row>
    <row r="630" spans="8:12" x14ac:dyDescent="0.25">
      <c r="H630" s="10"/>
      <c r="I630" s="10"/>
      <c r="J630" s="10"/>
      <c r="K630" s="10"/>
      <c r="L630" s="10"/>
    </row>
    <row r="631" spans="8:12" x14ac:dyDescent="0.25">
      <c r="H631" s="10"/>
      <c r="I631" s="10"/>
      <c r="J631" s="10"/>
      <c r="K631" s="10"/>
      <c r="L631" s="10"/>
    </row>
    <row r="632" spans="8:12" x14ac:dyDescent="0.25">
      <c r="H632" s="10"/>
      <c r="I632" s="10"/>
      <c r="J632" s="10"/>
      <c r="K632" s="10"/>
      <c r="L632" s="10"/>
    </row>
    <row r="633" spans="8:12" x14ac:dyDescent="0.25">
      <c r="H633" s="10"/>
      <c r="I633" s="10"/>
      <c r="J633" s="10"/>
      <c r="K633" s="10"/>
      <c r="L633" s="10"/>
    </row>
    <row r="634" spans="8:12" x14ac:dyDescent="0.25">
      <c r="H634" s="10"/>
      <c r="I634" s="10"/>
      <c r="J634" s="10"/>
      <c r="K634" s="10"/>
      <c r="L634" s="10"/>
    </row>
    <row r="635" spans="8:12" x14ac:dyDescent="0.25">
      <c r="H635" s="10"/>
      <c r="I635" s="10"/>
      <c r="J635" s="10"/>
      <c r="K635" s="10"/>
      <c r="L635" s="10"/>
    </row>
    <row r="636" spans="8:12" x14ac:dyDescent="0.25">
      <c r="H636" s="10"/>
      <c r="I636" s="10"/>
      <c r="J636" s="10"/>
      <c r="K636" s="10"/>
      <c r="L636" s="10"/>
    </row>
    <row r="637" spans="8:12" x14ac:dyDescent="0.25">
      <c r="H637" s="10"/>
      <c r="I637" s="10"/>
      <c r="J637" s="10"/>
      <c r="K637" s="10"/>
      <c r="L637" s="10"/>
    </row>
    <row r="638" spans="8:12" x14ac:dyDescent="0.25">
      <c r="H638" s="10"/>
      <c r="I638" s="10"/>
      <c r="J638" s="10"/>
      <c r="K638" s="10"/>
      <c r="L638" s="10"/>
    </row>
    <row r="639" spans="8:12" x14ac:dyDescent="0.25">
      <c r="H639" s="10"/>
      <c r="I639" s="10"/>
      <c r="J639" s="10"/>
      <c r="K639" s="10"/>
      <c r="L639" s="10"/>
    </row>
    <row r="640" spans="8:12" x14ac:dyDescent="0.25">
      <c r="H640" s="10"/>
      <c r="I640" s="10"/>
      <c r="J640" s="10"/>
      <c r="K640" s="10"/>
      <c r="L640" s="10"/>
    </row>
    <row r="641" spans="8:12" x14ac:dyDescent="0.25">
      <c r="H641" s="10"/>
      <c r="I641" s="10"/>
      <c r="J641" s="10"/>
      <c r="K641" s="10"/>
      <c r="L641" s="10"/>
    </row>
    <row r="642" spans="8:12" x14ac:dyDescent="0.25">
      <c r="H642" s="10"/>
      <c r="I642" s="10"/>
      <c r="J642" s="10"/>
      <c r="K642" s="10"/>
      <c r="L642" s="10"/>
    </row>
    <row r="643" spans="8:12" x14ac:dyDescent="0.25">
      <c r="H643" s="10"/>
      <c r="I643" s="10"/>
      <c r="J643" s="10"/>
      <c r="K643" s="10"/>
      <c r="L643" s="10"/>
    </row>
    <row r="644" spans="8:12" x14ac:dyDescent="0.25">
      <c r="H644" s="10"/>
      <c r="I644" s="10"/>
      <c r="J644" s="10"/>
      <c r="K644" s="10"/>
      <c r="L644" s="10"/>
    </row>
    <row r="645" spans="8:12" x14ac:dyDescent="0.25">
      <c r="H645" s="10"/>
      <c r="I645" s="10"/>
      <c r="J645" s="10"/>
      <c r="K645" s="10"/>
      <c r="L645" s="10"/>
    </row>
    <row r="646" spans="8:12" x14ac:dyDescent="0.25">
      <c r="H646" s="10"/>
      <c r="I646" s="10"/>
      <c r="J646" s="10"/>
      <c r="K646" s="10"/>
      <c r="L646" s="10"/>
    </row>
    <row r="647" spans="8:12" x14ac:dyDescent="0.25">
      <c r="H647" s="10"/>
      <c r="I647" s="10"/>
      <c r="J647" s="10"/>
      <c r="K647" s="10"/>
      <c r="L647" s="10"/>
    </row>
    <row r="648" spans="8:12" x14ac:dyDescent="0.25">
      <c r="H648" s="10"/>
      <c r="I648" s="10"/>
      <c r="J648" s="10"/>
      <c r="K648" s="10"/>
      <c r="L648" s="10"/>
    </row>
    <row r="649" spans="8:12" x14ac:dyDescent="0.25">
      <c r="H649" s="10"/>
      <c r="I649" s="10"/>
      <c r="J649" s="10"/>
      <c r="K649" s="10"/>
      <c r="L649" s="10"/>
    </row>
    <row r="650" spans="8:12" x14ac:dyDescent="0.25">
      <c r="H650" s="10"/>
      <c r="I650" s="10"/>
      <c r="J650" s="10"/>
      <c r="K650" s="10"/>
      <c r="L650" s="10"/>
    </row>
    <row r="651" spans="8:12" x14ac:dyDescent="0.25">
      <c r="H651" s="10"/>
      <c r="I651" s="10"/>
      <c r="J651" s="10"/>
      <c r="K651" s="10"/>
      <c r="L651" s="10"/>
    </row>
    <row r="652" spans="8:12" x14ac:dyDescent="0.25">
      <c r="H652" s="10"/>
      <c r="I652" s="10"/>
      <c r="J652" s="10"/>
      <c r="K652" s="10"/>
      <c r="L652" s="10"/>
    </row>
    <row r="653" spans="8:12" x14ac:dyDescent="0.25">
      <c r="H653" s="10"/>
      <c r="I653" s="10"/>
      <c r="J653" s="10"/>
      <c r="K653" s="10"/>
      <c r="L653" s="10"/>
    </row>
    <row r="654" spans="8:12" x14ac:dyDescent="0.25">
      <c r="H654" s="10"/>
      <c r="I654" s="10"/>
      <c r="J654" s="10"/>
      <c r="K654" s="10"/>
      <c r="L654" s="10"/>
    </row>
    <row r="655" spans="8:12" x14ac:dyDescent="0.25">
      <c r="H655" s="10"/>
      <c r="I655" s="10"/>
      <c r="J655" s="10"/>
      <c r="K655" s="10"/>
      <c r="L655" s="10"/>
    </row>
    <row r="656" spans="8:12" x14ac:dyDescent="0.25">
      <c r="H656" s="10"/>
      <c r="I656" s="10"/>
      <c r="J656" s="10"/>
      <c r="K656" s="10"/>
      <c r="L656" s="10"/>
    </row>
    <row r="657" spans="8:12" x14ac:dyDescent="0.25">
      <c r="H657" s="10"/>
      <c r="I657" s="10"/>
      <c r="J657" s="10"/>
      <c r="K657" s="10"/>
      <c r="L657" s="10"/>
    </row>
    <row r="658" spans="8:12" x14ac:dyDescent="0.25">
      <c r="H658" s="10"/>
      <c r="I658" s="10"/>
      <c r="J658" s="10"/>
      <c r="K658" s="10"/>
      <c r="L658" s="10"/>
    </row>
    <row r="659" spans="8:12" x14ac:dyDescent="0.25">
      <c r="H659" s="10"/>
      <c r="I659" s="10"/>
      <c r="J659" s="10"/>
      <c r="K659" s="10"/>
      <c r="L659" s="10"/>
    </row>
    <row r="660" spans="8:12" x14ac:dyDescent="0.25">
      <c r="H660" s="10"/>
      <c r="I660" s="10"/>
      <c r="J660" s="10"/>
      <c r="K660" s="10"/>
      <c r="L660" s="10"/>
    </row>
    <row r="661" spans="8:12" x14ac:dyDescent="0.25">
      <c r="H661" s="10"/>
      <c r="I661" s="10"/>
      <c r="J661" s="10"/>
      <c r="K661" s="10"/>
      <c r="L661" s="10"/>
    </row>
    <row r="662" spans="8:12" x14ac:dyDescent="0.25">
      <c r="H662" s="10"/>
      <c r="I662" s="10"/>
      <c r="J662" s="10"/>
      <c r="K662" s="10"/>
      <c r="L662" s="10"/>
    </row>
    <row r="663" spans="8:12" x14ac:dyDescent="0.25">
      <c r="H663" s="10"/>
      <c r="I663" s="10"/>
      <c r="J663" s="10"/>
      <c r="K663" s="10"/>
      <c r="L663" s="10"/>
    </row>
    <row r="664" spans="8:12" x14ac:dyDescent="0.25">
      <c r="H664" s="10"/>
      <c r="I664" s="10"/>
      <c r="J664" s="10"/>
      <c r="K664" s="10"/>
      <c r="L664" s="10"/>
    </row>
    <row r="665" spans="8:12" x14ac:dyDescent="0.25">
      <c r="H665" s="10"/>
      <c r="I665" s="10"/>
      <c r="J665" s="10"/>
      <c r="K665" s="10"/>
      <c r="L665" s="10"/>
    </row>
    <row r="666" spans="8:12" x14ac:dyDescent="0.25">
      <c r="H666" s="10"/>
      <c r="I666" s="10"/>
      <c r="J666" s="10"/>
      <c r="K666" s="10"/>
      <c r="L666" s="10"/>
    </row>
    <row r="667" spans="8:12" x14ac:dyDescent="0.25">
      <c r="H667" s="10"/>
      <c r="I667" s="10"/>
      <c r="J667" s="10"/>
      <c r="K667" s="10"/>
      <c r="L667" s="10"/>
    </row>
    <row r="668" spans="8:12" x14ac:dyDescent="0.25">
      <c r="H668" s="10"/>
      <c r="I668" s="10"/>
      <c r="J668" s="10"/>
      <c r="K668" s="10"/>
      <c r="L668" s="10"/>
    </row>
    <row r="669" spans="8:12" x14ac:dyDescent="0.25">
      <c r="H669" s="10"/>
      <c r="I669" s="10"/>
      <c r="J669" s="10"/>
      <c r="K669" s="10"/>
      <c r="L669" s="10"/>
    </row>
    <row r="670" spans="8:12" x14ac:dyDescent="0.25">
      <c r="H670" s="10"/>
      <c r="I670" s="10"/>
      <c r="J670" s="10"/>
      <c r="K670" s="10"/>
      <c r="L670" s="10"/>
    </row>
    <row r="671" spans="8:12" x14ac:dyDescent="0.25">
      <c r="H671" s="10"/>
      <c r="I671" s="10"/>
      <c r="J671" s="10"/>
      <c r="K671" s="10"/>
      <c r="L671" s="10"/>
    </row>
    <row r="672" spans="8:12" x14ac:dyDescent="0.25">
      <c r="H672" s="10"/>
      <c r="I672" s="10"/>
      <c r="J672" s="10"/>
      <c r="K672" s="10"/>
      <c r="L672" s="10"/>
    </row>
    <row r="673" spans="8:12" x14ac:dyDescent="0.25">
      <c r="H673" s="10"/>
      <c r="I673" s="10"/>
      <c r="J673" s="10"/>
      <c r="K673" s="10"/>
      <c r="L673" s="10"/>
    </row>
    <row r="674" spans="8:12" x14ac:dyDescent="0.25">
      <c r="H674" s="10"/>
      <c r="I674" s="10"/>
      <c r="J674" s="10"/>
      <c r="K674" s="10"/>
      <c r="L674" s="10"/>
    </row>
    <row r="675" spans="8:12" x14ac:dyDescent="0.25">
      <c r="H675" s="10"/>
      <c r="I675" s="10"/>
      <c r="J675" s="10"/>
      <c r="K675" s="10"/>
      <c r="L675" s="10"/>
    </row>
    <row r="676" spans="8:12" x14ac:dyDescent="0.25">
      <c r="H676" s="10"/>
      <c r="I676" s="10"/>
      <c r="J676" s="10"/>
      <c r="K676" s="10"/>
      <c r="L676" s="10"/>
    </row>
    <row r="677" spans="8:12" x14ac:dyDescent="0.25">
      <c r="H677" s="10"/>
      <c r="I677" s="10"/>
      <c r="J677" s="10"/>
      <c r="K677" s="10"/>
      <c r="L677" s="10"/>
    </row>
    <row r="678" spans="8:12" x14ac:dyDescent="0.25">
      <c r="H678" s="10"/>
      <c r="I678" s="10"/>
      <c r="J678" s="10"/>
      <c r="K678" s="10"/>
      <c r="L678" s="10"/>
    </row>
    <row r="679" spans="8:12" x14ac:dyDescent="0.25">
      <c r="H679" s="10"/>
      <c r="I679" s="10"/>
      <c r="J679" s="10"/>
      <c r="K679" s="10"/>
      <c r="L679" s="10"/>
    </row>
    <row r="680" spans="8:12" x14ac:dyDescent="0.25">
      <c r="H680" s="10"/>
      <c r="I680" s="10"/>
      <c r="J680" s="10"/>
      <c r="K680" s="10"/>
      <c r="L680" s="10"/>
    </row>
    <row r="681" spans="8:12" x14ac:dyDescent="0.25">
      <c r="H681" s="10"/>
      <c r="I681" s="10"/>
      <c r="J681" s="10"/>
      <c r="K681" s="10"/>
      <c r="L681" s="10"/>
    </row>
    <row r="682" spans="8:12" x14ac:dyDescent="0.25">
      <c r="H682" s="10"/>
      <c r="I682" s="10"/>
      <c r="J682" s="10"/>
      <c r="K682" s="10"/>
      <c r="L682" s="10"/>
    </row>
    <row r="683" spans="8:12" x14ac:dyDescent="0.25">
      <c r="H683" s="10"/>
      <c r="I683" s="10"/>
      <c r="J683" s="10"/>
      <c r="K683" s="10"/>
      <c r="L683" s="10"/>
    </row>
    <row r="684" spans="8:12" x14ac:dyDescent="0.25">
      <c r="H684" s="10"/>
      <c r="I684" s="10"/>
      <c r="J684" s="10"/>
      <c r="K684" s="10"/>
      <c r="L684" s="10"/>
    </row>
    <row r="685" spans="8:12" x14ac:dyDescent="0.25">
      <c r="H685" s="10"/>
      <c r="I685" s="10"/>
      <c r="J685" s="10"/>
      <c r="K685" s="10"/>
      <c r="L685" s="10"/>
    </row>
    <row r="686" spans="8:12" x14ac:dyDescent="0.25">
      <c r="H686" s="10"/>
      <c r="I686" s="10"/>
      <c r="J686" s="10"/>
      <c r="K686" s="10"/>
      <c r="L686" s="10"/>
    </row>
    <row r="687" spans="8:12" x14ac:dyDescent="0.25">
      <c r="H687" s="10"/>
      <c r="I687" s="10"/>
      <c r="J687" s="10"/>
      <c r="K687" s="10"/>
      <c r="L687" s="10"/>
    </row>
    <row r="688" spans="8:12" x14ac:dyDescent="0.25">
      <c r="H688" s="10"/>
      <c r="I688" s="10"/>
      <c r="J688" s="10"/>
      <c r="K688" s="10"/>
      <c r="L688" s="10"/>
    </row>
    <row r="689" spans="8:12" x14ac:dyDescent="0.25">
      <c r="H689" s="10"/>
      <c r="I689" s="10"/>
      <c r="J689" s="10"/>
      <c r="K689" s="10"/>
      <c r="L689" s="10"/>
    </row>
    <row r="690" spans="8:12" x14ac:dyDescent="0.25">
      <c r="H690" s="10"/>
      <c r="I690" s="10"/>
      <c r="J690" s="10"/>
      <c r="K690" s="10"/>
      <c r="L690" s="10"/>
    </row>
    <row r="691" spans="8:12" x14ac:dyDescent="0.25">
      <c r="H691" s="10"/>
      <c r="I691" s="10"/>
      <c r="J691" s="10"/>
      <c r="K691" s="10"/>
      <c r="L691" s="10"/>
    </row>
    <row r="692" spans="8:12" x14ac:dyDescent="0.25">
      <c r="H692" s="10"/>
      <c r="I692" s="10"/>
      <c r="J692" s="10"/>
      <c r="K692" s="10"/>
      <c r="L692" s="10"/>
    </row>
    <row r="693" spans="8:12" x14ac:dyDescent="0.25">
      <c r="H693" s="10"/>
      <c r="I693" s="10"/>
      <c r="J693" s="10"/>
      <c r="K693" s="10"/>
      <c r="L693" s="10"/>
    </row>
    <row r="694" spans="8:12" x14ac:dyDescent="0.25">
      <c r="H694" s="10"/>
      <c r="I694" s="10"/>
      <c r="J694" s="10"/>
      <c r="K694" s="10"/>
      <c r="L694" s="10"/>
    </row>
    <row r="695" spans="8:12" x14ac:dyDescent="0.25">
      <c r="H695" s="10"/>
      <c r="I695" s="10"/>
      <c r="J695" s="10"/>
      <c r="K695" s="10"/>
      <c r="L695" s="10"/>
    </row>
    <row r="696" spans="8:12" x14ac:dyDescent="0.25">
      <c r="H696" s="10"/>
      <c r="I696" s="10"/>
      <c r="J696" s="10"/>
      <c r="K696" s="10"/>
      <c r="L696" s="10"/>
    </row>
    <row r="697" spans="8:12" x14ac:dyDescent="0.25">
      <c r="H697" s="10"/>
      <c r="I697" s="10"/>
      <c r="J697" s="10"/>
      <c r="K697" s="10"/>
      <c r="L697" s="10"/>
    </row>
    <row r="698" spans="8:12" x14ac:dyDescent="0.25">
      <c r="H698" s="10"/>
      <c r="I698" s="10"/>
      <c r="J698" s="10"/>
      <c r="K698" s="10"/>
      <c r="L698" s="10"/>
    </row>
    <row r="699" spans="8:12" x14ac:dyDescent="0.25">
      <c r="H699" s="10"/>
      <c r="I699" s="10"/>
      <c r="J699" s="10"/>
      <c r="K699" s="10"/>
      <c r="L699" s="10"/>
    </row>
    <row r="700" spans="8:12" x14ac:dyDescent="0.25">
      <c r="H700" s="10"/>
      <c r="I700" s="10"/>
      <c r="J700" s="10"/>
      <c r="K700" s="10"/>
      <c r="L700" s="10"/>
    </row>
    <row r="701" spans="8:12" x14ac:dyDescent="0.25">
      <c r="H701" s="10"/>
      <c r="I701" s="10"/>
      <c r="J701" s="10"/>
      <c r="K701" s="10"/>
      <c r="L701" s="10"/>
    </row>
    <row r="702" spans="8:12" x14ac:dyDescent="0.25">
      <c r="H702" s="10"/>
      <c r="I702" s="10"/>
      <c r="J702" s="10"/>
      <c r="K702" s="10"/>
      <c r="L702" s="10"/>
    </row>
    <row r="703" spans="8:12" x14ac:dyDescent="0.25">
      <c r="H703" s="10"/>
      <c r="I703" s="10"/>
      <c r="J703" s="10"/>
      <c r="K703" s="10"/>
      <c r="L703" s="10"/>
    </row>
    <row r="704" spans="8:12" x14ac:dyDescent="0.25">
      <c r="H704" s="10"/>
      <c r="I704" s="10"/>
      <c r="J704" s="10"/>
      <c r="K704" s="10"/>
      <c r="L704" s="10"/>
    </row>
    <row r="705" spans="8:12" x14ac:dyDescent="0.25">
      <c r="H705" s="10"/>
      <c r="I705" s="10"/>
      <c r="J705" s="10"/>
      <c r="K705" s="10"/>
      <c r="L705" s="10"/>
    </row>
    <row r="706" spans="8:12" x14ac:dyDescent="0.25">
      <c r="H706" s="10"/>
      <c r="I706" s="10"/>
      <c r="J706" s="10"/>
      <c r="K706" s="10"/>
      <c r="L706" s="10"/>
    </row>
    <row r="707" spans="8:12" x14ac:dyDescent="0.25">
      <c r="H707" s="10"/>
      <c r="I707" s="10"/>
      <c r="J707" s="10"/>
      <c r="K707" s="10"/>
      <c r="L707" s="10"/>
    </row>
    <row r="708" spans="8:12" x14ac:dyDescent="0.25">
      <c r="H708" s="10"/>
      <c r="I708" s="10"/>
      <c r="J708" s="10"/>
      <c r="K708" s="10"/>
      <c r="L708" s="10"/>
    </row>
    <row r="709" spans="8:12" x14ac:dyDescent="0.25">
      <c r="H709" s="10"/>
      <c r="I709" s="10"/>
      <c r="J709" s="10"/>
      <c r="K709" s="10"/>
      <c r="L709" s="10"/>
    </row>
    <row r="710" spans="8:12" x14ac:dyDescent="0.25">
      <c r="H710" s="10"/>
      <c r="I710" s="10"/>
      <c r="J710" s="10"/>
      <c r="K710" s="10"/>
      <c r="L710" s="10"/>
    </row>
    <row r="711" spans="8:12" x14ac:dyDescent="0.25">
      <c r="H711" s="10"/>
      <c r="I711" s="10"/>
      <c r="J711" s="10"/>
      <c r="K711" s="10"/>
      <c r="L711" s="10"/>
    </row>
    <row r="712" spans="8:12" x14ac:dyDescent="0.25">
      <c r="H712" s="10"/>
      <c r="I712" s="10"/>
      <c r="J712" s="10"/>
      <c r="K712" s="10"/>
      <c r="L712" s="10"/>
    </row>
    <row r="713" spans="8:12" x14ac:dyDescent="0.25">
      <c r="H713" s="10"/>
      <c r="I713" s="10"/>
      <c r="J713" s="10"/>
      <c r="K713" s="10"/>
      <c r="L713" s="10"/>
    </row>
    <row r="714" spans="8:12" x14ac:dyDescent="0.25">
      <c r="H714" s="10"/>
      <c r="I714" s="10"/>
      <c r="J714" s="10"/>
      <c r="K714" s="10"/>
      <c r="L714" s="10"/>
    </row>
    <row r="715" spans="8:12" x14ac:dyDescent="0.25">
      <c r="H715" s="10"/>
      <c r="I715" s="10"/>
      <c r="J715" s="10"/>
      <c r="K715" s="10"/>
      <c r="L715" s="10"/>
    </row>
    <row r="716" spans="8:12" x14ac:dyDescent="0.25">
      <c r="H716" s="10"/>
      <c r="I716" s="10"/>
      <c r="J716" s="10"/>
      <c r="K716" s="10"/>
      <c r="L716" s="10"/>
    </row>
    <row r="717" spans="8:12" x14ac:dyDescent="0.25">
      <c r="H717" s="10"/>
      <c r="I717" s="10"/>
      <c r="J717" s="10"/>
      <c r="K717" s="10"/>
      <c r="L717" s="10"/>
    </row>
    <row r="718" spans="8:12" x14ac:dyDescent="0.25">
      <c r="H718" s="10"/>
      <c r="I718" s="10"/>
      <c r="J718" s="10"/>
      <c r="K718" s="10"/>
      <c r="L718" s="10"/>
    </row>
    <row r="719" spans="8:12" x14ac:dyDescent="0.25">
      <c r="H719" s="10"/>
      <c r="I719" s="10"/>
      <c r="J719" s="10"/>
      <c r="K719" s="10"/>
      <c r="L719" s="10"/>
    </row>
    <row r="720" spans="8:12" x14ac:dyDescent="0.25">
      <c r="H720" s="10"/>
      <c r="I720" s="10"/>
      <c r="J720" s="10"/>
      <c r="K720" s="10"/>
      <c r="L720" s="10"/>
    </row>
    <row r="721" spans="8:12" x14ac:dyDescent="0.25">
      <c r="H721" s="10"/>
      <c r="I721" s="10"/>
      <c r="J721" s="10"/>
      <c r="K721" s="10"/>
      <c r="L721" s="10"/>
    </row>
    <row r="722" spans="8:12" x14ac:dyDescent="0.25">
      <c r="H722" s="10"/>
      <c r="I722" s="10"/>
      <c r="J722" s="10"/>
      <c r="K722" s="10"/>
      <c r="L722" s="10"/>
    </row>
    <row r="723" spans="8:12" x14ac:dyDescent="0.25">
      <c r="H723" s="10"/>
      <c r="I723" s="10"/>
      <c r="J723" s="10"/>
      <c r="K723" s="10"/>
      <c r="L723" s="10"/>
    </row>
    <row r="724" spans="8:12" x14ac:dyDescent="0.25">
      <c r="H724" s="10"/>
      <c r="I724" s="10"/>
      <c r="J724" s="10"/>
      <c r="K724" s="10"/>
      <c r="L724" s="10"/>
    </row>
    <row r="725" spans="8:12" x14ac:dyDescent="0.25">
      <c r="H725" s="10"/>
      <c r="I725" s="10"/>
      <c r="J725" s="10"/>
      <c r="K725" s="10"/>
      <c r="L725" s="10"/>
    </row>
    <row r="726" spans="8:12" x14ac:dyDescent="0.25">
      <c r="H726" s="10"/>
      <c r="I726" s="10"/>
      <c r="J726" s="10"/>
      <c r="K726" s="10"/>
      <c r="L726" s="10"/>
    </row>
    <row r="727" spans="8:12" x14ac:dyDescent="0.25">
      <c r="H727" s="10"/>
      <c r="I727" s="10"/>
      <c r="J727" s="10"/>
      <c r="K727" s="10"/>
      <c r="L727" s="10"/>
    </row>
    <row r="728" spans="8:12" x14ac:dyDescent="0.25">
      <c r="H728" s="10"/>
      <c r="I728" s="10"/>
      <c r="J728" s="10"/>
      <c r="K728" s="10"/>
      <c r="L728" s="10"/>
    </row>
    <row r="729" spans="8:12" x14ac:dyDescent="0.25">
      <c r="H729" s="10"/>
      <c r="I729" s="10"/>
      <c r="J729" s="10"/>
      <c r="K729" s="10"/>
      <c r="L729" s="10"/>
    </row>
    <row r="730" spans="8:12" x14ac:dyDescent="0.25">
      <c r="H730" s="10"/>
      <c r="I730" s="10"/>
      <c r="J730" s="10"/>
      <c r="K730" s="10"/>
      <c r="L730" s="10"/>
    </row>
    <row r="731" spans="8:12" x14ac:dyDescent="0.25">
      <c r="H731" s="10"/>
      <c r="I731" s="10"/>
      <c r="J731" s="10"/>
      <c r="K731" s="10"/>
      <c r="L731" s="10"/>
    </row>
    <row r="732" spans="8:12" x14ac:dyDescent="0.25">
      <c r="H732" s="10"/>
      <c r="I732" s="10"/>
      <c r="J732" s="10"/>
      <c r="K732" s="10"/>
      <c r="L732" s="10"/>
    </row>
    <row r="733" spans="8:12" x14ac:dyDescent="0.25">
      <c r="H733" s="10"/>
      <c r="I733" s="10"/>
      <c r="J733" s="10"/>
      <c r="K733" s="10"/>
      <c r="L733" s="10"/>
    </row>
    <row r="734" spans="8:12" x14ac:dyDescent="0.25">
      <c r="H734" s="10"/>
      <c r="I734" s="10"/>
      <c r="J734" s="10"/>
      <c r="K734" s="10"/>
      <c r="L734" s="10"/>
    </row>
    <row r="735" spans="8:12" x14ac:dyDescent="0.25">
      <c r="H735" s="10"/>
      <c r="I735" s="10"/>
      <c r="J735" s="10"/>
      <c r="K735" s="10"/>
      <c r="L735" s="10"/>
    </row>
    <row r="736" spans="8:12" x14ac:dyDescent="0.25">
      <c r="H736" s="10"/>
      <c r="I736" s="10"/>
      <c r="J736" s="10"/>
      <c r="K736" s="10"/>
      <c r="L736" s="10"/>
    </row>
    <row r="737" spans="8:12" x14ac:dyDescent="0.25">
      <c r="H737" s="10"/>
      <c r="I737" s="10"/>
      <c r="J737" s="10"/>
      <c r="K737" s="10"/>
      <c r="L737" s="10"/>
    </row>
    <row r="738" spans="8:12" x14ac:dyDescent="0.25">
      <c r="H738" s="10"/>
      <c r="I738" s="10"/>
      <c r="J738" s="10"/>
      <c r="K738" s="10"/>
      <c r="L738" s="10"/>
    </row>
    <row r="739" spans="8:12" x14ac:dyDescent="0.25">
      <c r="H739" s="10"/>
      <c r="I739" s="10"/>
      <c r="J739" s="10"/>
      <c r="K739" s="10"/>
      <c r="L739" s="10"/>
    </row>
    <row r="740" spans="8:12" x14ac:dyDescent="0.25">
      <c r="H740" s="10"/>
      <c r="I740" s="10"/>
      <c r="J740" s="10"/>
      <c r="K740" s="10"/>
      <c r="L740" s="10"/>
    </row>
    <row r="741" spans="8:12" x14ac:dyDescent="0.25">
      <c r="H741" s="10"/>
      <c r="I741" s="10"/>
      <c r="J741" s="10"/>
      <c r="K741" s="10"/>
      <c r="L741" s="10"/>
    </row>
    <row r="742" spans="8:12" x14ac:dyDescent="0.25">
      <c r="H742" s="10"/>
      <c r="I742" s="10"/>
      <c r="J742" s="10"/>
      <c r="K742" s="10"/>
      <c r="L742" s="10"/>
    </row>
    <row r="743" spans="8:12" x14ac:dyDescent="0.25">
      <c r="H743" s="10"/>
      <c r="I743" s="10"/>
      <c r="J743" s="10"/>
      <c r="K743" s="10"/>
      <c r="L743" s="10"/>
    </row>
    <row r="744" spans="8:12" x14ac:dyDescent="0.25">
      <c r="H744" s="10"/>
      <c r="I744" s="10"/>
      <c r="J744" s="10"/>
      <c r="K744" s="10"/>
      <c r="L744" s="10"/>
    </row>
    <row r="745" spans="8:12" x14ac:dyDescent="0.25">
      <c r="H745" s="10"/>
      <c r="I745" s="10"/>
      <c r="J745" s="10"/>
      <c r="K745" s="10"/>
      <c r="L745" s="10"/>
    </row>
    <row r="746" spans="8:12" x14ac:dyDescent="0.25">
      <c r="H746" s="10"/>
      <c r="I746" s="10"/>
      <c r="J746" s="10"/>
      <c r="K746" s="10"/>
      <c r="L746" s="10"/>
    </row>
    <row r="747" spans="8:12" x14ac:dyDescent="0.25">
      <c r="H747" s="10"/>
      <c r="I747" s="10"/>
      <c r="J747" s="10"/>
      <c r="K747" s="10"/>
      <c r="L747" s="10"/>
    </row>
    <row r="748" spans="8:12" x14ac:dyDescent="0.25">
      <c r="H748" s="10"/>
      <c r="I748" s="10"/>
      <c r="J748" s="10"/>
      <c r="K748" s="10"/>
      <c r="L748" s="10"/>
    </row>
    <row r="749" spans="8:12" x14ac:dyDescent="0.25">
      <c r="H749" s="10"/>
      <c r="I749" s="10"/>
      <c r="J749" s="10"/>
      <c r="K749" s="10"/>
      <c r="L749" s="10"/>
    </row>
    <row r="750" spans="8:12" x14ac:dyDescent="0.25">
      <c r="H750" s="10"/>
      <c r="I750" s="10"/>
      <c r="J750" s="10"/>
      <c r="K750" s="10"/>
      <c r="L750" s="10"/>
    </row>
    <row r="751" spans="8:12" x14ac:dyDescent="0.25">
      <c r="H751" s="10"/>
      <c r="I751" s="10"/>
      <c r="J751" s="10"/>
      <c r="K751" s="10"/>
      <c r="L751" s="10"/>
    </row>
    <row r="752" spans="8:12" x14ac:dyDescent="0.25">
      <c r="H752" s="10"/>
      <c r="I752" s="10"/>
      <c r="J752" s="10"/>
      <c r="K752" s="10"/>
      <c r="L752" s="10"/>
    </row>
    <row r="753" spans="8:12" x14ac:dyDescent="0.25">
      <c r="H753" s="10"/>
      <c r="I753" s="10"/>
      <c r="J753" s="10"/>
      <c r="K753" s="10"/>
      <c r="L753" s="10"/>
    </row>
    <row r="754" spans="8:12" x14ac:dyDescent="0.25">
      <c r="H754" s="10"/>
      <c r="I754" s="10"/>
      <c r="J754" s="10"/>
      <c r="K754" s="10"/>
      <c r="L754" s="10"/>
    </row>
    <row r="755" spans="8:12" x14ac:dyDescent="0.25">
      <c r="H755" s="10"/>
      <c r="I755" s="10"/>
      <c r="J755" s="10"/>
      <c r="K755" s="10"/>
      <c r="L755" s="10"/>
    </row>
    <row r="756" spans="8:12" x14ac:dyDescent="0.25">
      <c r="H756" s="10"/>
      <c r="I756" s="10"/>
      <c r="J756" s="10"/>
      <c r="K756" s="10"/>
      <c r="L756" s="10"/>
    </row>
    <row r="757" spans="8:12" x14ac:dyDescent="0.25">
      <c r="H757" s="10"/>
      <c r="I757" s="10"/>
      <c r="J757" s="10"/>
      <c r="K757" s="10"/>
      <c r="L757" s="10"/>
    </row>
    <row r="758" spans="8:12" x14ac:dyDescent="0.25">
      <c r="H758" s="10"/>
      <c r="I758" s="10"/>
      <c r="J758" s="10"/>
      <c r="K758" s="10"/>
      <c r="L758" s="10"/>
    </row>
    <row r="759" spans="8:12" x14ac:dyDescent="0.25">
      <c r="H759" s="10"/>
      <c r="I759" s="10"/>
      <c r="J759" s="10"/>
      <c r="K759" s="10"/>
      <c r="L759" s="10"/>
    </row>
    <row r="760" spans="8:12" x14ac:dyDescent="0.25">
      <c r="H760" s="10"/>
      <c r="I760" s="10"/>
      <c r="J760" s="10"/>
      <c r="K760" s="10"/>
      <c r="L760" s="10"/>
    </row>
    <row r="761" spans="8:12" x14ac:dyDescent="0.25">
      <c r="H761" s="10"/>
      <c r="I761" s="10"/>
      <c r="J761" s="10"/>
      <c r="K761" s="10"/>
      <c r="L761" s="10"/>
    </row>
    <row r="762" spans="8:12" x14ac:dyDescent="0.25">
      <c r="H762" s="10"/>
      <c r="I762" s="10"/>
      <c r="J762" s="10"/>
      <c r="K762" s="10"/>
      <c r="L762" s="10"/>
    </row>
    <row r="763" spans="8:12" x14ac:dyDescent="0.25">
      <c r="H763" s="10"/>
      <c r="I763" s="10"/>
      <c r="J763" s="10"/>
      <c r="K763" s="10"/>
      <c r="L763" s="10"/>
    </row>
    <row r="764" spans="8:12" x14ac:dyDescent="0.25">
      <c r="H764" s="10"/>
      <c r="I764" s="10"/>
      <c r="J764" s="10"/>
      <c r="K764" s="10"/>
      <c r="L764" s="10"/>
    </row>
    <row r="765" spans="8:12" x14ac:dyDescent="0.25">
      <c r="H765" s="10"/>
      <c r="I765" s="10"/>
      <c r="J765" s="10"/>
      <c r="K765" s="10"/>
      <c r="L765" s="10"/>
    </row>
    <row r="766" spans="8:12" x14ac:dyDescent="0.25">
      <c r="H766" s="10"/>
      <c r="I766" s="10"/>
      <c r="J766" s="10"/>
      <c r="K766" s="10"/>
      <c r="L766" s="10"/>
    </row>
    <row r="767" spans="8:12" x14ac:dyDescent="0.25">
      <c r="H767" s="10"/>
      <c r="I767" s="10"/>
      <c r="J767" s="10"/>
      <c r="K767" s="10"/>
      <c r="L767" s="10"/>
    </row>
    <row r="768" spans="8:12" x14ac:dyDescent="0.25">
      <c r="H768" s="10"/>
      <c r="I768" s="10"/>
      <c r="J768" s="10"/>
      <c r="K768" s="10"/>
      <c r="L768" s="10"/>
    </row>
    <row r="769" spans="8:12" x14ac:dyDescent="0.25">
      <c r="H769" s="10"/>
      <c r="I769" s="10"/>
      <c r="J769" s="10"/>
      <c r="K769" s="10"/>
      <c r="L769" s="10"/>
    </row>
    <row r="770" spans="8:12" x14ac:dyDescent="0.25">
      <c r="H770" s="10"/>
      <c r="I770" s="10"/>
      <c r="J770" s="10"/>
      <c r="K770" s="10"/>
      <c r="L770" s="10"/>
    </row>
    <row r="771" spans="8:12" x14ac:dyDescent="0.25">
      <c r="H771" s="10"/>
      <c r="I771" s="10"/>
      <c r="J771" s="10"/>
      <c r="K771" s="10"/>
      <c r="L771" s="10"/>
    </row>
    <row r="772" spans="8:12" x14ac:dyDescent="0.25">
      <c r="H772" s="10"/>
      <c r="I772" s="10"/>
      <c r="J772" s="10"/>
      <c r="K772" s="10"/>
      <c r="L772" s="10"/>
    </row>
    <row r="773" spans="8:12" x14ac:dyDescent="0.25">
      <c r="H773" s="10"/>
      <c r="I773" s="10"/>
      <c r="J773" s="10"/>
      <c r="K773" s="10"/>
      <c r="L773" s="10"/>
    </row>
    <row r="774" spans="8:12" x14ac:dyDescent="0.25">
      <c r="H774" s="10"/>
      <c r="I774" s="10"/>
      <c r="J774" s="10"/>
      <c r="K774" s="10"/>
      <c r="L774" s="10"/>
    </row>
    <row r="775" spans="8:12" x14ac:dyDescent="0.25">
      <c r="H775" s="10"/>
      <c r="I775" s="10"/>
      <c r="J775" s="10"/>
      <c r="K775" s="10"/>
      <c r="L775" s="10"/>
    </row>
    <row r="776" spans="8:12" x14ac:dyDescent="0.25">
      <c r="H776" s="10"/>
      <c r="I776" s="10"/>
      <c r="J776" s="10"/>
      <c r="K776" s="10"/>
      <c r="L776" s="10"/>
    </row>
    <row r="777" spans="8:12" x14ac:dyDescent="0.25">
      <c r="H777" s="10"/>
      <c r="I777" s="10"/>
      <c r="J777" s="10"/>
      <c r="K777" s="10"/>
      <c r="L777" s="10"/>
    </row>
    <row r="778" spans="8:12" x14ac:dyDescent="0.25">
      <c r="H778" s="10"/>
      <c r="I778" s="10"/>
      <c r="J778" s="10"/>
      <c r="K778" s="10"/>
      <c r="L778" s="10"/>
    </row>
    <row r="779" spans="8:12" x14ac:dyDescent="0.25">
      <c r="H779" s="10"/>
      <c r="I779" s="10"/>
      <c r="J779" s="10"/>
      <c r="K779" s="10"/>
      <c r="L779" s="10"/>
    </row>
    <row r="780" spans="8:12" x14ac:dyDescent="0.25">
      <c r="H780" s="10"/>
      <c r="I780" s="10"/>
      <c r="J780" s="10"/>
      <c r="K780" s="10"/>
      <c r="L780" s="10"/>
    </row>
    <row r="781" spans="8:12" x14ac:dyDescent="0.25">
      <c r="H781" s="10"/>
      <c r="I781" s="10"/>
      <c r="J781" s="10"/>
      <c r="K781" s="10"/>
      <c r="L781" s="10"/>
    </row>
    <row r="782" spans="8:12" x14ac:dyDescent="0.25">
      <c r="H782" s="10"/>
      <c r="I782" s="10"/>
      <c r="J782" s="10"/>
      <c r="K782" s="10"/>
      <c r="L782" s="10"/>
    </row>
    <row r="783" spans="8:12" x14ac:dyDescent="0.25">
      <c r="H783" s="10"/>
      <c r="I783" s="10"/>
      <c r="J783" s="10"/>
      <c r="K783" s="10"/>
      <c r="L783" s="10"/>
    </row>
    <row r="784" spans="8:12" x14ac:dyDescent="0.25">
      <c r="H784" s="10"/>
      <c r="I784" s="10"/>
      <c r="J784" s="10"/>
      <c r="K784" s="10"/>
      <c r="L784" s="10"/>
    </row>
    <row r="785" spans="8:12" x14ac:dyDescent="0.25">
      <c r="H785" s="10"/>
      <c r="I785" s="10"/>
      <c r="J785" s="10"/>
      <c r="K785" s="10"/>
      <c r="L785" s="10"/>
    </row>
    <row r="786" spans="8:12" x14ac:dyDescent="0.25">
      <c r="H786" s="10"/>
      <c r="I786" s="10"/>
      <c r="J786" s="10"/>
      <c r="K786" s="10"/>
      <c r="L786" s="10"/>
    </row>
    <row r="787" spans="8:12" x14ac:dyDescent="0.25">
      <c r="H787" s="10"/>
      <c r="I787" s="10"/>
      <c r="J787" s="10"/>
      <c r="K787" s="10"/>
      <c r="L787" s="10"/>
    </row>
    <row r="788" spans="8:12" x14ac:dyDescent="0.25">
      <c r="H788" s="10"/>
      <c r="I788" s="10"/>
      <c r="J788" s="10"/>
      <c r="K788" s="10"/>
      <c r="L788" s="10"/>
    </row>
    <row r="789" spans="8:12" x14ac:dyDescent="0.25">
      <c r="H789" s="10"/>
      <c r="I789" s="10"/>
      <c r="J789" s="10"/>
      <c r="K789" s="10"/>
      <c r="L789" s="10"/>
    </row>
    <row r="790" spans="8:12" x14ac:dyDescent="0.25">
      <c r="H790" s="10"/>
      <c r="I790" s="10"/>
      <c r="J790" s="10"/>
      <c r="K790" s="10"/>
      <c r="L790" s="10"/>
    </row>
    <row r="791" spans="8:12" x14ac:dyDescent="0.25">
      <c r="H791" s="10"/>
      <c r="I791" s="10"/>
      <c r="J791" s="10"/>
      <c r="K791" s="10"/>
      <c r="L791" s="10"/>
    </row>
    <row r="792" spans="8:12" x14ac:dyDescent="0.25">
      <c r="H792" s="10"/>
      <c r="I792" s="10"/>
      <c r="J792" s="10"/>
      <c r="K792" s="10"/>
      <c r="L792" s="10"/>
    </row>
    <row r="793" spans="8:12" x14ac:dyDescent="0.25">
      <c r="H793" s="10"/>
      <c r="I793" s="10"/>
      <c r="J793" s="10"/>
      <c r="K793" s="10"/>
      <c r="L793" s="10"/>
    </row>
    <row r="794" spans="8:12" x14ac:dyDescent="0.25">
      <c r="H794" s="10"/>
      <c r="I794" s="10"/>
      <c r="J794" s="10"/>
      <c r="K794" s="10"/>
      <c r="L794" s="10"/>
    </row>
    <row r="795" spans="8:12" x14ac:dyDescent="0.25">
      <c r="H795" s="10"/>
      <c r="I795" s="10"/>
      <c r="J795" s="10"/>
      <c r="K795" s="10"/>
      <c r="L795" s="10"/>
    </row>
    <row r="796" spans="8:12" x14ac:dyDescent="0.25">
      <c r="H796" s="10"/>
      <c r="I796" s="10"/>
      <c r="J796" s="10"/>
      <c r="K796" s="10"/>
      <c r="L796" s="10"/>
    </row>
    <row r="797" spans="8:12" x14ac:dyDescent="0.25">
      <c r="H797" s="10"/>
      <c r="I797" s="10"/>
      <c r="J797" s="10"/>
      <c r="K797" s="10"/>
      <c r="L797" s="10"/>
    </row>
    <row r="798" spans="8:12" x14ac:dyDescent="0.25">
      <c r="H798" s="10"/>
      <c r="I798" s="10"/>
      <c r="J798" s="10"/>
      <c r="K798" s="10"/>
      <c r="L798" s="10"/>
    </row>
    <row r="799" spans="8:12" x14ac:dyDescent="0.25">
      <c r="H799" s="10"/>
      <c r="I799" s="10"/>
      <c r="J799" s="10"/>
      <c r="K799" s="10"/>
      <c r="L799" s="10"/>
    </row>
    <row r="800" spans="8:12" x14ac:dyDescent="0.25">
      <c r="H800" s="10"/>
      <c r="I800" s="10"/>
      <c r="J800" s="10"/>
      <c r="K800" s="10"/>
      <c r="L800" s="10"/>
    </row>
    <row r="801" spans="8:12" x14ac:dyDescent="0.25">
      <c r="H801" s="10"/>
      <c r="I801" s="10"/>
      <c r="J801" s="10"/>
      <c r="K801" s="10"/>
      <c r="L801" s="10"/>
    </row>
    <row r="802" spans="8:12" x14ac:dyDescent="0.25">
      <c r="H802" s="10"/>
      <c r="I802" s="10"/>
      <c r="J802" s="10"/>
      <c r="K802" s="10"/>
      <c r="L802" s="10"/>
    </row>
    <row r="803" spans="8:12" x14ac:dyDescent="0.25">
      <c r="H803" s="10"/>
      <c r="I803" s="10"/>
      <c r="J803" s="10"/>
      <c r="K803" s="10"/>
      <c r="L803" s="10"/>
    </row>
    <row r="804" spans="8:12" x14ac:dyDescent="0.25">
      <c r="H804" s="10"/>
      <c r="I804" s="10"/>
      <c r="J804" s="10"/>
      <c r="K804" s="10"/>
      <c r="L804" s="10"/>
    </row>
    <row r="805" spans="8:12" x14ac:dyDescent="0.25">
      <c r="H805" s="10"/>
      <c r="I805" s="10"/>
      <c r="J805" s="10"/>
      <c r="K805" s="10"/>
      <c r="L805" s="10"/>
    </row>
    <row r="806" spans="8:12" x14ac:dyDescent="0.25">
      <c r="H806" s="10"/>
      <c r="I806" s="10"/>
      <c r="J806" s="10"/>
      <c r="K806" s="10"/>
      <c r="L806" s="10"/>
    </row>
    <row r="807" spans="8:12" x14ac:dyDescent="0.25">
      <c r="H807" s="10"/>
      <c r="I807" s="10"/>
      <c r="J807" s="10"/>
      <c r="K807" s="10"/>
      <c r="L807" s="10"/>
    </row>
    <row r="808" spans="8:12" x14ac:dyDescent="0.25">
      <c r="H808" s="10"/>
      <c r="I808" s="10"/>
      <c r="J808" s="10"/>
      <c r="K808" s="10"/>
      <c r="L808" s="10"/>
    </row>
    <row r="809" spans="8:12" x14ac:dyDescent="0.25">
      <c r="H809" s="10"/>
      <c r="I809" s="10"/>
      <c r="J809" s="10"/>
      <c r="K809" s="10"/>
      <c r="L809" s="10"/>
    </row>
    <row r="810" spans="8:12" x14ac:dyDescent="0.25">
      <c r="H810" s="10"/>
      <c r="I810" s="10"/>
      <c r="J810" s="10"/>
      <c r="K810" s="10"/>
      <c r="L810" s="10"/>
    </row>
    <row r="811" spans="8:12" x14ac:dyDescent="0.25">
      <c r="H811" s="10"/>
      <c r="I811" s="10"/>
      <c r="J811" s="10"/>
      <c r="K811" s="10"/>
      <c r="L811" s="10"/>
    </row>
    <row r="812" spans="8:12" x14ac:dyDescent="0.25">
      <c r="H812" s="10"/>
      <c r="I812" s="10"/>
      <c r="J812" s="10"/>
      <c r="K812" s="10"/>
      <c r="L812" s="10"/>
    </row>
    <row r="813" spans="8:12" x14ac:dyDescent="0.25">
      <c r="H813" s="10"/>
      <c r="I813" s="10"/>
      <c r="J813" s="10"/>
      <c r="K813" s="10"/>
      <c r="L813" s="10"/>
    </row>
    <row r="814" spans="8:12" x14ac:dyDescent="0.25">
      <c r="H814" s="10"/>
      <c r="I814" s="10"/>
      <c r="J814" s="10"/>
      <c r="K814" s="10"/>
      <c r="L814" s="10"/>
    </row>
    <row r="815" spans="8:12" x14ac:dyDescent="0.25">
      <c r="H815" s="10"/>
      <c r="I815" s="10"/>
      <c r="J815" s="10"/>
      <c r="K815" s="10"/>
      <c r="L815" s="10"/>
    </row>
    <row r="816" spans="8:12" x14ac:dyDescent="0.25">
      <c r="H816" s="10"/>
      <c r="I816" s="10"/>
      <c r="J816" s="10"/>
      <c r="K816" s="10"/>
      <c r="L816" s="10"/>
    </row>
    <row r="817" spans="8:12" x14ac:dyDescent="0.25">
      <c r="H817" s="10"/>
      <c r="I817" s="10"/>
      <c r="J817" s="10"/>
      <c r="K817" s="10"/>
      <c r="L817" s="10"/>
    </row>
    <row r="818" spans="8:12" x14ac:dyDescent="0.25">
      <c r="H818" s="10"/>
      <c r="I818" s="10"/>
      <c r="J818" s="10"/>
      <c r="K818" s="10"/>
      <c r="L818" s="10"/>
    </row>
    <row r="819" spans="8:12" x14ac:dyDescent="0.25">
      <c r="H819" s="10"/>
      <c r="I819" s="10"/>
      <c r="J819" s="10"/>
      <c r="K819" s="10"/>
      <c r="L819" s="10"/>
    </row>
    <row r="820" spans="8:12" x14ac:dyDescent="0.25">
      <c r="H820" s="10"/>
      <c r="I820" s="10"/>
      <c r="J820" s="10"/>
      <c r="K820" s="10"/>
      <c r="L820" s="10"/>
    </row>
    <row r="821" spans="8:12" x14ac:dyDescent="0.25">
      <c r="H821" s="10"/>
      <c r="I821" s="10"/>
      <c r="J821" s="10"/>
      <c r="K821" s="10"/>
      <c r="L821" s="10"/>
    </row>
    <row r="822" spans="8:12" x14ac:dyDescent="0.25">
      <c r="H822" s="10"/>
      <c r="I822" s="10"/>
      <c r="J822" s="10"/>
      <c r="K822" s="10"/>
      <c r="L822" s="10"/>
    </row>
    <row r="823" spans="8:12" x14ac:dyDescent="0.25">
      <c r="H823" s="10"/>
      <c r="I823" s="10"/>
      <c r="J823" s="10"/>
      <c r="K823" s="10"/>
      <c r="L823" s="10"/>
    </row>
    <row r="824" spans="8:12" x14ac:dyDescent="0.25">
      <c r="H824" s="10"/>
      <c r="I824" s="10"/>
      <c r="J824" s="10"/>
      <c r="K824" s="10"/>
      <c r="L824" s="10"/>
    </row>
    <row r="825" spans="8:12" x14ac:dyDescent="0.25">
      <c r="H825" s="10"/>
      <c r="I825" s="10"/>
      <c r="J825" s="10"/>
      <c r="K825" s="10"/>
      <c r="L825" s="10"/>
    </row>
    <row r="826" spans="8:12" x14ac:dyDescent="0.25">
      <c r="H826" s="10"/>
      <c r="I826" s="10"/>
      <c r="J826" s="10"/>
      <c r="K826" s="10"/>
      <c r="L826" s="10"/>
    </row>
    <row r="827" spans="8:12" x14ac:dyDescent="0.25">
      <c r="H827" s="10"/>
      <c r="I827" s="10"/>
      <c r="J827" s="10"/>
      <c r="K827" s="10"/>
      <c r="L827" s="10"/>
    </row>
    <row r="828" spans="8:12" x14ac:dyDescent="0.25">
      <c r="H828" s="10"/>
      <c r="I828" s="10"/>
      <c r="J828" s="10"/>
      <c r="K828" s="10"/>
      <c r="L828" s="10"/>
    </row>
    <row r="829" spans="8:12" x14ac:dyDescent="0.25">
      <c r="H829" s="10"/>
      <c r="I829" s="10"/>
      <c r="J829" s="10"/>
      <c r="K829" s="10"/>
      <c r="L829" s="10"/>
    </row>
    <row r="830" spans="8:12" x14ac:dyDescent="0.25">
      <c r="H830" s="10"/>
      <c r="I830" s="10"/>
      <c r="J830" s="10"/>
      <c r="K830" s="10"/>
      <c r="L830" s="10"/>
    </row>
    <row r="831" spans="8:12" x14ac:dyDescent="0.25">
      <c r="H831" s="10"/>
      <c r="I831" s="10"/>
      <c r="J831" s="10"/>
      <c r="K831" s="10"/>
      <c r="L831" s="10"/>
    </row>
    <row r="832" spans="8:12" x14ac:dyDescent="0.25">
      <c r="H832" s="10"/>
      <c r="I832" s="10"/>
      <c r="J832" s="10"/>
      <c r="K832" s="10"/>
      <c r="L832" s="10"/>
    </row>
    <row r="833" spans="8:12" x14ac:dyDescent="0.25">
      <c r="H833" s="10"/>
      <c r="I833" s="10"/>
      <c r="J833" s="10"/>
      <c r="K833" s="10"/>
      <c r="L833" s="10"/>
    </row>
    <row r="834" spans="8:12" x14ac:dyDescent="0.25">
      <c r="H834" s="10"/>
      <c r="I834" s="10"/>
      <c r="J834" s="10"/>
      <c r="K834" s="10"/>
      <c r="L834" s="10"/>
    </row>
    <row r="835" spans="8:12" x14ac:dyDescent="0.25">
      <c r="H835" s="10"/>
      <c r="I835" s="10"/>
      <c r="J835" s="10"/>
      <c r="K835" s="10"/>
      <c r="L835" s="10"/>
    </row>
    <row r="836" spans="8:12" x14ac:dyDescent="0.25">
      <c r="H836" s="10"/>
      <c r="I836" s="10"/>
      <c r="J836" s="10"/>
      <c r="K836" s="10"/>
      <c r="L836" s="10"/>
    </row>
    <row r="837" spans="8:12" x14ac:dyDescent="0.25">
      <c r="H837" s="10"/>
      <c r="I837" s="10"/>
      <c r="J837" s="10"/>
      <c r="K837" s="10"/>
      <c r="L837" s="10"/>
    </row>
    <row r="838" spans="8:12" x14ac:dyDescent="0.25">
      <c r="H838" s="10"/>
      <c r="I838" s="10"/>
      <c r="J838" s="10"/>
      <c r="K838" s="10"/>
      <c r="L838" s="10"/>
    </row>
    <row r="839" spans="8:12" x14ac:dyDescent="0.25">
      <c r="H839" s="10"/>
      <c r="I839" s="10"/>
      <c r="J839" s="10"/>
      <c r="K839" s="10"/>
      <c r="L839" s="10"/>
    </row>
    <row r="840" spans="8:12" x14ac:dyDescent="0.25">
      <c r="H840" s="10"/>
      <c r="I840" s="10"/>
      <c r="J840" s="10"/>
      <c r="K840" s="10"/>
      <c r="L840" s="10"/>
    </row>
    <row r="841" spans="8:12" x14ac:dyDescent="0.25">
      <c r="H841" s="10"/>
      <c r="I841" s="10"/>
      <c r="J841" s="10"/>
      <c r="K841" s="10"/>
      <c r="L841" s="10"/>
    </row>
    <row r="842" spans="8:12" x14ac:dyDescent="0.25">
      <c r="H842" s="10"/>
      <c r="I842" s="10"/>
      <c r="J842" s="10"/>
      <c r="K842" s="10"/>
      <c r="L842" s="10"/>
    </row>
    <row r="843" spans="8:12" x14ac:dyDescent="0.25">
      <c r="H843" s="10"/>
      <c r="I843" s="10"/>
      <c r="J843" s="10"/>
      <c r="K843" s="10"/>
      <c r="L843" s="10"/>
    </row>
    <row r="844" spans="8:12" x14ac:dyDescent="0.25">
      <c r="H844" s="10"/>
      <c r="I844" s="10"/>
      <c r="J844" s="10"/>
      <c r="K844" s="10"/>
      <c r="L844" s="10"/>
    </row>
    <row r="845" spans="8:12" x14ac:dyDescent="0.25">
      <c r="H845" s="10"/>
      <c r="I845" s="10"/>
      <c r="J845" s="10"/>
      <c r="K845" s="10"/>
      <c r="L845" s="10"/>
    </row>
    <row r="846" spans="8:12" x14ac:dyDescent="0.25">
      <c r="H846" s="10"/>
      <c r="I846" s="10"/>
      <c r="J846" s="10"/>
      <c r="K846" s="10"/>
      <c r="L846" s="10"/>
    </row>
    <row r="847" spans="8:12" x14ac:dyDescent="0.25">
      <c r="H847" s="10"/>
      <c r="I847" s="10"/>
      <c r="J847" s="10"/>
      <c r="K847" s="10"/>
      <c r="L847" s="10"/>
    </row>
    <row r="848" spans="8:12" x14ac:dyDescent="0.25">
      <c r="H848" s="10"/>
      <c r="I848" s="10"/>
      <c r="J848" s="10"/>
      <c r="K848" s="10"/>
      <c r="L848" s="10"/>
    </row>
    <row r="849" spans="8:12" x14ac:dyDescent="0.25">
      <c r="H849" s="10"/>
      <c r="I849" s="10"/>
      <c r="J849" s="10"/>
      <c r="K849" s="10"/>
      <c r="L849" s="10"/>
    </row>
    <row r="850" spans="8:12" x14ac:dyDescent="0.25">
      <c r="H850" s="10"/>
      <c r="I850" s="10"/>
      <c r="J850" s="10"/>
      <c r="K850" s="10"/>
      <c r="L850" s="10"/>
    </row>
    <row r="851" spans="8:12" x14ac:dyDescent="0.25">
      <c r="H851" s="10"/>
      <c r="I851" s="10"/>
      <c r="J851" s="10"/>
      <c r="K851" s="10"/>
      <c r="L851" s="10"/>
    </row>
    <row r="852" spans="8:12" x14ac:dyDescent="0.25">
      <c r="H852" s="10"/>
      <c r="I852" s="10"/>
      <c r="J852" s="10"/>
      <c r="K852" s="10"/>
      <c r="L852" s="10"/>
    </row>
    <row r="853" spans="8:12" x14ac:dyDescent="0.25">
      <c r="H853" s="10"/>
      <c r="I853" s="10"/>
      <c r="J853" s="10"/>
      <c r="K853" s="10"/>
      <c r="L853" s="10"/>
    </row>
    <row r="854" spans="8:12" x14ac:dyDescent="0.25">
      <c r="H854" s="10"/>
      <c r="I854" s="10"/>
      <c r="J854" s="10"/>
      <c r="K854" s="10"/>
      <c r="L854" s="10"/>
    </row>
    <row r="855" spans="8:12" x14ac:dyDescent="0.25">
      <c r="H855" s="10"/>
      <c r="I855" s="10"/>
      <c r="J855" s="10"/>
      <c r="K855" s="10"/>
      <c r="L855" s="10"/>
    </row>
    <row r="856" spans="8:12" x14ac:dyDescent="0.25">
      <c r="H856" s="10"/>
      <c r="I856" s="10"/>
      <c r="J856" s="10"/>
      <c r="K856" s="10"/>
      <c r="L856" s="10"/>
    </row>
    <row r="857" spans="8:12" x14ac:dyDescent="0.25">
      <c r="H857" s="10"/>
      <c r="I857" s="10"/>
      <c r="J857" s="10"/>
      <c r="K857" s="10"/>
      <c r="L857" s="10"/>
    </row>
    <row r="858" spans="8:12" x14ac:dyDescent="0.25">
      <c r="H858" s="10"/>
      <c r="I858" s="10"/>
      <c r="J858" s="10"/>
      <c r="K858" s="10"/>
      <c r="L858" s="10"/>
    </row>
    <row r="859" spans="8:12" x14ac:dyDescent="0.25">
      <c r="H859" s="10"/>
      <c r="I859" s="10"/>
      <c r="J859" s="10"/>
      <c r="K859" s="10"/>
      <c r="L859" s="10"/>
    </row>
    <row r="860" spans="8:12" x14ac:dyDescent="0.25">
      <c r="H860" s="10"/>
      <c r="I860" s="10"/>
      <c r="J860" s="10"/>
      <c r="K860" s="10"/>
      <c r="L860" s="10"/>
    </row>
    <row r="861" spans="8:12" x14ac:dyDescent="0.25">
      <c r="H861" s="10"/>
      <c r="I861" s="10"/>
      <c r="J861" s="10"/>
      <c r="K861" s="10"/>
      <c r="L861" s="10"/>
    </row>
    <row r="862" spans="8:12" x14ac:dyDescent="0.25">
      <c r="H862" s="10"/>
      <c r="I862" s="10"/>
      <c r="J862" s="10"/>
      <c r="K862" s="10"/>
      <c r="L862" s="10"/>
    </row>
    <row r="863" spans="8:12" x14ac:dyDescent="0.25">
      <c r="H863" s="10"/>
      <c r="I863" s="10"/>
      <c r="J863" s="10"/>
      <c r="K863" s="10"/>
      <c r="L863" s="10"/>
    </row>
    <row r="864" spans="8:12" x14ac:dyDescent="0.25">
      <c r="H864" s="10"/>
      <c r="I864" s="10"/>
      <c r="J864" s="10"/>
      <c r="K864" s="10"/>
      <c r="L864" s="10"/>
    </row>
    <row r="865" spans="8:12" x14ac:dyDescent="0.25">
      <c r="H865" s="10"/>
      <c r="I865" s="10"/>
      <c r="J865" s="10"/>
      <c r="K865" s="10"/>
      <c r="L865" s="10"/>
    </row>
    <row r="866" spans="8:12" x14ac:dyDescent="0.25">
      <c r="H866" s="10"/>
      <c r="I866" s="10"/>
      <c r="J866" s="10"/>
      <c r="K866" s="10"/>
      <c r="L866" s="10"/>
    </row>
    <row r="867" spans="8:12" x14ac:dyDescent="0.25">
      <c r="H867" s="10"/>
      <c r="I867" s="10"/>
      <c r="J867" s="10"/>
      <c r="K867" s="10"/>
      <c r="L867" s="10"/>
    </row>
    <row r="868" spans="8:12" x14ac:dyDescent="0.25">
      <c r="H868" s="10"/>
      <c r="I868" s="10"/>
      <c r="J868" s="10"/>
      <c r="K868" s="10"/>
      <c r="L868" s="10"/>
    </row>
    <row r="869" spans="8:12" x14ac:dyDescent="0.25">
      <c r="H869" s="10"/>
      <c r="I869" s="10"/>
      <c r="J869" s="10"/>
      <c r="K869" s="10"/>
      <c r="L869" s="10"/>
    </row>
    <row r="870" spans="8:12" x14ac:dyDescent="0.25">
      <c r="H870" s="10"/>
      <c r="I870" s="10"/>
      <c r="J870" s="10"/>
      <c r="K870" s="10"/>
      <c r="L870" s="10"/>
    </row>
    <row r="871" spans="8:12" x14ac:dyDescent="0.25">
      <c r="H871" s="10"/>
      <c r="I871" s="10"/>
      <c r="J871" s="10"/>
      <c r="K871" s="10"/>
      <c r="L871" s="10"/>
    </row>
    <row r="872" spans="8:12" x14ac:dyDescent="0.25">
      <c r="H872" s="10"/>
      <c r="I872" s="10"/>
      <c r="J872" s="10"/>
      <c r="K872" s="10"/>
      <c r="L872" s="10"/>
    </row>
    <row r="873" spans="8:12" x14ac:dyDescent="0.25">
      <c r="H873" s="10"/>
      <c r="I873" s="10"/>
      <c r="J873" s="10"/>
      <c r="K873" s="10"/>
      <c r="L873" s="10"/>
    </row>
    <row r="874" spans="8:12" x14ac:dyDescent="0.25">
      <c r="H874" s="10"/>
      <c r="I874" s="10"/>
      <c r="J874" s="10"/>
      <c r="K874" s="10"/>
      <c r="L874" s="10"/>
    </row>
    <row r="875" spans="8:12" x14ac:dyDescent="0.25">
      <c r="H875" s="10"/>
      <c r="I875" s="10"/>
      <c r="J875" s="10"/>
      <c r="K875" s="10"/>
      <c r="L875" s="10"/>
    </row>
    <row r="876" spans="8:12" x14ac:dyDescent="0.25">
      <c r="H876" s="10"/>
      <c r="I876" s="10"/>
      <c r="J876" s="10"/>
      <c r="K876" s="10"/>
      <c r="L876" s="10"/>
    </row>
    <row r="877" spans="8:12" x14ac:dyDescent="0.25">
      <c r="H877" s="10"/>
      <c r="I877" s="10"/>
      <c r="J877" s="10"/>
      <c r="K877" s="10"/>
      <c r="L877" s="10"/>
    </row>
    <row r="878" spans="8:12" x14ac:dyDescent="0.25">
      <c r="H878" s="10"/>
      <c r="I878" s="10"/>
      <c r="J878" s="10"/>
      <c r="K878" s="10"/>
      <c r="L878" s="10"/>
    </row>
    <row r="879" spans="8:12" x14ac:dyDescent="0.25">
      <c r="H879" s="10"/>
      <c r="I879" s="10"/>
      <c r="J879" s="10"/>
      <c r="K879" s="10"/>
      <c r="L879" s="10"/>
    </row>
    <row r="880" spans="8:12" x14ac:dyDescent="0.25">
      <c r="H880" s="10"/>
      <c r="I880" s="10"/>
      <c r="J880" s="10"/>
      <c r="K880" s="10"/>
      <c r="L880" s="10"/>
    </row>
    <row r="881" spans="8:12" x14ac:dyDescent="0.25">
      <c r="H881" s="10"/>
      <c r="I881" s="10"/>
      <c r="J881" s="10"/>
      <c r="K881" s="10"/>
      <c r="L881" s="10"/>
    </row>
    <row r="882" spans="8:12" x14ac:dyDescent="0.25">
      <c r="H882" s="10"/>
      <c r="I882" s="10"/>
      <c r="J882" s="10"/>
      <c r="K882" s="10"/>
      <c r="L882" s="10"/>
    </row>
    <row r="883" spans="8:12" x14ac:dyDescent="0.25">
      <c r="H883" s="10"/>
      <c r="I883" s="10"/>
      <c r="J883" s="10"/>
      <c r="K883" s="10"/>
      <c r="L883" s="10"/>
    </row>
    <row r="884" spans="8:12" x14ac:dyDescent="0.25">
      <c r="H884" s="10"/>
      <c r="I884" s="10"/>
      <c r="J884" s="10"/>
      <c r="K884" s="10"/>
      <c r="L884" s="10"/>
    </row>
    <row r="885" spans="8:12" x14ac:dyDescent="0.25">
      <c r="H885" s="10"/>
      <c r="I885" s="10"/>
      <c r="J885" s="10"/>
      <c r="K885" s="10"/>
      <c r="L885" s="10"/>
    </row>
    <row r="886" spans="8:12" x14ac:dyDescent="0.25">
      <c r="H886" s="10"/>
      <c r="I886" s="10"/>
      <c r="J886" s="10"/>
      <c r="K886" s="10"/>
      <c r="L886" s="10"/>
    </row>
    <row r="887" spans="8:12" x14ac:dyDescent="0.25">
      <c r="H887" s="10"/>
      <c r="I887" s="10"/>
      <c r="J887" s="10"/>
      <c r="K887" s="10"/>
      <c r="L887" s="10"/>
    </row>
    <row r="888" spans="8:12" x14ac:dyDescent="0.25">
      <c r="H888" s="10"/>
      <c r="I888" s="10"/>
      <c r="J888" s="10"/>
      <c r="K888" s="10"/>
      <c r="L888" s="10"/>
    </row>
    <row r="889" spans="8:12" x14ac:dyDescent="0.25">
      <c r="H889" s="10"/>
      <c r="I889" s="10"/>
      <c r="J889" s="10"/>
      <c r="K889" s="10"/>
      <c r="L889" s="10"/>
    </row>
    <row r="890" spans="8:12" x14ac:dyDescent="0.25">
      <c r="H890" s="10"/>
      <c r="I890" s="10"/>
      <c r="J890" s="10"/>
      <c r="K890" s="10"/>
      <c r="L890" s="10"/>
    </row>
    <row r="891" spans="8:12" x14ac:dyDescent="0.25">
      <c r="H891" s="10"/>
      <c r="I891" s="10"/>
      <c r="J891" s="10"/>
      <c r="K891" s="10"/>
      <c r="L891" s="10"/>
    </row>
    <row r="892" spans="8:12" x14ac:dyDescent="0.25">
      <c r="H892" s="10"/>
      <c r="I892" s="10"/>
      <c r="J892" s="10"/>
      <c r="K892" s="10"/>
      <c r="L892" s="10"/>
    </row>
    <row r="893" spans="8:12" x14ac:dyDescent="0.25">
      <c r="H893" s="10"/>
      <c r="I893" s="10"/>
      <c r="J893" s="10"/>
      <c r="K893" s="10"/>
      <c r="L893" s="10"/>
    </row>
    <row r="894" spans="8:12" x14ac:dyDescent="0.25">
      <c r="H894" s="10"/>
      <c r="I894" s="10"/>
      <c r="J894" s="10"/>
      <c r="K894" s="10"/>
      <c r="L894" s="10"/>
    </row>
    <row r="895" spans="8:12" x14ac:dyDescent="0.25">
      <c r="H895" s="10"/>
      <c r="I895" s="10"/>
      <c r="J895" s="10"/>
      <c r="K895" s="10"/>
      <c r="L895" s="10"/>
    </row>
    <row r="896" spans="8:12" x14ac:dyDescent="0.25">
      <c r="H896" s="10"/>
      <c r="I896" s="10"/>
      <c r="J896" s="10"/>
      <c r="K896" s="10"/>
      <c r="L896" s="10"/>
    </row>
    <row r="897" spans="8:12" x14ac:dyDescent="0.25">
      <c r="H897" s="10"/>
      <c r="I897" s="10"/>
      <c r="J897" s="10"/>
      <c r="K897" s="10"/>
      <c r="L897" s="10"/>
    </row>
    <row r="898" spans="8:12" x14ac:dyDescent="0.25">
      <c r="H898" s="10"/>
      <c r="I898" s="10"/>
      <c r="J898" s="10"/>
      <c r="K898" s="10"/>
      <c r="L898" s="10"/>
    </row>
    <row r="899" spans="8:12" x14ac:dyDescent="0.25">
      <c r="H899" s="10"/>
      <c r="I899" s="10"/>
      <c r="J899" s="10"/>
      <c r="K899" s="10"/>
      <c r="L899" s="10"/>
    </row>
    <row r="900" spans="8:12" x14ac:dyDescent="0.25">
      <c r="H900" s="10"/>
      <c r="I900" s="10"/>
      <c r="J900" s="10"/>
      <c r="K900" s="10"/>
      <c r="L900" s="10"/>
    </row>
    <row r="901" spans="8:12" x14ac:dyDescent="0.25">
      <c r="H901" s="10"/>
      <c r="I901" s="10"/>
      <c r="J901" s="10"/>
      <c r="K901" s="10"/>
      <c r="L901" s="10"/>
    </row>
    <row r="902" spans="8:12" x14ac:dyDescent="0.25">
      <c r="H902" s="10"/>
      <c r="I902" s="10"/>
      <c r="J902" s="10"/>
      <c r="K902" s="10"/>
      <c r="L902" s="10"/>
    </row>
    <row r="903" spans="8:12" x14ac:dyDescent="0.25">
      <c r="H903" s="10"/>
      <c r="I903" s="10"/>
      <c r="J903" s="10"/>
      <c r="K903" s="10"/>
      <c r="L903" s="10"/>
    </row>
    <row r="904" spans="8:12" x14ac:dyDescent="0.25">
      <c r="H904" s="10"/>
      <c r="I904" s="10"/>
      <c r="J904" s="10"/>
      <c r="K904" s="10"/>
      <c r="L904" s="10"/>
    </row>
    <row r="905" spans="8:12" x14ac:dyDescent="0.25">
      <c r="H905" s="10"/>
      <c r="I905" s="10"/>
      <c r="J905" s="10"/>
      <c r="K905" s="10"/>
      <c r="L905" s="10"/>
    </row>
    <row r="906" spans="8:12" x14ac:dyDescent="0.25">
      <c r="H906" s="10"/>
      <c r="I906" s="10"/>
      <c r="J906" s="10"/>
      <c r="K906" s="10"/>
      <c r="L906" s="10"/>
    </row>
    <row r="907" spans="8:12" x14ac:dyDescent="0.25">
      <c r="H907" s="10"/>
      <c r="I907" s="10"/>
      <c r="J907" s="10"/>
      <c r="K907" s="10"/>
      <c r="L907" s="10"/>
    </row>
    <row r="908" spans="8:12" x14ac:dyDescent="0.25">
      <c r="H908" s="10"/>
      <c r="I908" s="10"/>
      <c r="J908" s="10"/>
      <c r="K908" s="10"/>
      <c r="L908" s="10"/>
    </row>
    <row r="909" spans="8:12" x14ac:dyDescent="0.25">
      <c r="H909" s="10"/>
      <c r="I909" s="10"/>
      <c r="J909" s="10"/>
      <c r="K909" s="10"/>
      <c r="L909" s="10"/>
    </row>
    <row r="910" spans="8:12" x14ac:dyDescent="0.25">
      <c r="H910" s="10"/>
      <c r="I910" s="10"/>
      <c r="J910" s="10"/>
      <c r="K910" s="10"/>
      <c r="L910" s="10"/>
    </row>
    <row r="911" spans="8:12" x14ac:dyDescent="0.25">
      <c r="H911" s="10"/>
      <c r="I911" s="10"/>
      <c r="J911" s="10"/>
      <c r="K911" s="10"/>
      <c r="L911" s="10"/>
    </row>
    <row r="912" spans="8:12" x14ac:dyDescent="0.25">
      <c r="H912" s="10"/>
      <c r="I912" s="10"/>
      <c r="J912" s="10"/>
      <c r="K912" s="10"/>
      <c r="L912" s="10"/>
    </row>
    <row r="913" spans="8:12" x14ac:dyDescent="0.25">
      <c r="H913" s="10"/>
      <c r="I913" s="10"/>
      <c r="J913" s="10"/>
      <c r="K913" s="10"/>
      <c r="L913" s="10"/>
    </row>
    <row r="914" spans="8:12" x14ac:dyDescent="0.25">
      <c r="H914" s="10"/>
      <c r="I914" s="10"/>
      <c r="J914" s="10"/>
      <c r="K914" s="10"/>
      <c r="L914" s="10"/>
    </row>
    <row r="915" spans="8:12" x14ac:dyDescent="0.25">
      <c r="H915" s="10"/>
      <c r="I915" s="10"/>
      <c r="J915" s="10"/>
      <c r="K915" s="10"/>
      <c r="L915" s="10"/>
    </row>
    <row r="916" spans="8:12" x14ac:dyDescent="0.25">
      <c r="H916" s="10"/>
      <c r="I916" s="10"/>
      <c r="J916" s="10"/>
      <c r="K916" s="10"/>
      <c r="L916" s="10"/>
    </row>
    <row r="917" spans="8:12" x14ac:dyDescent="0.25">
      <c r="H917" s="10"/>
      <c r="I917" s="10"/>
      <c r="J917" s="10"/>
      <c r="K917" s="10"/>
      <c r="L917" s="10"/>
    </row>
    <row r="918" spans="8:12" x14ac:dyDescent="0.25">
      <c r="H918" s="10"/>
      <c r="I918" s="10"/>
      <c r="J918" s="10"/>
      <c r="K918" s="10"/>
      <c r="L918" s="10"/>
    </row>
    <row r="919" spans="8:12" x14ac:dyDescent="0.25">
      <c r="H919" s="10"/>
      <c r="I919" s="10"/>
      <c r="J919" s="10"/>
      <c r="K919" s="10"/>
      <c r="L919" s="10"/>
    </row>
    <row r="920" spans="8:12" x14ac:dyDescent="0.25">
      <c r="H920" s="10"/>
      <c r="I920" s="10"/>
      <c r="J920" s="10"/>
      <c r="K920" s="10"/>
      <c r="L920" s="10"/>
    </row>
    <row r="921" spans="8:12" x14ac:dyDescent="0.25">
      <c r="H921" s="10"/>
      <c r="I921" s="10"/>
      <c r="J921" s="10"/>
      <c r="K921" s="10"/>
      <c r="L921" s="10"/>
    </row>
    <row r="922" spans="8:12" x14ac:dyDescent="0.25">
      <c r="H922" s="10"/>
      <c r="I922" s="10"/>
      <c r="J922" s="10"/>
      <c r="K922" s="10"/>
      <c r="L922" s="10"/>
    </row>
    <row r="923" spans="8:12" x14ac:dyDescent="0.25">
      <c r="H923" s="10"/>
      <c r="I923" s="10"/>
      <c r="J923" s="10"/>
      <c r="K923" s="10"/>
      <c r="L923" s="10"/>
    </row>
    <row r="924" spans="8:12" x14ac:dyDescent="0.25">
      <c r="H924" s="10"/>
      <c r="I924" s="10"/>
      <c r="J924" s="10"/>
      <c r="K924" s="10"/>
      <c r="L924" s="10"/>
    </row>
    <row r="925" spans="8:12" x14ac:dyDescent="0.25">
      <c r="H925" s="10"/>
      <c r="I925" s="10"/>
      <c r="J925" s="10"/>
      <c r="K925" s="10"/>
      <c r="L925" s="10"/>
    </row>
    <row r="926" spans="8:12" x14ac:dyDescent="0.25">
      <c r="H926" s="10"/>
      <c r="I926" s="10"/>
      <c r="J926" s="10"/>
      <c r="K926" s="10"/>
      <c r="L926" s="10"/>
    </row>
    <row r="927" spans="8:12" x14ac:dyDescent="0.25">
      <c r="H927" s="10"/>
      <c r="I927" s="10"/>
      <c r="J927" s="10"/>
      <c r="K927" s="10"/>
      <c r="L927" s="10"/>
    </row>
    <row r="928" spans="8:12" x14ac:dyDescent="0.25">
      <c r="H928" s="10"/>
      <c r="I928" s="10"/>
      <c r="J928" s="10"/>
      <c r="K928" s="10"/>
      <c r="L928" s="10"/>
    </row>
    <row r="929" spans="8:12" x14ac:dyDescent="0.25">
      <c r="H929" s="10"/>
      <c r="I929" s="10"/>
      <c r="J929" s="10"/>
      <c r="K929" s="10"/>
      <c r="L929" s="10"/>
    </row>
    <row r="930" spans="8:12" x14ac:dyDescent="0.25">
      <c r="H930" s="10"/>
      <c r="I930" s="10"/>
      <c r="J930" s="10"/>
      <c r="K930" s="10"/>
      <c r="L930" s="10"/>
    </row>
    <row r="931" spans="8:12" x14ac:dyDescent="0.25">
      <c r="H931" s="10"/>
      <c r="I931" s="10"/>
      <c r="J931" s="10"/>
      <c r="K931" s="10"/>
      <c r="L931" s="10"/>
    </row>
    <row r="932" spans="8:12" x14ac:dyDescent="0.25">
      <c r="H932" s="10"/>
      <c r="I932" s="10"/>
      <c r="J932" s="10"/>
      <c r="K932" s="10"/>
      <c r="L932" s="10"/>
    </row>
    <row r="933" spans="8:12" x14ac:dyDescent="0.25">
      <c r="H933" s="10"/>
      <c r="I933" s="10"/>
      <c r="J933" s="10"/>
      <c r="K933" s="10"/>
      <c r="L933" s="10"/>
    </row>
    <row r="934" spans="8:12" x14ac:dyDescent="0.25">
      <c r="H934" s="10"/>
      <c r="I934" s="10"/>
      <c r="J934" s="10"/>
      <c r="K934" s="10"/>
      <c r="L934" s="10"/>
    </row>
    <row r="935" spans="8:12" x14ac:dyDescent="0.25">
      <c r="H935" s="10"/>
      <c r="I935" s="10"/>
      <c r="J935" s="10"/>
      <c r="K935" s="10"/>
      <c r="L935" s="10"/>
    </row>
    <row r="936" spans="8:12" x14ac:dyDescent="0.25">
      <c r="H936" s="10"/>
      <c r="I936" s="10"/>
      <c r="J936" s="10"/>
      <c r="K936" s="10"/>
      <c r="L936" s="10"/>
    </row>
    <row r="937" spans="8:12" x14ac:dyDescent="0.25">
      <c r="H937" s="10"/>
      <c r="I937" s="10"/>
      <c r="J937" s="10"/>
      <c r="K937" s="10"/>
      <c r="L937" s="10"/>
    </row>
    <row r="938" spans="8:12" x14ac:dyDescent="0.25">
      <c r="H938" s="10"/>
      <c r="I938" s="10"/>
      <c r="J938" s="10"/>
      <c r="K938" s="10"/>
      <c r="L938" s="10"/>
    </row>
    <row r="939" spans="8:12" x14ac:dyDescent="0.25">
      <c r="H939" s="10"/>
      <c r="I939" s="10"/>
      <c r="J939" s="10"/>
      <c r="K939" s="10"/>
      <c r="L939" s="10"/>
    </row>
    <row r="940" spans="8:12" x14ac:dyDescent="0.25">
      <c r="H940" s="10"/>
      <c r="I940" s="10"/>
      <c r="J940" s="10"/>
      <c r="K940" s="10"/>
      <c r="L940" s="10"/>
    </row>
    <row r="941" spans="8:12" x14ac:dyDescent="0.25">
      <c r="H941" s="10"/>
      <c r="I941" s="10"/>
      <c r="J941" s="10"/>
      <c r="K941" s="10"/>
      <c r="L941" s="10"/>
    </row>
    <row r="942" spans="8:12" x14ac:dyDescent="0.25">
      <c r="H942" s="10"/>
      <c r="I942" s="10"/>
      <c r="J942" s="10"/>
      <c r="K942" s="10"/>
      <c r="L942" s="10"/>
    </row>
    <row r="943" spans="8:12" x14ac:dyDescent="0.25">
      <c r="H943" s="10"/>
      <c r="I943" s="10"/>
      <c r="J943" s="10"/>
      <c r="K943" s="10"/>
      <c r="L943" s="10"/>
    </row>
    <row r="944" spans="8:12" x14ac:dyDescent="0.25">
      <c r="H944" s="10"/>
      <c r="I944" s="10"/>
      <c r="J944" s="10"/>
      <c r="K944" s="10"/>
      <c r="L944" s="10"/>
    </row>
    <row r="945" spans="8:12" x14ac:dyDescent="0.25">
      <c r="H945" s="10"/>
      <c r="I945" s="10"/>
      <c r="J945" s="10"/>
      <c r="K945" s="10"/>
      <c r="L945" s="10"/>
    </row>
    <row r="946" spans="8:12" x14ac:dyDescent="0.25">
      <c r="H946" s="10"/>
      <c r="I946" s="10"/>
      <c r="J946" s="10"/>
      <c r="K946" s="10"/>
      <c r="L946" s="10"/>
    </row>
    <row r="947" spans="8:12" x14ac:dyDescent="0.25">
      <c r="H947" s="10"/>
      <c r="I947" s="10"/>
      <c r="J947" s="10"/>
      <c r="K947" s="10"/>
      <c r="L947" s="10"/>
    </row>
    <row r="948" spans="8:12" x14ac:dyDescent="0.25">
      <c r="H948" s="10"/>
      <c r="I948" s="10"/>
      <c r="J948" s="10"/>
      <c r="K948" s="10"/>
      <c r="L948" s="10"/>
    </row>
    <row r="949" spans="8:12" x14ac:dyDescent="0.25">
      <c r="H949" s="10"/>
      <c r="I949" s="10"/>
      <c r="J949" s="10"/>
      <c r="K949" s="10"/>
      <c r="L949" s="10"/>
    </row>
    <row r="950" spans="8:12" x14ac:dyDescent="0.25">
      <c r="H950" s="10"/>
      <c r="I950" s="10"/>
      <c r="J950" s="10"/>
      <c r="K950" s="10"/>
      <c r="L950" s="10"/>
    </row>
    <row r="951" spans="8:12" x14ac:dyDescent="0.25">
      <c r="H951" s="10"/>
      <c r="I951" s="10"/>
      <c r="J951" s="10"/>
      <c r="K951" s="10"/>
      <c r="L951" s="10"/>
    </row>
    <row r="952" spans="8:12" x14ac:dyDescent="0.25">
      <c r="H952" s="10"/>
      <c r="I952" s="10"/>
      <c r="J952" s="10"/>
      <c r="K952" s="10"/>
      <c r="L952" s="10"/>
    </row>
    <row r="953" spans="8:12" x14ac:dyDescent="0.25">
      <c r="H953" s="10"/>
      <c r="I953" s="10"/>
      <c r="J953" s="10"/>
      <c r="K953" s="10"/>
      <c r="L953" s="10"/>
    </row>
    <row r="954" spans="8:12" x14ac:dyDescent="0.25">
      <c r="H954" s="10"/>
      <c r="I954" s="10"/>
      <c r="J954" s="10"/>
      <c r="K954" s="10"/>
      <c r="L954" s="10"/>
    </row>
    <row r="955" spans="8:12" x14ac:dyDescent="0.25">
      <c r="H955" s="10"/>
      <c r="I955" s="10"/>
      <c r="J955" s="10"/>
      <c r="K955" s="10"/>
      <c r="L955" s="10"/>
    </row>
    <row r="956" spans="8:12" x14ac:dyDescent="0.25">
      <c r="H956" s="10"/>
      <c r="I956" s="10"/>
      <c r="J956" s="10"/>
      <c r="K956" s="10"/>
      <c r="L956" s="10"/>
    </row>
    <row r="957" spans="8:12" x14ac:dyDescent="0.25">
      <c r="H957" s="10"/>
      <c r="I957" s="10"/>
      <c r="J957" s="10"/>
      <c r="K957" s="10"/>
      <c r="L957" s="10"/>
    </row>
    <row r="958" spans="8:12" x14ac:dyDescent="0.25">
      <c r="H958" s="10"/>
      <c r="I958" s="10"/>
      <c r="J958" s="10"/>
      <c r="K958" s="10"/>
      <c r="L958" s="10"/>
    </row>
    <row r="959" spans="8:12" x14ac:dyDescent="0.25">
      <c r="H959" s="10"/>
      <c r="I959" s="10"/>
      <c r="J959" s="10"/>
      <c r="K959" s="10"/>
      <c r="L959" s="10"/>
    </row>
    <row r="960" spans="8:12" x14ac:dyDescent="0.25">
      <c r="H960" s="10"/>
      <c r="I960" s="10"/>
      <c r="J960" s="10"/>
      <c r="K960" s="10"/>
      <c r="L960" s="10"/>
    </row>
    <row r="961" spans="8:12" x14ac:dyDescent="0.25">
      <c r="H961" s="10"/>
      <c r="I961" s="10"/>
      <c r="J961" s="10"/>
      <c r="K961" s="10"/>
      <c r="L961" s="10"/>
    </row>
    <row r="962" spans="8:12" x14ac:dyDescent="0.25">
      <c r="H962" s="10"/>
      <c r="I962" s="10"/>
      <c r="J962" s="10"/>
      <c r="K962" s="10"/>
      <c r="L962" s="10"/>
    </row>
    <row r="963" spans="8:12" x14ac:dyDescent="0.25">
      <c r="H963" s="10"/>
      <c r="I963" s="10"/>
      <c r="J963" s="10"/>
      <c r="K963" s="10"/>
      <c r="L963" s="10"/>
    </row>
    <row r="964" spans="8:12" x14ac:dyDescent="0.25">
      <c r="H964" s="10"/>
      <c r="I964" s="10"/>
      <c r="J964" s="10"/>
      <c r="K964" s="10"/>
      <c r="L964" s="10"/>
    </row>
    <row r="965" spans="8:12" x14ac:dyDescent="0.25">
      <c r="H965" s="10"/>
      <c r="I965" s="10"/>
      <c r="J965" s="10"/>
      <c r="K965" s="10"/>
      <c r="L965" s="10"/>
    </row>
    <row r="966" spans="8:12" x14ac:dyDescent="0.25">
      <c r="H966" s="10"/>
      <c r="I966" s="10"/>
      <c r="J966" s="10"/>
      <c r="K966" s="10"/>
      <c r="L966" s="10"/>
    </row>
    <row r="967" spans="8:12" x14ac:dyDescent="0.25">
      <c r="H967" s="10"/>
      <c r="I967" s="10"/>
      <c r="J967" s="10"/>
      <c r="K967" s="10"/>
      <c r="L967" s="10"/>
    </row>
    <row r="968" spans="8:12" x14ac:dyDescent="0.25">
      <c r="H968" s="10"/>
      <c r="I968" s="10"/>
      <c r="J968" s="10"/>
      <c r="K968" s="10"/>
      <c r="L968" s="10"/>
    </row>
    <row r="969" spans="8:12" x14ac:dyDescent="0.25">
      <c r="H969" s="10"/>
      <c r="I969" s="10"/>
      <c r="J969" s="10"/>
      <c r="K969" s="10"/>
      <c r="L969" s="10"/>
    </row>
    <row r="970" spans="8:12" x14ac:dyDescent="0.25">
      <c r="H970" s="10"/>
      <c r="I970" s="10"/>
      <c r="J970" s="10"/>
      <c r="K970" s="10"/>
      <c r="L970" s="10"/>
    </row>
    <row r="971" spans="8:12" x14ac:dyDescent="0.25">
      <c r="H971" s="10"/>
      <c r="I971" s="10"/>
      <c r="J971" s="10"/>
      <c r="K971" s="10"/>
      <c r="L971" s="10"/>
    </row>
    <row r="972" spans="8:12" x14ac:dyDescent="0.25">
      <c r="H972" s="10"/>
      <c r="I972" s="10"/>
      <c r="J972" s="10"/>
      <c r="K972" s="10"/>
      <c r="L972" s="10"/>
    </row>
    <row r="973" spans="8:12" x14ac:dyDescent="0.25">
      <c r="H973" s="10"/>
      <c r="I973" s="10"/>
      <c r="J973" s="10"/>
      <c r="K973" s="10"/>
      <c r="L973" s="10"/>
    </row>
    <row r="974" spans="8:12" x14ac:dyDescent="0.25">
      <c r="H974" s="10"/>
      <c r="I974" s="10"/>
      <c r="J974" s="10"/>
      <c r="K974" s="10"/>
      <c r="L974" s="10"/>
    </row>
    <row r="975" spans="8:12" x14ac:dyDescent="0.25">
      <c r="H975" s="10"/>
      <c r="I975" s="10"/>
      <c r="J975" s="10"/>
      <c r="K975" s="10"/>
      <c r="L975" s="10"/>
    </row>
    <row r="976" spans="8:12" x14ac:dyDescent="0.25">
      <c r="H976" s="10"/>
      <c r="I976" s="10"/>
      <c r="J976" s="10"/>
      <c r="K976" s="10"/>
      <c r="L976" s="10"/>
    </row>
    <row r="977" spans="8:12" x14ac:dyDescent="0.25">
      <c r="H977" s="10"/>
      <c r="I977" s="10"/>
      <c r="J977" s="10"/>
      <c r="K977" s="10"/>
      <c r="L977" s="10"/>
    </row>
    <row r="978" spans="8:12" x14ac:dyDescent="0.25">
      <c r="H978" s="10"/>
      <c r="I978" s="10"/>
      <c r="J978" s="10"/>
      <c r="K978" s="10"/>
      <c r="L978" s="10"/>
    </row>
    <row r="979" spans="8:12" x14ac:dyDescent="0.25">
      <c r="H979" s="10"/>
      <c r="I979" s="10"/>
      <c r="J979" s="10"/>
      <c r="K979" s="10"/>
      <c r="L979" s="10"/>
    </row>
    <row r="980" spans="8:12" x14ac:dyDescent="0.25">
      <c r="H980" s="10"/>
      <c r="I980" s="10"/>
      <c r="J980" s="10"/>
      <c r="K980" s="10"/>
      <c r="L980" s="10"/>
    </row>
    <row r="981" spans="8:12" x14ac:dyDescent="0.25">
      <c r="H981" s="10"/>
      <c r="I981" s="10"/>
      <c r="J981" s="10"/>
      <c r="K981" s="10"/>
      <c r="L981" s="10"/>
    </row>
    <row r="982" spans="8:12" x14ac:dyDescent="0.25">
      <c r="H982" s="10"/>
      <c r="I982" s="10"/>
      <c r="J982" s="10"/>
      <c r="K982" s="10"/>
      <c r="L982" s="10"/>
    </row>
    <row r="983" spans="8:12" x14ac:dyDescent="0.25">
      <c r="H983" s="10"/>
      <c r="I983" s="10"/>
      <c r="J983" s="10"/>
      <c r="K983" s="10"/>
      <c r="L983" s="10"/>
    </row>
    <row r="984" spans="8:12" x14ac:dyDescent="0.25">
      <c r="H984" s="10"/>
      <c r="I984" s="10"/>
      <c r="J984" s="10"/>
      <c r="K984" s="10"/>
      <c r="L984" s="10"/>
    </row>
    <row r="985" spans="8:12" x14ac:dyDescent="0.25">
      <c r="H985" s="10"/>
      <c r="I985" s="10"/>
      <c r="J985" s="10"/>
      <c r="K985" s="10"/>
      <c r="L985" s="10"/>
    </row>
    <row r="986" spans="8:12" x14ac:dyDescent="0.25">
      <c r="H986" s="10"/>
      <c r="I986" s="10"/>
      <c r="J986" s="10"/>
      <c r="K986" s="10"/>
      <c r="L986" s="10"/>
    </row>
    <row r="987" spans="8:12" x14ac:dyDescent="0.25">
      <c r="H987" s="10"/>
      <c r="I987" s="10"/>
      <c r="J987" s="10"/>
      <c r="K987" s="10"/>
      <c r="L987" s="10"/>
    </row>
    <row r="988" spans="8:12" x14ac:dyDescent="0.25">
      <c r="H988" s="10"/>
      <c r="I988" s="10"/>
      <c r="J988" s="10"/>
      <c r="K988" s="10"/>
      <c r="L988" s="10"/>
    </row>
    <row r="989" spans="8:12" x14ac:dyDescent="0.25">
      <c r="H989" s="10"/>
      <c r="I989" s="10"/>
      <c r="J989" s="10"/>
      <c r="K989" s="10"/>
      <c r="L989" s="10"/>
    </row>
    <row r="990" spans="8:12" x14ac:dyDescent="0.25">
      <c r="H990" s="10"/>
      <c r="I990" s="10"/>
      <c r="J990" s="10"/>
      <c r="K990" s="10"/>
      <c r="L990" s="10"/>
    </row>
    <row r="991" spans="8:12" x14ac:dyDescent="0.25">
      <c r="H991" s="10"/>
      <c r="I991" s="10"/>
      <c r="J991" s="10"/>
      <c r="K991" s="10"/>
      <c r="L991" s="10"/>
    </row>
    <row r="992" spans="8:12" x14ac:dyDescent="0.25">
      <c r="H992" s="10"/>
      <c r="I992" s="10"/>
      <c r="J992" s="10"/>
      <c r="K992" s="10"/>
      <c r="L992" s="10"/>
    </row>
    <row r="993" spans="8:12" x14ac:dyDescent="0.25">
      <c r="H993" s="10"/>
      <c r="I993" s="10"/>
      <c r="J993" s="10"/>
      <c r="K993" s="10"/>
      <c r="L993" s="10"/>
    </row>
    <row r="994" spans="8:12" x14ac:dyDescent="0.25">
      <c r="H994" s="10"/>
      <c r="I994" s="10"/>
      <c r="J994" s="10"/>
      <c r="K994" s="10"/>
      <c r="L994" s="10"/>
    </row>
    <row r="995" spans="8:12" x14ac:dyDescent="0.25">
      <c r="H995" s="10"/>
      <c r="I995" s="10"/>
      <c r="J995" s="10"/>
      <c r="K995" s="10"/>
      <c r="L995" s="10"/>
    </row>
    <row r="996" spans="8:12" x14ac:dyDescent="0.25">
      <c r="H996" s="10"/>
      <c r="I996" s="10"/>
      <c r="J996" s="10"/>
      <c r="K996" s="10"/>
      <c r="L996" s="10"/>
    </row>
    <row r="997" spans="8:12" x14ac:dyDescent="0.25">
      <c r="H997" s="10"/>
      <c r="I997" s="10"/>
      <c r="J997" s="10"/>
      <c r="K997" s="10"/>
      <c r="L997" s="10"/>
    </row>
    <row r="998" spans="8:12" x14ac:dyDescent="0.25">
      <c r="H998" s="10"/>
      <c r="I998" s="10"/>
      <c r="J998" s="10"/>
      <c r="K998" s="10"/>
      <c r="L998" s="10"/>
    </row>
    <row r="999" spans="8:12" x14ac:dyDescent="0.25">
      <c r="H999" s="10"/>
      <c r="I999" s="10"/>
      <c r="J999" s="10"/>
      <c r="K999" s="10"/>
      <c r="L999" s="10"/>
    </row>
    <row r="1000" spans="8:12" x14ac:dyDescent="0.25">
      <c r="H1000" s="10"/>
      <c r="I1000" s="10"/>
      <c r="J1000" s="10"/>
      <c r="K1000" s="10"/>
      <c r="L1000" s="10"/>
    </row>
    <row r="1001" spans="8:12" x14ac:dyDescent="0.25">
      <c r="H1001" s="10"/>
      <c r="I1001" s="10"/>
      <c r="J1001" s="10"/>
      <c r="K1001" s="10"/>
      <c r="L1001" s="10"/>
    </row>
    <row r="1002" spans="8:12" x14ac:dyDescent="0.25">
      <c r="H1002" s="10"/>
      <c r="I1002" s="10"/>
      <c r="J1002" s="10"/>
      <c r="K1002" s="10"/>
      <c r="L1002" s="10"/>
    </row>
    <row r="1003" spans="8:12" x14ac:dyDescent="0.25">
      <c r="H1003" s="10"/>
      <c r="I1003" s="10"/>
      <c r="J1003" s="10"/>
      <c r="K1003" s="10"/>
      <c r="L1003" s="10"/>
    </row>
    <row r="1004" spans="8:12" x14ac:dyDescent="0.25">
      <c r="H1004" s="10"/>
      <c r="I1004" s="10"/>
      <c r="J1004" s="10"/>
      <c r="K1004" s="10"/>
      <c r="L1004" s="10"/>
    </row>
    <row r="1005" spans="8:12" x14ac:dyDescent="0.25">
      <c r="H1005" s="10"/>
      <c r="I1005" s="10"/>
      <c r="J1005" s="10"/>
      <c r="K1005" s="10"/>
      <c r="L1005" s="10"/>
    </row>
    <row r="1006" spans="8:12" x14ac:dyDescent="0.25">
      <c r="H1006" s="10"/>
      <c r="I1006" s="10"/>
      <c r="J1006" s="10"/>
      <c r="K1006" s="10"/>
      <c r="L1006" s="10"/>
    </row>
    <row r="1007" spans="8:12" x14ac:dyDescent="0.25">
      <c r="H1007" s="10"/>
      <c r="I1007" s="10"/>
      <c r="J1007" s="10"/>
      <c r="K1007" s="10"/>
      <c r="L1007" s="10"/>
    </row>
    <row r="1008" spans="8:12" x14ac:dyDescent="0.25">
      <c r="H1008" s="10"/>
      <c r="I1008" s="10"/>
      <c r="J1008" s="10"/>
      <c r="K1008" s="10"/>
      <c r="L1008" s="10"/>
    </row>
    <row r="1009" spans="8:12" x14ac:dyDescent="0.25">
      <c r="H1009" s="10"/>
      <c r="I1009" s="10"/>
      <c r="J1009" s="10"/>
      <c r="K1009" s="10"/>
      <c r="L1009" s="10"/>
    </row>
    <row r="1010" spans="8:12" x14ac:dyDescent="0.25">
      <c r="H1010" s="10"/>
      <c r="I1010" s="10"/>
      <c r="J1010" s="10"/>
      <c r="K1010" s="10"/>
      <c r="L1010" s="10"/>
    </row>
    <row r="1011" spans="8:12" x14ac:dyDescent="0.25">
      <c r="H1011" s="10"/>
      <c r="I1011" s="10"/>
      <c r="J1011" s="10"/>
      <c r="K1011" s="10"/>
      <c r="L1011" s="10"/>
    </row>
    <row r="1012" spans="8:12" x14ac:dyDescent="0.25">
      <c r="H1012" s="10"/>
      <c r="I1012" s="10"/>
      <c r="J1012" s="10"/>
      <c r="K1012" s="10"/>
      <c r="L1012" s="10"/>
    </row>
    <row r="1013" spans="8:12" x14ac:dyDescent="0.25">
      <c r="H1013" s="10"/>
      <c r="I1013" s="10"/>
      <c r="J1013" s="10"/>
      <c r="K1013" s="10"/>
      <c r="L1013" s="10"/>
    </row>
    <row r="1014" spans="8:12" x14ac:dyDescent="0.25">
      <c r="H1014" s="10"/>
      <c r="I1014" s="10"/>
      <c r="J1014" s="10"/>
      <c r="K1014" s="10"/>
      <c r="L1014" s="10"/>
    </row>
    <row r="1015" spans="8:12" x14ac:dyDescent="0.25">
      <c r="H1015" s="10"/>
      <c r="I1015" s="10"/>
      <c r="J1015" s="10"/>
      <c r="K1015" s="10"/>
      <c r="L1015" s="10"/>
    </row>
    <row r="1016" spans="8:12" x14ac:dyDescent="0.25">
      <c r="H1016" s="10"/>
      <c r="I1016" s="10"/>
      <c r="J1016" s="10"/>
      <c r="K1016" s="10"/>
      <c r="L1016" s="10"/>
    </row>
    <row r="1017" spans="8:12" x14ac:dyDescent="0.25">
      <c r="H1017" s="10"/>
      <c r="I1017" s="10"/>
      <c r="J1017" s="10"/>
      <c r="K1017" s="10"/>
      <c r="L1017" s="10"/>
    </row>
    <row r="1018" spans="8:12" x14ac:dyDescent="0.25">
      <c r="H1018" s="10"/>
      <c r="I1018" s="10"/>
      <c r="J1018" s="10"/>
      <c r="K1018" s="10"/>
      <c r="L1018" s="10"/>
    </row>
    <row r="1019" spans="8:12" x14ac:dyDescent="0.25">
      <c r="H1019" s="10"/>
      <c r="I1019" s="10"/>
      <c r="J1019" s="10"/>
      <c r="K1019" s="10"/>
      <c r="L1019" s="10"/>
    </row>
    <row r="1020" spans="8:12" x14ac:dyDescent="0.25">
      <c r="H1020" s="10"/>
      <c r="I1020" s="10"/>
      <c r="J1020" s="10"/>
      <c r="K1020" s="10"/>
      <c r="L1020" s="10"/>
    </row>
    <row r="1021" spans="8:12" x14ac:dyDescent="0.25">
      <c r="H1021" s="10"/>
      <c r="I1021" s="10"/>
      <c r="J1021" s="10"/>
      <c r="K1021" s="10"/>
      <c r="L1021" s="10"/>
    </row>
    <row r="1022" spans="8:12" x14ac:dyDescent="0.25">
      <c r="H1022" s="10"/>
      <c r="I1022" s="10"/>
      <c r="J1022" s="10"/>
      <c r="K1022" s="10"/>
      <c r="L1022" s="10"/>
    </row>
    <row r="1023" spans="8:12" x14ac:dyDescent="0.25">
      <c r="H1023" s="10"/>
      <c r="I1023" s="10"/>
      <c r="J1023" s="10"/>
      <c r="K1023" s="10"/>
      <c r="L1023" s="10"/>
    </row>
    <row r="1024" spans="8:12" x14ac:dyDescent="0.25">
      <c r="H1024" s="10"/>
      <c r="I1024" s="10"/>
      <c r="J1024" s="10"/>
      <c r="K1024" s="10"/>
      <c r="L1024" s="10"/>
    </row>
    <row r="1025" spans="8:12" x14ac:dyDescent="0.25">
      <c r="H1025" s="10"/>
      <c r="I1025" s="10"/>
      <c r="J1025" s="10"/>
      <c r="K1025" s="10"/>
      <c r="L1025" s="10"/>
    </row>
    <row r="1026" spans="8:12" x14ac:dyDescent="0.25">
      <c r="H1026" s="10"/>
      <c r="I1026" s="10"/>
      <c r="J1026" s="10"/>
      <c r="K1026" s="10"/>
      <c r="L1026" s="10"/>
    </row>
    <row r="1027" spans="8:12" x14ac:dyDescent="0.25">
      <c r="H1027" s="10"/>
      <c r="I1027" s="10"/>
      <c r="J1027" s="10"/>
      <c r="K1027" s="10"/>
      <c r="L1027" s="10"/>
    </row>
    <row r="1028" spans="8:12" x14ac:dyDescent="0.25">
      <c r="H1028" s="10"/>
      <c r="I1028" s="10"/>
      <c r="J1028" s="10"/>
      <c r="K1028" s="10"/>
      <c r="L1028" s="10"/>
    </row>
    <row r="1029" spans="8:12" x14ac:dyDescent="0.25">
      <c r="H1029" s="10"/>
      <c r="I1029" s="10"/>
      <c r="J1029" s="10"/>
      <c r="K1029" s="10"/>
      <c r="L1029" s="10"/>
    </row>
    <row r="1030" spans="8:12" x14ac:dyDescent="0.25">
      <c r="H1030" s="10"/>
      <c r="I1030" s="10"/>
      <c r="J1030" s="10"/>
      <c r="K1030" s="10"/>
      <c r="L1030" s="10"/>
    </row>
    <row r="1031" spans="8:12" x14ac:dyDescent="0.25">
      <c r="H1031" s="10"/>
      <c r="I1031" s="10"/>
      <c r="J1031" s="10"/>
      <c r="K1031" s="10"/>
      <c r="L1031" s="10"/>
    </row>
    <row r="1032" spans="8:12" x14ac:dyDescent="0.25">
      <c r="H1032" s="10"/>
      <c r="I1032" s="10"/>
      <c r="J1032" s="10"/>
      <c r="K1032" s="10"/>
      <c r="L1032" s="10"/>
    </row>
    <row r="1033" spans="8:12" x14ac:dyDescent="0.25">
      <c r="H1033" s="10"/>
      <c r="I1033" s="10"/>
      <c r="J1033" s="10"/>
      <c r="K1033" s="10"/>
      <c r="L1033" s="10"/>
    </row>
    <row r="1034" spans="8:12" x14ac:dyDescent="0.25">
      <c r="H1034" s="10"/>
      <c r="I1034" s="10"/>
      <c r="J1034" s="10"/>
      <c r="K1034" s="10"/>
      <c r="L1034" s="10"/>
    </row>
    <row r="1035" spans="8:12" x14ac:dyDescent="0.25">
      <c r="H1035" s="10"/>
      <c r="I1035" s="10"/>
      <c r="J1035" s="10"/>
      <c r="K1035" s="10"/>
      <c r="L1035" s="10"/>
    </row>
    <row r="1036" spans="8:12" x14ac:dyDescent="0.25">
      <c r="H1036" s="10"/>
      <c r="I1036" s="10"/>
      <c r="J1036" s="10"/>
      <c r="K1036" s="10"/>
      <c r="L1036" s="10"/>
    </row>
    <row r="1037" spans="8:12" x14ac:dyDescent="0.25">
      <c r="H1037" s="10"/>
      <c r="I1037" s="10"/>
      <c r="J1037" s="10"/>
      <c r="K1037" s="10"/>
      <c r="L1037" s="10"/>
    </row>
    <row r="1038" spans="8:12" x14ac:dyDescent="0.25">
      <c r="H1038" s="10"/>
      <c r="I1038" s="10"/>
      <c r="J1038" s="10"/>
      <c r="K1038" s="10"/>
      <c r="L1038" s="10"/>
    </row>
    <row r="1039" spans="8:12" x14ac:dyDescent="0.25">
      <c r="H1039" s="10"/>
      <c r="I1039" s="10"/>
      <c r="J1039" s="10"/>
      <c r="K1039" s="10"/>
      <c r="L1039" s="10"/>
    </row>
    <row r="1040" spans="8:12" x14ac:dyDescent="0.25">
      <c r="H1040" s="10"/>
      <c r="I1040" s="10"/>
      <c r="J1040" s="10"/>
      <c r="K1040" s="10"/>
      <c r="L1040" s="10"/>
    </row>
    <row r="1041" spans="8:12" x14ac:dyDescent="0.25">
      <c r="H1041" s="10"/>
      <c r="I1041" s="10"/>
      <c r="J1041" s="10"/>
      <c r="K1041" s="10"/>
      <c r="L1041" s="10"/>
    </row>
    <row r="1042" spans="8:12" x14ac:dyDescent="0.25">
      <c r="H1042" s="10"/>
      <c r="I1042" s="10"/>
      <c r="J1042" s="10"/>
      <c r="K1042" s="10"/>
      <c r="L1042" s="10"/>
    </row>
    <row r="1043" spans="8:12" x14ac:dyDescent="0.25">
      <c r="H1043" s="10"/>
      <c r="I1043" s="10"/>
      <c r="J1043" s="10"/>
      <c r="K1043" s="10"/>
      <c r="L1043" s="10"/>
    </row>
    <row r="1044" spans="8:12" x14ac:dyDescent="0.25">
      <c r="H1044" s="10"/>
      <c r="I1044" s="10"/>
      <c r="J1044" s="10"/>
      <c r="K1044" s="10"/>
      <c r="L1044" s="10"/>
    </row>
    <row r="1045" spans="8:12" x14ac:dyDescent="0.25">
      <c r="H1045" s="10"/>
      <c r="I1045" s="10"/>
      <c r="J1045" s="10"/>
      <c r="K1045" s="10"/>
      <c r="L1045" s="10"/>
    </row>
    <row r="1046" spans="8:12" x14ac:dyDescent="0.25">
      <c r="H1046" s="10"/>
      <c r="I1046" s="10"/>
      <c r="J1046" s="10"/>
      <c r="K1046" s="10"/>
      <c r="L1046" s="10"/>
    </row>
    <row r="1047" spans="8:12" x14ac:dyDescent="0.25">
      <c r="H1047" s="10"/>
      <c r="I1047" s="10"/>
      <c r="J1047" s="10"/>
      <c r="K1047" s="10"/>
      <c r="L1047" s="10"/>
    </row>
    <row r="1048" spans="8:12" x14ac:dyDescent="0.25">
      <c r="H1048" s="10"/>
      <c r="I1048" s="10"/>
      <c r="J1048" s="10"/>
      <c r="K1048" s="10"/>
      <c r="L1048" s="10"/>
    </row>
    <row r="1049" spans="8:12" x14ac:dyDescent="0.25">
      <c r="H1049" s="10"/>
      <c r="I1049" s="10"/>
      <c r="J1049" s="10"/>
      <c r="K1049" s="10"/>
      <c r="L1049" s="10"/>
    </row>
    <row r="1050" spans="8:12" x14ac:dyDescent="0.25">
      <c r="H1050" s="10"/>
      <c r="I1050" s="10"/>
      <c r="J1050" s="10"/>
      <c r="K1050" s="10"/>
      <c r="L1050" s="10"/>
    </row>
    <row r="1051" spans="8:12" x14ac:dyDescent="0.25">
      <c r="H1051" s="10"/>
      <c r="I1051" s="10"/>
      <c r="J1051" s="10"/>
      <c r="K1051" s="10"/>
      <c r="L1051" s="10"/>
    </row>
    <row r="1052" spans="8:12" x14ac:dyDescent="0.25">
      <c r="H1052" s="10"/>
      <c r="I1052" s="10"/>
      <c r="J1052" s="10"/>
      <c r="K1052" s="10"/>
      <c r="L1052" s="10"/>
    </row>
    <row r="1053" spans="8:12" x14ac:dyDescent="0.25">
      <c r="H1053" s="10"/>
      <c r="I1053" s="10"/>
      <c r="J1053" s="10"/>
      <c r="K1053" s="10"/>
      <c r="L1053" s="10"/>
    </row>
    <row r="1054" spans="8:12" x14ac:dyDescent="0.25">
      <c r="H1054" s="10"/>
      <c r="I1054" s="10"/>
      <c r="J1054" s="10"/>
      <c r="K1054" s="10"/>
      <c r="L1054" s="10"/>
    </row>
    <row r="1055" spans="8:12" x14ac:dyDescent="0.25">
      <c r="H1055" s="10"/>
      <c r="I1055" s="10"/>
      <c r="J1055" s="10"/>
      <c r="K1055" s="10"/>
      <c r="L1055" s="10"/>
    </row>
    <row r="1056" spans="8:12" x14ac:dyDescent="0.25">
      <c r="H1056" s="10"/>
      <c r="I1056" s="10"/>
      <c r="J1056" s="10"/>
      <c r="K1056" s="10"/>
      <c r="L1056" s="10"/>
    </row>
    <row r="1057" spans="8:12" x14ac:dyDescent="0.25">
      <c r="H1057" s="10"/>
      <c r="I1057" s="10"/>
      <c r="J1057" s="10"/>
      <c r="K1057" s="10"/>
      <c r="L1057" s="10"/>
    </row>
    <row r="1058" spans="8:12" x14ac:dyDescent="0.25">
      <c r="H1058" s="10"/>
      <c r="I1058" s="10"/>
      <c r="J1058" s="10"/>
      <c r="K1058" s="10"/>
      <c r="L1058" s="10"/>
    </row>
    <row r="1059" spans="8:12" x14ac:dyDescent="0.25">
      <c r="H1059" s="10"/>
      <c r="I1059" s="10"/>
      <c r="J1059" s="10"/>
      <c r="K1059" s="10"/>
      <c r="L1059" s="10"/>
    </row>
    <row r="1060" spans="8:12" x14ac:dyDescent="0.25">
      <c r="H1060" s="10"/>
      <c r="I1060" s="10"/>
      <c r="J1060" s="10"/>
      <c r="K1060" s="10"/>
      <c r="L1060" s="10"/>
    </row>
    <row r="1061" spans="8:12" x14ac:dyDescent="0.25">
      <c r="H1061" s="10"/>
      <c r="I1061" s="10"/>
      <c r="J1061" s="10"/>
      <c r="K1061" s="10"/>
      <c r="L1061" s="10"/>
    </row>
    <row r="1062" spans="8:12" x14ac:dyDescent="0.25">
      <c r="H1062" s="10"/>
      <c r="I1062" s="10"/>
      <c r="J1062" s="10"/>
      <c r="K1062" s="10"/>
      <c r="L1062" s="10"/>
    </row>
    <row r="1063" spans="8:12" x14ac:dyDescent="0.25">
      <c r="H1063" s="10"/>
      <c r="I1063" s="10"/>
      <c r="J1063" s="10"/>
      <c r="K1063" s="10"/>
      <c r="L1063" s="10"/>
    </row>
    <row r="1064" spans="8:12" x14ac:dyDescent="0.25">
      <c r="H1064" s="10"/>
      <c r="I1064" s="10"/>
      <c r="J1064" s="10"/>
      <c r="K1064" s="10"/>
      <c r="L1064" s="10"/>
    </row>
    <row r="1065" spans="8:12" x14ac:dyDescent="0.25">
      <c r="H1065" s="10"/>
      <c r="I1065" s="10"/>
      <c r="J1065" s="10"/>
      <c r="K1065" s="10"/>
      <c r="L1065" s="10"/>
    </row>
    <row r="1066" spans="8:12" x14ac:dyDescent="0.25">
      <c r="H1066" s="10"/>
      <c r="I1066" s="10"/>
      <c r="J1066" s="10"/>
      <c r="K1066" s="10"/>
      <c r="L1066" s="10"/>
    </row>
    <row r="1067" spans="8:12" x14ac:dyDescent="0.25">
      <c r="H1067" s="10"/>
      <c r="I1067" s="10"/>
      <c r="J1067" s="10"/>
      <c r="K1067" s="10"/>
      <c r="L1067" s="10"/>
    </row>
    <row r="1068" spans="8:12" x14ac:dyDescent="0.25">
      <c r="H1068" s="10"/>
      <c r="I1068" s="10"/>
      <c r="J1068" s="10"/>
      <c r="K1068" s="10"/>
      <c r="L1068" s="10"/>
    </row>
    <row r="1069" spans="8:12" x14ac:dyDescent="0.25">
      <c r="H1069" s="10"/>
      <c r="I1069" s="10"/>
      <c r="J1069" s="10"/>
      <c r="K1069" s="10"/>
      <c r="L1069" s="10"/>
    </row>
    <row r="1070" spans="8:12" x14ac:dyDescent="0.25">
      <c r="H1070" s="10"/>
      <c r="I1070" s="10"/>
      <c r="J1070" s="10"/>
      <c r="K1070" s="10"/>
      <c r="L1070" s="10"/>
    </row>
    <row r="1071" spans="8:12" x14ac:dyDescent="0.25">
      <c r="H1071" s="10"/>
      <c r="I1071" s="10"/>
      <c r="J1071" s="10"/>
      <c r="K1071" s="10"/>
      <c r="L1071" s="10"/>
    </row>
    <row r="1072" spans="8:12" x14ac:dyDescent="0.25">
      <c r="H1072" s="10"/>
      <c r="I1072" s="10"/>
      <c r="J1072" s="10"/>
      <c r="K1072" s="10"/>
      <c r="L1072" s="10"/>
    </row>
    <row r="1073" spans="8:12" x14ac:dyDescent="0.25">
      <c r="H1073" s="10"/>
      <c r="I1073" s="10"/>
      <c r="J1073" s="10"/>
      <c r="K1073" s="10"/>
      <c r="L1073" s="10"/>
    </row>
    <row r="1074" spans="8:12" x14ac:dyDescent="0.25">
      <c r="H1074" s="10"/>
      <c r="I1074" s="10"/>
      <c r="J1074" s="10"/>
      <c r="K1074" s="10"/>
      <c r="L1074" s="10"/>
    </row>
    <row r="1075" spans="8:12" x14ac:dyDescent="0.25">
      <c r="H1075" s="10"/>
      <c r="I1075" s="10"/>
      <c r="J1075" s="10"/>
      <c r="K1075" s="10"/>
      <c r="L1075" s="10"/>
    </row>
    <row r="1076" spans="8:12" x14ac:dyDescent="0.25">
      <c r="H1076" s="10"/>
      <c r="I1076" s="10"/>
      <c r="J1076" s="10"/>
      <c r="K1076" s="10"/>
      <c r="L1076" s="10"/>
    </row>
    <row r="1077" spans="8:12" x14ac:dyDescent="0.25">
      <c r="H1077" s="10"/>
      <c r="I1077" s="10"/>
      <c r="J1077" s="10"/>
      <c r="K1077" s="10"/>
      <c r="L1077" s="10"/>
    </row>
    <row r="1078" spans="8:12" x14ac:dyDescent="0.25">
      <c r="H1078" s="10"/>
      <c r="I1078" s="10"/>
      <c r="J1078" s="10"/>
      <c r="K1078" s="10"/>
      <c r="L1078" s="10"/>
    </row>
    <row r="1079" spans="8:12" x14ac:dyDescent="0.25">
      <c r="H1079" s="10"/>
      <c r="I1079" s="10"/>
      <c r="J1079" s="10"/>
      <c r="K1079" s="10"/>
      <c r="L1079" s="10"/>
    </row>
    <row r="1080" spans="8:12" x14ac:dyDescent="0.25">
      <c r="H1080" s="10"/>
      <c r="I1080" s="10"/>
      <c r="J1080" s="10"/>
      <c r="K1080" s="10"/>
      <c r="L1080" s="10"/>
    </row>
    <row r="1081" spans="8:12" x14ac:dyDescent="0.25">
      <c r="H1081" s="10"/>
      <c r="I1081" s="10"/>
      <c r="J1081" s="10"/>
      <c r="K1081" s="10"/>
      <c r="L1081" s="10"/>
    </row>
    <row r="1082" spans="8:12" x14ac:dyDescent="0.25">
      <c r="H1082" s="10"/>
      <c r="I1082" s="10"/>
      <c r="J1082" s="10"/>
      <c r="K1082" s="10"/>
      <c r="L1082" s="10"/>
    </row>
    <row r="1083" spans="8:12" x14ac:dyDescent="0.25">
      <c r="H1083" s="10"/>
      <c r="I1083" s="10"/>
      <c r="J1083" s="10"/>
      <c r="K1083" s="10"/>
      <c r="L1083" s="10"/>
    </row>
    <row r="1084" spans="8:12" x14ac:dyDescent="0.25">
      <c r="H1084" s="10"/>
      <c r="I1084" s="10"/>
      <c r="J1084" s="10"/>
      <c r="K1084" s="10"/>
      <c r="L1084" s="10"/>
    </row>
    <row r="1085" spans="8:12" x14ac:dyDescent="0.25">
      <c r="H1085" s="10"/>
      <c r="I1085" s="10"/>
      <c r="J1085" s="10"/>
      <c r="K1085" s="10"/>
      <c r="L1085" s="10"/>
    </row>
    <row r="1086" spans="8:12" x14ac:dyDescent="0.25">
      <c r="H1086" s="10"/>
      <c r="I1086" s="10"/>
      <c r="J1086" s="10"/>
      <c r="K1086" s="10"/>
      <c r="L1086" s="10"/>
    </row>
    <row r="1087" spans="8:12" x14ac:dyDescent="0.25">
      <c r="H1087" s="10"/>
      <c r="I1087" s="10"/>
      <c r="J1087" s="10"/>
      <c r="K1087" s="10"/>
      <c r="L1087" s="10"/>
    </row>
    <row r="1088" spans="8:12" x14ac:dyDescent="0.25">
      <c r="H1088" s="10"/>
      <c r="I1088" s="10"/>
      <c r="J1088" s="10"/>
      <c r="K1088" s="10"/>
      <c r="L1088" s="10"/>
    </row>
    <row r="1089" spans="8:12" x14ac:dyDescent="0.25">
      <c r="H1089" s="10"/>
      <c r="I1089" s="10"/>
      <c r="J1089" s="10"/>
      <c r="K1089" s="10"/>
      <c r="L1089" s="10"/>
    </row>
    <row r="1090" spans="8:12" x14ac:dyDescent="0.25">
      <c r="H1090" s="10"/>
      <c r="I1090" s="10"/>
      <c r="J1090" s="10"/>
      <c r="K1090" s="10"/>
      <c r="L1090" s="10"/>
    </row>
    <row r="1091" spans="8:12" x14ac:dyDescent="0.25">
      <c r="H1091" s="10"/>
      <c r="I1091" s="10"/>
      <c r="J1091" s="10"/>
      <c r="K1091" s="10"/>
      <c r="L1091" s="10"/>
    </row>
    <row r="1092" spans="8:12" x14ac:dyDescent="0.25">
      <c r="H1092" s="10"/>
      <c r="I1092" s="10"/>
      <c r="J1092" s="10"/>
      <c r="K1092" s="10"/>
      <c r="L1092" s="10"/>
    </row>
    <row r="1093" spans="8:12" x14ac:dyDescent="0.25">
      <c r="H1093" s="10"/>
      <c r="I1093" s="10"/>
      <c r="J1093" s="10"/>
      <c r="K1093" s="10"/>
      <c r="L1093" s="10"/>
    </row>
    <row r="1094" spans="8:12" x14ac:dyDescent="0.25">
      <c r="H1094" s="10"/>
      <c r="I1094" s="10"/>
      <c r="J1094" s="10"/>
      <c r="K1094" s="10"/>
      <c r="L1094" s="10"/>
    </row>
    <row r="1095" spans="8:12" x14ac:dyDescent="0.25">
      <c r="H1095" s="10"/>
      <c r="I1095" s="10"/>
      <c r="J1095" s="10"/>
      <c r="K1095" s="10"/>
      <c r="L1095" s="10"/>
    </row>
    <row r="1096" spans="8:12" x14ac:dyDescent="0.25">
      <c r="H1096" s="10"/>
      <c r="I1096" s="10"/>
      <c r="J1096" s="10"/>
      <c r="K1096" s="10"/>
      <c r="L1096" s="10"/>
    </row>
    <row r="1097" spans="8:12" x14ac:dyDescent="0.25">
      <c r="H1097" s="10"/>
      <c r="I1097" s="10"/>
      <c r="J1097" s="10"/>
      <c r="K1097" s="10"/>
      <c r="L1097" s="10"/>
    </row>
    <row r="1098" spans="8:12" x14ac:dyDescent="0.25">
      <c r="H1098" s="10"/>
      <c r="I1098" s="10"/>
      <c r="J1098" s="10"/>
      <c r="K1098" s="10"/>
      <c r="L1098" s="10"/>
    </row>
    <row r="1099" spans="8:12" x14ac:dyDescent="0.25">
      <c r="H1099" s="10"/>
      <c r="I1099" s="10"/>
      <c r="J1099" s="10"/>
      <c r="K1099" s="10"/>
      <c r="L1099" s="10"/>
    </row>
    <row r="1100" spans="8:12" x14ac:dyDescent="0.25">
      <c r="H1100" s="10"/>
      <c r="I1100" s="10"/>
      <c r="J1100" s="10"/>
      <c r="K1100" s="10"/>
      <c r="L1100" s="10"/>
    </row>
    <row r="1101" spans="8:12" x14ac:dyDescent="0.25">
      <c r="H1101" s="10"/>
      <c r="I1101" s="10"/>
      <c r="J1101" s="10"/>
      <c r="K1101" s="10"/>
      <c r="L1101" s="10"/>
    </row>
    <row r="1102" spans="8:12" x14ac:dyDescent="0.25">
      <c r="H1102" s="10"/>
      <c r="I1102" s="10"/>
      <c r="J1102" s="10"/>
      <c r="K1102" s="10"/>
      <c r="L1102" s="10"/>
    </row>
    <row r="1103" spans="8:12" x14ac:dyDescent="0.25">
      <c r="H1103" s="10"/>
      <c r="I1103" s="10"/>
      <c r="J1103" s="10"/>
      <c r="K1103" s="10"/>
      <c r="L1103" s="10"/>
    </row>
    <row r="1104" spans="8:12" x14ac:dyDescent="0.25">
      <c r="H1104" s="10"/>
      <c r="I1104" s="10"/>
      <c r="J1104" s="10"/>
      <c r="K1104" s="10"/>
      <c r="L1104" s="10"/>
    </row>
    <row r="1105" spans="8:12" x14ac:dyDescent="0.25">
      <c r="H1105" s="10"/>
      <c r="I1105" s="10"/>
      <c r="J1105" s="10"/>
      <c r="K1105" s="10"/>
      <c r="L1105" s="10"/>
    </row>
    <row r="1106" spans="8:12" x14ac:dyDescent="0.25">
      <c r="H1106" s="10"/>
      <c r="I1106" s="10"/>
      <c r="J1106" s="10"/>
      <c r="K1106" s="10"/>
      <c r="L1106" s="10"/>
    </row>
    <row r="1107" spans="8:12" x14ac:dyDescent="0.25">
      <c r="H1107" s="10"/>
      <c r="I1107" s="10"/>
      <c r="J1107" s="10"/>
      <c r="K1107" s="10"/>
      <c r="L1107" s="10"/>
    </row>
    <row r="1108" spans="8:12" x14ac:dyDescent="0.25">
      <c r="H1108" s="10"/>
      <c r="I1108" s="10"/>
      <c r="J1108" s="10"/>
      <c r="K1108" s="10"/>
      <c r="L1108" s="10"/>
    </row>
    <row r="1109" spans="8:12" x14ac:dyDescent="0.25">
      <c r="H1109" s="10"/>
      <c r="I1109" s="10"/>
      <c r="J1109" s="10"/>
      <c r="K1109" s="10"/>
      <c r="L1109" s="10"/>
    </row>
    <row r="1110" spans="8:12" x14ac:dyDescent="0.25">
      <c r="H1110" s="10"/>
      <c r="I1110" s="10"/>
      <c r="J1110" s="10"/>
      <c r="K1110" s="10"/>
      <c r="L1110" s="10"/>
    </row>
    <row r="1111" spans="8:12" x14ac:dyDescent="0.25">
      <c r="H1111" s="10"/>
      <c r="I1111" s="10"/>
      <c r="J1111" s="10"/>
      <c r="K1111" s="10"/>
      <c r="L1111" s="10"/>
    </row>
    <row r="1112" spans="8:12" x14ac:dyDescent="0.25">
      <c r="H1112" s="10"/>
      <c r="I1112" s="10"/>
      <c r="J1112" s="10"/>
      <c r="K1112" s="10"/>
      <c r="L1112" s="10"/>
    </row>
    <row r="1113" spans="8:12" x14ac:dyDescent="0.25">
      <c r="H1113" s="10"/>
      <c r="I1113" s="10"/>
      <c r="J1113" s="10"/>
      <c r="K1113" s="10"/>
      <c r="L1113" s="10"/>
    </row>
    <row r="1114" spans="8:12" x14ac:dyDescent="0.25">
      <c r="H1114" s="10"/>
      <c r="I1114" s="10"/>
      <c r="J1114" s="10"/>
      <c r="K1114" s="10"/>
      <c r="L1114" s="10"/>
    </row>
    <row r="1115" spans="8:12" x14ac:dyDescent="0.25">
      <c r="H1115" s="10"/>
      <c r="I1115" s="10"/>
      <c r="J1115" s="10"/>
      <c r="K1115" s="10"/>
      <c r="L1115" s="10"/>
    </row>
    <row r="1116" spans="8:12" x14ac:dyDescent="0.25">
      <c r="H1116" s="10"/>
      <c r="I1116" s="10"/>
      <c r="J1116" s="10"/>
      <c r="K1116" s="10"/>
      <c r="L1116" s="10"/>
    </row>
    <row r="1117" spans="8:12" x14ac:dyDescent="0.25">
      <c r="H1117" s="10"/>
      <c r="I1117" s="10"/>
      <c r="J1117" s="10"/>
      <c r="K1117" s="10"/>
      <c r="L1117" s="10"/>
    </row>
    <row r="1118" spans="8:12" x14ac:dyDescent="0.25">
      <c r="H1118" s="10"/>
      <c r="I1118" s="10"/>
      <c r="J1118" s="10"/>
      <c r="K1118" s="10"/>
      <c r="L1118" s="10"/>
    </row>
    <row r="1119" spans="8:12" x14ac:dyDescent="0.25">
      <c r="H1119" s="10"/>
      <c r="I1119" s="10"/>
      <c r="J1119" s="10"/>
      <c r="K1119" s="10"/>
      <c r="L1119" s="10"/>
    </row>
    <row r="1120" spans="8:12" x14ac:dyDescent="0.25">
      <c r="H1120" s="10"/>
      <c r="I1120" s="10"/>
      <c r="J1120" s="10"/>
      <c r="K1120" s="10"/>
      <c r="L1120" s="10"/>
    </row>
    <row r="1121" spans="8:12" x14ac:dyDescent="0.25">
      <c r="H1121" s="10"/>
      <c r="I1121" s="10"/>
      <c r="J1121" s="10"/>
      <c r="K1121" s="10"/>
      <c r="L1121" s="10"/>
    </row>
    <row r="1122" spans="8:12" x14ac:dyDescent="0.25">
      <c r="H1122" s="10"/>
      <c r="I1122" s="10"/>
      <c r="J1122" s="10"/>
      <c r="K1122" s="10"/>
      <c r="L1122" s="10"/>
    </row>
    <row r="1123" spans="8:12" x14ac:dyDescent="0.25">
      <c r="H1123" s="10"/>
      <c r="I1123" s="10"/>
      <c r="J1123" s="10"/>
      <c r="K1123" s="10"/>
      <c r="L1123" s="10"/>
    </row>
    <row r="1124" spans="8:12" x14ac:dyDescent="0.25">
      <c r="H1124" s="10"/>
      <c r="I1124" s="10"/>
      <c r="J1124" s="10"/>
      <c r="K1124" s="10"/>
      <c r="L1124" s="10"/>
    </row>
    <row r="1125" spans="8:12" x14ac:dyDescent="0.25">
      <c r="H1125" s="10"/>
      <c r="I1125" s="10"/>
      <c r="J1125" s="10"/>
      <c r="K1125" s="10"/>
      <c r="L1125" s="10"/>
    </row>
    <row r="1126" spans="8:12" x14ac:dyDescent="0.25">
      <c r="H1126" s="10"/>
      <c r="I1126" s="10"/>
      <c r="J1126" s="10"/>
      <c r="K1126" s="10"/>
      <c r="L1126" s="10"/>
    </row>
    <row r="1127" spans="8:12" x14ac:dyDescent="0.25">
      <c r="H1127" s="10"/>
      <c r="I1127" s="10"/>
      <c r="J1127" s="10"/>
      <c r="K1127" s="10"/>
      <c r="L1127" s="10"/>
    </row>
    <row r="1128" spans="8:12" x14ac:dyDescent="0.25">
      <c r="H1128" s="10"/>
      <c r="I1128" s="10"/>
      <c r="J1128" s="10"/>
      <c r="K1128" s="10"/>
      <c r="L1128" s="10"/>
    </row>
    <row r="1129" spans="8:12" x14ac:dyDescent="0.25">
      <c r="H1129" s="10"/>
      <c r="I1129" s="10"/>
      <c r="J1129" s="10"/>
      <c r="K1129" s="10"/>
      <c r="L1129" s="10"/>
    </row>
    <row r="1130" spans="8:12" x14ac:dyDescent="0.25">
      <c r="H1130" s="10"/>
      <c r="I1130" s="10"/>
      <c r="J1130" s="10"/>
      <c r="K1130" s="10"/>
      <c r="L1130" s="10"/>
    </row>
    <row r="1131" spans="8:12" x14ac:dyDescent="0.25">
      <c r="H1131" s="10"/>
      <c r="I1131" s="10"/>
      <c r="J1131" s="10"/>
      <c r="K1131" s="10"/>
      <c r="L1131" s="10"/>
    </row>
    <row r="1132" spans="8:12" x14ac:dyDescent="0.25">
      <c r="H1132" s="10"/>
      <c r="I1132" s="10"/>
      <c r="J1132" s="10"/>
      <c r="K1132" s="10"/>
      <c r="L1132" s="10"/>
    </row>
    <row r="1133" spans="8:12" x14ac:dyDescent="0.25">
      <c r="H1133" s="10"/>
      <c r="I1133" s="10"/>
      <c r="J1133" s="10"/>
      <c r="K1133" s="10"/>
      <c r="L1133" s="10"/>
    </row>
    <row r="1134" spans="8:12" x14ac:dyDescent="0.25">
      <c r="H1134" s="10"/>
      <c r="I1134" s="10"/>
      <c r="J1134" s="10"/>
      <c r="K1134" s="10"/>
      <c r="L1134" s="10"/>
    </row>
    <row r="1135" spans="8:12" x14ac:dyDescent="0.25">
      <c r="H1135" s="10"/>
      <c r="I1135" s="10"/>
      <c r="J1135" s="10"/>
      <c r="K1135" s="10"/>
      <c r="L1135" s="10"/>
    </row>
    <row r="1136" spans="8:12" x14ac:dyDescent="0.25">
      <c r="H1136" s="10"/>
      <c r="I1136" s="10"/>
      <c r="J1136" s="10"/>
      <c r="K1136" s="10"/>
      <c r="L1136" s="10"/>
    </row>
    <row r="1137" spans="8:12" x14ac:dyDescent="0.25">
      <c r="H1137" s="10"/>
      <c r="I1137" s="10"/>
      <c r="J1137" s="10"/>
      <c r="K1137" s="10"/>
      <c r="L1137" s="10"/>
    </row>
    <row r="1138" spans="8:12" x14ac:dyDescent="0.25">
      <c r="H1138" s="10"/>
      <c r="I1138" s="10"/>
      <c r="J1138" s="10"/>
      <c r="K1138" s="10"/>
      <c r="L1138" s="10"/>
    </row>
    <row r="1139" spans="8:12" x14ac:dyDescent="0.25">
      <c r="H1139" s="10"/>
      <c r="I1139" s="10"/>
      <c r="J1139" s="10"/>
      <c r="K1139" s="10"/>
      <c r="L1139" s="10"/>
    </row>
    <row r="1140" spans="8:12" x14ac:dyDescent="0.25">
      <c r="H1140" s="10"/>
      <c r="I1140" s="10"/>
      <c r="J1140" s="10"/>
      <c r="K1140" s="10"/>
      <c r="L1140" s="10"/>
    </row>
    <row r="1141" spans="8:12" x14ac:dyDescent="0.25">
      <c r="H1141" s="10"/>
      <c r="I1141" s="10"/>
      <c r="J1141" s="10"/>
      <c r="K1141" s="10"/>
      <c r="L1141" s="10"/>
    </row>
    <row r="1142" spans="8:12" x14ac:dyDescent="0.25">
      <c r="H1142" s="10"/>
      <c r="I1142" s="10"/>
      <c r="J1142" s="10"/>
      <c r="K1142" s="10"/>
      <c r="L1142" s="10"/>
    </row>
    <row r="1143" spans="8:12" x14ac:dyDescent="0.25">
      <c r="H1143" s="10"/>
      <c r="I1143" s="10"/>
      <c r="J1143" s="10"/>
      <c r="K1143" s="10"/>
      <c r="L1143" s="10"/>
    </row>
    <row r="1144" spans="8:12" x14ac:dyDescent="0.25">
      <c r="H1144" s="10"/>
      <c r="I1144" s="10"/>
      <c r="J1144" s="10"/>
      <c r="K1144" s="10"/>
      <c r="L1144" s="10"/>
    </row>
    <row r="1145" spans="8:12" x14ac:dyDescent="0.25">
      <c r="H1145" s="10"/>
      <c r="I1145" s="10"/>
      <c r="J1145" s="10"/>
      <c r="K1145" s="10"/>
      <c r="L1145" s="10"/>
    </row>
    <row r="1146" spans="8:12" x14ac:dyDescent="0.25">
      <c r="H1146" s="10"/>
      <c r="I1146" s="10"/>
      <c r="J1146" s="10"/>
      <c r="K1146" s="10"/>
      <c r="L1146" s="10"/>
    </row>
    <row r="1147" spans="8:12" x14ac:dyDescent="0.25">
      <c r="H1147" s="10"/>
      <c r="I1147" s="10"/>
      <c r="J1147" s="10"/>
      <c r="K1147" s="10"/>
      <c r="L1147" s="10"/>
    </row>
    <row r="1148" spans="8:12" x14ac:dyDescent="0.25">
      <c r="H1148" s="10"/>
      <c r="I1148" s="10"/>
      <c r="J1148" s="10"/>
      <c r="K1148" s="10"/>
      <c r="L1148" s="10"/>
    </row>
    <row r="1149" spans="8:12" x14ac:dyDescent="0.25">
      <c r="H1149" s="10"/>
      <c r="I1149" s="10"/>
      <c r="J1149" s="10"/>
      <c r="K1149" s="10"/>
      <c r="L1149" s="10"/>
    </row>
    <row r="1150" spans="8:12" x14ac:dyDescent="0.25">
      <c r="H1150" s="10"/>
      <c r="I1150" s="10"/>
      <c r="J1150" s="10"/>
      <c r="K1150" s="10"/>
      <c r="L1150" s="10"/>
    </row>
    <row r="1151" spans="8:12" x14ac:dyDescent="0.25">
      <c r="H1151" s="10"/>
      <c r="I1151" s="10"/>
      <c r="J1151" s="10"/>
      <c r="K1151" s="10"/>
      <c r="L1151" s="10"/>
    </row>
    <row r="1152" spans="8:12" x14ac:dyDescent="0.25">
      <c r="H1152" s="10"/>
      <c r="I1152" s="10"/>
      <c r="J1152" s="10"/>
      <c r="K1152" s="10"/>
      <c r="L1152" s="10"/>
    </row>
    <row r="1153" spans="8:12" x14ac:dyDescent="0.25">
      <c r="H1153" s="10"/>
      <c r="I1153" s="10"/>
      <c r="J1153" s="10"/>
      <c r="K1153" s="10"/>
      <c r="L1153" s="10"/>
    </row>
    <row r="1154" spans="8:12" x14ac:dyDescent="0.25">
      <c r="H1154" s="10"/>
      <c r="I1154" s="10"/>
      <c r="J1154" s="10"/>
      <c r="K1154" s="10"/>
      <c r="L1154" s="10"/>
    </row>
    <row r="1155" spans="8:12" x14ac:dyDescent="0.25">
      <c r="H1155" s="10"/>
      <c r="I1155" s="10"/>
      <c r="J1155" s="10"/>
      <c r="K1155" s="10"/>
      <c r="L1155" s="10"/>
    </row>
    <row r="1156" spans="8:12" x14ac:dyDescent="0.25">
      <c r="H1156" s="10"/>
      <c r="I1156" s="10"/>
      <c r="J1156" s="10"/>
      <c r="K1156" s="10"/>
      <c r="L1156" s="10"/>
    </row>
    <row r="1157" spans="8:12" x14ac:dyDescent="0.25">
      <c r="H1157" s="10"/>
      <c r="I1157" s="10"/>
      <c r="J1157" s="10"/>
      <c r="K1157" s="10"/>
      <c r="L1157" s="10"/>
    </row>
    <row r="1158" spans="8:12" x14ac:dyDescent="0.25">
      <c r="H1158" s="10"/>
      <c r="I1158" s="10"/>
      <c r="J1158" s="10"/>
      <c r="K1158" s="10"/>
      <c r="L1158" s="10"/>
    </row>
    <row r="1159" spans="8:12" x14ac:dyDescent="0.25">
      <c r="H1159" s="10"/>
      <c r="I1159" s="10"/>
      <c r="J1159" s="10"/>
      <c r="K1159" s="10"/>
      <c r="L1159" s="10"/>
    </row>
    <row r="1160" spans="8:12" x14ac:dyDescent="0.25">
      <c r="H1160" s="10"/>
      <c r="I1160" s="10"/>
      <c r="J1160" s="10"/>
      <c r="K1160" s="10"/>
      <c r="L1160" s="10"/>
    </row>
    <row r="1161" spans="8:12" x14ac:dyDescent="0.25">
      <c r="H1161" s="10"/>
      <c r="I1161" s="10"/>
      <c r="J1161" s="10"/>
      <c r="K1161" s="10"/>
      <c r="L1161" s="10"/>
    </row>
    <row r="1162" spans="8:12" x14ac:dyDescent="0.25">
      <c r="H1162" s="10"/>
      <c r="I1162" s="10"/>
      <c r="J1162" s="10"/>
      <c r="K1162" s="10"/>
      <c r="L1162" s="10"/>
    </row>
    <row r="1163" spans="8:12" x14ac:dyDescent="0.25">
      <c r="H1163" s="10"/>
      <c r="I1163" s="10"/>
      <c r="J1163" s="10"/>
      <c r="K1163" s="10"/>
      <c r="L1163" s="10"/>
    </row>
    <row r="1164" spans="8:12" x14ac:dyDescent="0.25">
      <c r="H1164" s="10"/>
      <c r="I1164" s="10"/>
      <c r="J1164" s="10"/>
      <c r="K1164" s="10"/>
      <c r="L1164" s="10"/>
    </row>
    <row r="1165" spans="8:12" x14ac:dyDescent="0.25">
      <c r="H1165" s="10"/>
      <c r="I1165" s="10"/>
      <c r="J1165" s="10"/>
      <c r="K1165" s="10"/>
      <c r="L1165" s="10"/>
    </row>
    <row r="1166" spans="8:12" x14ac:dyDescent="0.25">
      <c r="H1166" s="10"/>
      <c r="I1166" s="10"/>
      <c r="J1166" s="10"/>
      <c r="K1166" s="10"/>
      <c r="L1166" s="10"/>
    </row>
    <row r="1167" spans="8:12" x14ac:dyDescent="0.25">
      <c r="H1167" s="10"/>
      <c r="I1167" s="10"/>
      <c r="J1167" s="10"/>
      <c r="K1167" s="10"/>
      <c r="L1167" s="10"/>
    </row>
    <row r="1168" spans="8:12" x14ac:dyDescent="0.25">
      <c r="H1168" s="10"/>
      <c r="I1168" s="10"/>
      <c r="J1168" s="10"/>
      <c r="K1168" s="10"/>
      <c r="L1168" s="10"/>
    </row>
    <row r="1169" spans="8:12" x14ac:dyDescent="0.25">
      <c r="H1169" s="10"/>
      <c r="I1169" s="10"/>
      <c r="J1169" s="10"/>
      <c r="K1169" s="10"/>
      <c r="L1169" s="10"/>
    </row>
    <row r="1170" spans="8:12" x14ac:dyDescent="0.25">
      <c r="H1170" s="10"/>
      <c r="I1170" s="10"/>
      <c r="J1170" s="10"/>
      <c r="K1170" s="10"/>
      <c r="L1170" s="10"/>
    </row>
    <row r="1171" spans="8:12" x14ac:dyDescent="0.25">
      <c r="H1171" s="10"/>
      <c r="I1171" s="10"/>
      <c r="J1171" s="10"/>
      <c r="K1171" s="10"/>
      <c r="L1171" s="10"/>
    </row>
    <row r="1172" spans="8:12" x14ac:dyDescent="0.25">
      <c r="H1172" s="10"/>
      <c r="I1172" s="10"/>
      <c r="J1172" s="10"/>
      <c r="K1172" s="10"/>
      <c r="L1172" s="10"/>
    </row>
    <row r="1173" spans="8:12" x14ac:dyDescent="0.25">
      <c r="H1173" s="10"/>
      <c r="I1173" s="10"/>
      <c r="J1173" s="10"/>
      <c r="K1173" s="10"/>
      <c r="L1173" s="10"/>
    </row>
    <row r="1174" spans="8:12" x14ac:dyDescent="0.25">
      <c r="H1174" s="10"/>
      <c r="I1174" s="10"/>
      <c r="J1174" s="10"/>
      <c r="K1174" s="10"/>
      <c r="L1174" s="10"/>
    </row>
    <row r="1175" spans="8:12" x14ac:dyDescent="0.25">
      <c r="H1175" s="10"/>
      <c r="I1175" s="10"/>
      <c r="J1175" s="10"/>
      <c r="K1175" s="10"/>
      <c r="L1175" s="10"/>
    </row>
    <row r="1176" spans="8:12" x14ac:dyDescent="0.25">
      <c r="H1176" s="10"/>
      <c r="I1176" s="10"/>
      <c r="J1176" s="10"/>
      <c r="K1176" s="10"/>
      <c r="L1176" s="10"/>
    </row>
    <row r="1177" spans="8:12" x14ac:dyDescent="0.25">
      <c r="H1177" s="10"/>
      <c r="I1177" s="10"/>
      <c r="J1177" s="10"/>
      <c r="K1177" s="10"/>
      <c r="L1177" s="10"/>
    </row>
    <row r="1178" spans="8:12" x14ac:dyDescent="0.25">
      <c r="H1178" s="10"/>
      <c r="I1178" s="10"/>
      <c r="J1178" s="10"/>
      <c r="K1178" s="10"/>
      <c r="L1178" s="10"/>
    </row>
    <row r="1179" spans="8:12" x14ac:dyDescent="0.25">
      <c r="H1179" s="10"/>
      <c r="I1179" s="10"/>
      <c r="J1179" s="10"/>
      <c r="K1179" s="10"/>
      <c r="L1179" s="10"/>
    </row>
    <row r="1180" spans="8:12" x14ac:dyDescent="0.25">
      <c r="H1180" s="10"/>
      <c r="I1180" s="10"/>
      <c r="J1180" s="10"/>
      <c r="K1180" s="10"/>
      <c r="L1180" s="10"/>
    </row>
    <row r="1181" spans="8:12" x14ac:dyDescent="0.25">
      <c r="H1181" s="10"/>
      <c r="I1181" s="10"/>
      <c r="J1181" s="10"/>
      <c r="K1181" s="10"/>
      <c r="L1181" s="10"/>
    </row>
    <row r="1182" spans="8:12" x14ac:dyDescent="0.25">
      <c r="H1182" s="10"/>
      <c r="I1182" s="10"/>
      <c r="J1182" s="10"/>
      <c r="K1182" s="10"/>
      <c r="L1182" s="10"/>
    </row>
    <row r="1183" spans="8:12" x14ac:dyDescent="0.25">
      <c r="H1183" s="10"/>
      <c r="I1183" s="10"/>
      <c r="J1183" s="10"/>
      <c r="K1183" s="10"/>
      <c r="L1183" s="10"/>
    </row>
    <row r="1184" spans="8:12" x14ac:dyDescent="0.25">
      <c r="H1184" s="10"/>
      <c r="I1184" s="10"/>
      <c r="J1184" s="10"/>
      <c r="K1184" s="10"/>
      <c r="L1184" s="10"/>
    </row>
    <row r="1185" spans="8:12" x14ac:dyDescent="0.25">
      <c r="H1185" s="10"/>
      <c r="I1185" s="10"/>
      <c r="J1185" s="10"/>
      <c r="K1185" s="10"/>
      <c r="L1185" s="10"/>
    </row>
    <row r="1186" spans="8:12" x14ac:dyDescent="0.25">
      <c r="H1186" s="10"/>
      <c r="I1186" s="10"/>
      <c r="J1186" s="10"/>
      <c r="K1186" s="10"/>
      <c r="L1186" s="10"/>
    </row>
    <row r="1187" spans="8:12" x14ac:dyDescent="0.25">
      <c r="H1187" s="10"/>
      <c r="I1187" s="10"/>
      <c r="J1187" s="10"/>
      <c r="K1187" s="10"/>
      <c r="L1187" s="10"/>
    </row>
    <row r="1188" spans="8:12" x14ac:dyDescent="0.25">
      <c r="H1188" s="10"/>
      <c r="I1188" s="10"/>
      <c r="J1188" s="10"/>
      <c r="K1188" s="10"/>
      <c r="L1188" s="10"/>
    </row>
    <row r="1189" spans="8:12" x14ac:dyDescent="0.25">
      <c r="H1189" s="10"/>
      <c r="I1189" s="10"/>
      <c r="J1189" s="10"/>
      <c r="K1189" s="10"/>
      <c r="L1189" s="10"/>
    </row>
    <row r="1190" spans="8:12" x14ac:dyDescent="0.25">
      <c r="H1190" s="10"/>
      <c r="I1190" s="10"/>
      <c r="J1190" s="10"/>
      <c r="K1190" s="10"/>
      <c r="L1190" s="10"/>
    </row>
    <row r="1191" spans="8:12" x14ac:dyDescent="0.25">
      <c r="H1191" s="10"/>
      <c r="I1191" s="10"/>
      <c r="J1191" s="10"/>
      <c r="K1191" s="10"/>
      <c r="L1191" s="10"/>
    </row>
    <row r="1192" spans="8:12" x14ac:dyDescent="0.25">
      <c r="H1192" s="10"/>
      <c r="I1192" s="10"/>
      <c r="J1192" s="10"/>
      <c r="K1192" s="10"/>
      <c r="L1192" s="10"/>
    </row>
    <row r="1193" spans="8:12" x14ac:dyDescent="0.25">
      <c r="H1193" s="10"/>
      <c r="I1193" s="10"/>
      <c r="J1193" s="10"/>
      <c r="K1193" s="10"/>
      <c r="L1193" s="10"/>
    </row>
    <row r="1194" spans="8:12" x14ac:dyDescent="0.25">
      <c r="H1194" s="10"/>
      <c r="I1194" s="10"/>
      <c r="J1194" s="10"/>
      <c r="K1194" s="10"/>
      <c r="L1194" s="10"/>
    </row>
    <row r="1195" spans="8:12" x14ac:dyDescent="0.25">
      <c r="H1195" s="10"/>
      <c r="I1195" s="10"/>
      <c r="J1195" s="10"/>
      <c r="K1195" s="10"/>
      <c r="L1195" s="10"/>
    </row>
    <row r="1196" spans="8:12" x14ac:dyDescent="0.25">
      <c r="H1196" s="10"/>
      <c r="I1196" s="10"/>
      <c r="J1196" s="10"/>
      <c r="K1196" s="10"/>
      <c r="L1196" s="10"/>
    </row>
    <row r="1197" spans="8:12" x14ac:dyDescent="0.25">
      <c r="H1197" s="10"/>
      <c r="I1197" s="10"/>
      <c r="J1197" s="10"/>
      <c r="K1197" s="10"/>
      <c r="L1197" s="10"/>
    </row>
    <row r="1198" spans="8:12" x14ac:dyDescent="0.25">
      <c r="H1198" s="10"/>
      <c r="I1198" s="10"/>
      <c r="J1198" s="10"/>
      <c r="K1198" s="10"/>
      <c r="L1198" s="10"/>
    </row>
    <row r="1199" spans="8:12" x14ac:dyDescent="0.25">
      <c r="H1199" s="10"/>
      <c r="I1199" s="10"/>
      <c r="J1199" s="10"/>
      <c r="K1199" s="10"/>
      <c r="L1199" s="10"/>
    </row>
    <row r="1200" spans="8:12" x14ac:dyDescent="0.25">
      <c r="H1200" s="10"/>
      <c r="I1200" s="10"/>
      <c r="J1200" s="10"/>
      <c r="K1200" s="10"/>
      <c r="L1200" s="10"/>
    </row>
    <row r="1201" spans="8:12" x14ac:dyDescent="0.25">
      <c r="H1201" s="10"/>
      <c r="I1201" s="10"/>
      <c r="J1201" s="10"/>
      <c r="K1201" s="10"/>
      <c r="L1201" s="10"/>
    </row>
    <row r="1202" spans="8:12" x14ac:dyDescent="0.25">
      <c r="H1202" s="10"/>
      <c r="I1202" s="10"/>
      <c r="J1202" s="10"/>
      <c r="K1202" s="10"/>
      <c r="L1202" s="10"/>
    </row>
    <row r="1203" spans="8:12" x14ac:dyDescent="0.25">
      <c r="H1203" s="10"/>
      <c r="I1203" s="10"/>
      <c r="J1203" s="10"/>
      <c r="K1203" s="10"/>
      <c r="L1203" s="10"/>
    </row>
    <row r="1204" spans="8:12" x14ac:dyDescent="0.25">
      <c r="H1204" s="10"/>
      <c r="I1204" s="10"/>
      <c r="J1204" s="10"/>
      <c r="K1204" s="10"/>
      <c r="L1204" s="10"/>
    </row>
    <row r="1205" spans="8:12" x14ac:dyDescent="0.25">
      <c r="H1205" s="10"/>
      <c r="I1205" s="10"/>
      <c r="J1205" s="10"/>
      <c r="K1205" s="10"/>
      <c r="L1205" s="10"/>
    </row>
    <row r="1206" spans="8:12" x14ac:dyDescent="0.25">
      <c r="H1206" s="10"/>
      <c r="I1206" s="10"/>
      <c r="J1206" s="10"/>
      <c r="K1206" s="10"/>
      <c r="L1206" s="10"/>
    </row>
    <row r="1207" spans="8:12" x14ac:dyDescent="0.25">
      <c r="H1207" s="10"/>
      <c r="I1207" s="10"/>
      <c r="J1207" s="10"/>
      <c r="K1207" s="10"/>
      <c r="L1207" s="10"/>
    </row>
    <row r="1208" spans="8:12" x14ac:dyDescent="0.25">
      <c r="H1208" s="10"/>
      <c r="I1208" s="10"/>
      <c r="J1208" s="10"/>
      <c r="K1208" s="10"/>
      <c r="L1208" s="10"/>
    </row>
    <row r="1209" spans="8:12" x14ac:dyDescent="0.25">
      <c r="H1209" s="10"/>
      <c r="I1209" s="10"/>
      <c r="J1209" s="10"/>
      <c r="K1209" s="10"/>
      <c r="L1209" s="10"/>
    </row>
    <row r="1210" spans="8:12" x14ac:dyDescent="0.25">
      <c r="H1210" s="10"/>
      <c r="I1210" s="10"/>
      <c r="J1210" s="10"/>
      <c r="K1210" s="10"/>
      <c r="L1210" s="10"/>
    </row>
    <row r="1211" spans="8:12" x14ac:dyDescent="0.25">
      <c r="H1211" s="10"/>
      <c r="I1211" s="10"/>
      <c r="J1211" s="10"/>
      <c r="K1211" s="10"/>
      <c r="L1211" s="10"/>
    </row>
    <row r="1212" spans="8:12" x14ac:dyDescent="0.25">
      <c r="H1212" s="10"/>
      <c r="I1212" s="10"/>
      <c r="J1212" s="10"/>
      <c r="K1212" s="10"/>
      <c r="L1212" s="10"/>
    </row>
    <row r="1213" spans="8:12" x14ac:dyDescent="0.25">
      <c r="H1213" s="10"/>
      <c r="I1213" s="10"/>
      <c r="J1213" s="10"/>
      <c r="K1213" s="10"/>
      <c r="L1213" s="10"/>
    </row>
    <row r="1214" spans="8:12" x14ac:dyDescent="0.25">
      <c r="H1214" s="10"/>
      <c r="I1214" s="10"/>
      <c r="J1214" s="10"/>
      <c r="K1214" s="10"/>
      <c r="L1214" s="10"/>
    </row>
    <row r="1215" spans="8:12" x14ac:dyDescent="0.25">
      <c r="H1215" s="10"/>
      <c r="I1215" s="10"/>
      <c r="J1215" s="10"/>
      <c r="K1215" s="10"/>
      <c r="L1215" s="10"/>
    </row>
    <row r="1216" spans="8:12" x14ac:dyDescent="0.25">
      <c r="H1216" s="10"/>
      <c r="I1216" s="10"/>
      <c r="J1216" s="10"/>
      <c r="K1216" s="10"/>
      <c r="L1216" s="10"/>
    </row>
    <row r="1217" spans="8:12" x14ac:dyDescent="0.25">
      <c r="H1217" s="10"/>
      <c r="I1217" s="10"/>
      <c r="J1217" s="10"/>
      <c r="K1217" s="10"/>
      <c r="L1217" s="10"/>
    </row>
    <row r="1218" spans="8:12" x14ac:dyDescent="0.25">
      <c r="H1218" s="10"/>
      <c r="I1218" s="10"/>
      <c r="J1218" s="10"/>
      <c r="K1218" s="10"/>
      <c r="L1218" s="10"/>
    </row>
    <row r="1219" spans="8:12" x14ac:dyDescent="0.25">
      <c r="H1219" s="10"/>
      <c r="I1219" s="10"/>
      <c r="J1219" s="10"/>
      <c r="K1219" s="10"/>
      <c r="L1219" s="10"/>
    </row>
    <row r="1220" spans="8:12" x14ac:dyDescent="0.25">
      <c r="H1220" s="10"/>
      <c r="I1220" s="10"/>
      <c r="J1220" s="10"/>
      <c r="K1220" s="10"/>
      <c r="L1220" s="10"/>
    </row>
    <row r="1221" spans="8:12" x14ac:dyDescent="0.25">
      <c r="H1221" s="10"/>
      <c r="I1221" s="10"/>
      <c r="J1221" s="10"/>
      <c r="K1221" s="10"/>
      <c r="L1221" s="10"/>
    </row>
    <row r="1222" spans="8:12" x14ac:dyDescent="0.25">
      <c r="H1222" s="10"/>
      <c r="I1222" s="10"/>
      <c r="J1222" s="10"/>
      <c r="K1222" s="10"/>
      <c r="L1222" s="10"/>
    </row>
    <row r="1223" spans="8:12" x14ac:dyDescent="0.25">
      <c r="H1223" s="10"/>
      <c r="I1223" s="10"/>
      <c r="J1223" s="10"/>
      <c r="K1223" s="10"/>
      <c r="L1223" s="10"/>
    </row>
    <row r="1224" spans="8:12" x14ac:dyDescent="0.25">
      <c r="H1224" s="10"/>
      <c r="I1224" s="10"/>
      <c r="J1224" s="10"/>
      <c r="K1224" s="10"/>
      <c r="L1224" s="10"/>
    </row>
    <row r="1225" spans="8:12" x14ac:dyDescent="0.25">
      <c r="H1225" s="10"/>
      <c r="I1225" s="10"/>
      <c r="J1225" s="10"/>
      <c r="K1225" s="10"/>
      <c r="L1225" s="10"/>
    </row>
    <row r="1226" spans="8:12" x14ac:dyDescent="0.25">
      <c r="H1226" s="10"/>
      <c r="I1226" s="10"/>
      <c r="J1226" s="10"/>
      <c r="K1226" s="10"/>
      <c r="L1226" s="10"/>
    </row>
    <row r="1227" spans="8:12" x14ac:dyDescent="0.25">
      <c r="H1227" s="10"/>
      <c r="I1227" s="10"/>
      <c r="J1227" s="10"/>
      <c r="K1227" s="10"/>
      <c r="L1227" s="10"/>
    </row>
    <row r="1228" spans="8:12" x14ac:dyDescent="0.25">
      <c r="H1228" s="10"/>
      <c r="I1228" s="10"/>
      <c r="J1228" s="10"/>
      <c r="K1228" s="10"/>
      <c r="L1228" s="10"/>
    </row>
    <row r="1229" spans="8:12" x14ac:dyDescent="0.25">
      <c r="H1229" s="10"/>
      <c r="I1229" s="10"/>
      <c r="J1229" s="10"/>
      <c r="K1229" s="10"/>
      <c r="L1229" s="10"/>
    </row>
    <row r="1230" spans="8:12" x14ac:dyDescent="0.25">
      <c r="H1230" s="10"/>
      <c r="I1230" s="10"/>
      <c r="J1230" s="10"/>
      <c r="K1230" s="10"/>
      <c r="L1230" s="10"/>
    </row>
    <row r="1231" spans="8:12" x14ac:dyDescent="0.25">
      <c r="H1231" s="10"/>
      <c r="I1231" s="10"/>
      <c r="J1231" s="10"/>
      <c r="K1231" s="10"/>
      <c r="L1231" s="10"/>
    </row>
    <row r="1232" spans="8:12" x14ac:dyDescent="0.25">
      <c r="H1232" s="10"/>
      <c r="I1232" s="10"/>
      <c r="J1232" s="10"/>
      <c r="K1232" s="10"/>
      <c r="L1232" s="10"/>
    </row>
    <row r="1233" spans="8:12" x14ac:dyDescent="0.25">
      <c r="H1233" s="10"/>
      <c r="I1233" s="10"/>
      <c r="J1233" s="10"/>
      <c r="K1233" s="10"/>
      <c r="L1233" s="10"/>
    </row>
    <row r="1234" spans="8:12" x14ac:dyDescent="0.25">
      <c r="H1234" s="10"/>
      <c r="I1234" s="10"/>
      <c r="J1234" s="10"/>
      <c r="K1234" s="10"/>
      <c r="L1234" s="10"/>
    </row>
    <row r="1235" spans="8:12" x14ac:dyDescent="0.25">
      <c r="H1235" s="10"/>
      <c r="I1235" s="10"/>
      <c r="J1235" s="10"/>
      <c r="K1235" s="10"/>
      <c r="L1235" s="10"/>
    </row>
    <row r="1236" spans="8:12" x14ac:dyDescent="0.25">
      <c r="H1236" s="10"/>
      <c r="I1236" s="10"/>
      <c r="J1236" s="10"/>
      <c r="K1236" s="10"/>
      <c r="L1236" s="10"/>
    </row>
    <row r="1237" spans="8:12" x14ac:dyDescent="0.25">
      <c r="H1237" s="10"/>
      <c r="I1237" s="10"/>
      <c r="J1237" s="10"/>
      <c r="K1237" s="10"/>
      <c r="L1237" s="10"/>
    </row>
    <row r="1238" spans="8:12" x14ac:dyDescent="0.25">
      <c r="H1238" s="10"/>
      <c r="I1238" s="10"/>
      <c r="J1238" s="10"/>
      <c r="K1238" s="10"/>
      <c r="L1238" s="10"/>
    </row>
    <row r="1239" spans="8:12" x14ac:dyDescent="0.25">
      <c r="H1239" s="10"/>
      <c r="I1239" s="10"/>
      <c r="J1239" s="10"/>
      <c r="K1239" s="10"/>
      <c r="L1239" s="10"/>
    </row>
    <row r="1240" spans="8:12" x14ac:dyDescent="0.25">
      <c r="H1240" s="10"/>
      <c r="I1240" s="10"/>
      <c r="J1240" s="10"/>
      <c r="K1240" s="10"/>
      <c r="L1240" s="10"/>
    </row>
    <row r="1241" spans="8:12" x14ac:dyDescent="0.25">
      <c r="H1241" s="10"/>
      <c r="I1241" s="10"/>
      <c r="J1241" s="10"/>
      <c r="K1241" s="10"/>
      <c r="L1241" s="10"/>
    </row>
    <row r="1242" spans="8:12" x14ac:dyDescent="0.25">
      <c r="H1242" s="10"/>
      <c r="I1242" s="10"/>
      <c r="J1242" s="10"/>
      <c r="K1242" s="10"/>
      <c r="L1242" s="10"/>
    </row>
    <row r="1243" spans="8:12" x14ac:dyDescent="0.25">
      <c r="H1243" s="10"/>
      <c r="I1243" s="10"/>
      <c r="J1243" s="10"/>
      <c r="K1243" s="10"/>
      <c r="L1243" s="10"/>
    </row>
    <row r="1244" spans="8:12" x14ac:dyDescent="0.25">
      <c r="H1244" s="10"/>
      <c r="I1244" s="10"/>
      <c r="J1244" s="10"/>
      <c r="K1244" s="10"/>
      <c r="L1244" s="10"/>
    </row>
    <row r="1245" spans="8:12" x14ac:dyDescent="0.25">
      <c r="H1245" s="10"/>
      <c r="I1245" s="10"/>
      <c r="J1245" s="10"/>
      <c r="K1245" s="10"/>
      <c r="L1245" s="10"/>
    </row>
    <row r="1246" spans="8:12" x14ac:dyDescent="0.25">
      <c r="H1246" s="10"/>
      <c r="I1246" s="10"/>
      <c r="J1246" s="10"/>
      <c r="K1246" s="10"/>
      <c r="L1246" s="10"/>
    </row>
    <row r="1247" spans="8:12" x14ac:dyDescent="0.25">
      <c r="H1247" s="10"/>
      <c r="I1247" s="10"/>
      <c r="J1247" s="10"/>
      <c r="K1247" s="10"/>
      <c r="L1247" s="10"/>
    </row>
    <row r="1248" spans="8:12" x14ac:dyDescent="0.25">
      <c r="H1248" s="10"/>
      <c r="I1248" s="10"/>
      <c r="J1248" s="10"/>
      <c r="K1248" s="10"/>
      <c r="L1248" s="10"/>
    </row>
    <row r="1249" spans="8:12" x14ac:dyDescent="0.25">
      <c r="H1249" s="10"/>
      <c r="I1249" s="10"/>
      <c r="J1249" s="10"/>
      <c r="K1249" s="10"/>
      <c r="L1249" s="10"/>
    </row>
    <row r="1250" spans="8:12" x14ac:dyDescent="0.25">
      <c r="H1250" s="10"/>
      <c r="I1250" s="10"/>
      <c r="J1250" s="10"/>
      <c r="K1250" s="10"/>
      <c r="L1250" s="10"/>
    </row>
    <row r="1251" spans="8:12" x14ac:dyDescent="0.25">
      <c r="H1251" s="10"/>
      <c r="I1251" s="10"/>
      <c r="J1251" s="10"/>
      <c r="K1251" s="10"/>
      <c r="L1251" s="10"/>
    </row>
    <row r="1252" spans="8:12" x14ac:dyDescent="0.25">
      <c r="H1252" s="10"/>
      <c r="I1252" s="10"/>
      <c r="J1252" s="10"/>
      <c r="K1252" s="10"/>
      <c r="L1252" s="10"/>
    </row>
    <row r="1253" spans="8:12" x14ac:dyDescent="0.25">
      <c r="H1253" s="10"/>
      <c r="I1253" s="10"/>
      <c r="J1253" s="10"/>
      <c r="K1253" s="10"/>
      <c r="L1253" s="10"/>
    </row>
    <row r="1254" spans="8:12" x14ac:dyDescent="0.25">
      <c r="H1254" s="10"/>
      <c r="I1254" s="10"/>
      <c r="J1254" s="10"/>
      <c r="K1254" s="10"/>
      <c r="L1254" s="10"/>
    </row>
    <row r="1255" spans="8:12" x14ac:dyDescent="0.25">
      <c r="H1255" s="10"/>
      <c r="I1255" s="10"/>
      <c r="J1255" s="10"/>
      <c r="K1255" s="10"/>
      <c r="L1255" s="10"/>
    </row>
    <row r="1256" spans="8:12" x14ac:dyDescent="0.25">
      <c r="H1256" s="10"/>
      <c r="I1256" s="10"/>
      <c r="J1256" s="10"/>
      <c r="K1256" s="10"/>
      <c r="L1256" s="10"/>
    </row>
    <row r="1257" spans="8:12" x14ac:dyDescent="0.25">
      <c r="H1257" s="10"/>
      <c r="I1257" s="10"/>
      <c r="J1257" s="10"/>
      <c r="K1257" s="10"/>
      <c r="L1257" s="10"/>
    </row>
    <row r="1258" spans="8:12" x14ac:dyDescent="0.25">
      <c r="H1258" s="10"/>
      <c r="I1258" s="10"/>
      <c r="J1258" s="10"/>
      <c r="K1258" s="10"/>
      <c r="L1258" s="10"/>
    </row>
    <row r="1259" spans="8:12" x14ac:dyDescent="0.25">
      <c r="H1259" s="10"/>
      <c r="I1259" s="10"/>
      <c r="J1259" s="10"/>
      <c r="K1259" s="10"/>
      <c r="L1259" s="10"/>
    </row>
    <row r="1260" spans="8:12" x14ac:dyDescent="0.25">
      <c r="H1260" s="10"/>
      <c r="I1260" s="10"/>
      <c r="J1260" s="10"/>
      <c r="K1260" s="10"/>
      <c r="L1260" s="10"/>
    </row>
    <row r="1261" spans="8:12" x14ac:dyDescent="0.25">
      <c r="H1261" s="10"/>
      <c r="I1261" s="10"/>
      <c r="J1261" s="10"/>
      <c r="K1261" s="10"/>
      <c r="L1261" s="10"/>
    </row>
    <row r="1262" spans="8:12" x14ac:dyDescent="0.25">
      <c r="H1262" s="10"/>
      <c r="I1262" s="10"/>
      <c r="J1262" s="10"/>
      <c r="K1262" s="10"/>
      <c r="L1262" s="10"/>
    </row>
    <row r="1263" spans="8:12" x14ac:dyDescent="0.25">
      <c r="H1263" s="10"/>
      <c r="I1263" s="10"/>
      <c r="J1263" s="10"/>
      <c r="K1263" s="10"/>
      <c r="L1263" s="10"/>
    </row>
    <row r="1264" spans="8:12" x14ac:dyDescent="0.25">
      <c r="H1264" s="10"/>
      <c r="I1264" s="10"/>
      <c r="J1264" s="10"/>
      <c r="K1264" s="10"/>
      <c r="L1264" s="10"/>
    </row>
    <row r="1265" spans="8:12" x14ac:dyDescent="0.25">
      <c r="H1265" s="10"/>
      <c r="I1265" s="10"/>
      <c r="J1265" s="10"/>
      <c r="K1265" s="10"/>
      <c r="L1265" s="10"/>
    </row>
    <row r="1266" spans="8:12" x14ac:dyDescent="0.25">
      <c r="H1266" s="10"/>
      <c r="I1266" s="10"/>
      <c r="J1266" s="10"/>
      <c r="K1266" s="10"/>
      <c r="L1266" s="10"/>
    </row>
    <row r="1267" spans="8:12" x14ac:dyDescent="0.25">
      <c r="H1267" s="10"/>
      <c r="I1267" s="10"/>
      <c r="J1267" s="10"/>
      <c r="K1267" s="10"/>
      <c r="L1267" s="10"/>
    </row>
    <row r="1268" spans="8:12" x14ac:dyDescent="0.25">
      <c r="H1268" s="10"/>
      <c r="I1268" s="10"/>
      <c r="J1268" s="10"/>
      <c r="K1268" s="10"/>
      <c r="L1268" s="10"/>
    </row>
    <row r="1269" spans="8:12" x14ac:dyDescent="0.25">
      <c r="H1269" s="10"/>
      <c r="I1269" s="10"/>
      <c r="J1269" s="10"/>
      <c r="K1269" s="10"/>
      <c r="L1269" s="10"/>
    </row>
    <row r="1270" spans="8:12" x14ac:dyDescent="0.25">
      <c r="H1270" s="10"/>
      <c r="I1270" s="10"/>
      <c r="J1270" s="10"/>
      <c r="K1270" s="10"/>
      <c r="L1270" s="10"/>
    </row>
    <row r="1271" spans="8:12" x14ac:dyDescent="0.25">
      <c r="H1271" s="10"/>
      <c r="I1271" s="10"/>
      <c r="J1271" s="10"/>
      <c r="K1271" s="10"/>
      <c r="L1271" s="10"/>
    </row>
    <row r="1272" spans="8:12" x14ac:dyDescent="0.25">
      <c r="H1272" s="10"/>
      <c r="I1272" s="10"/>
      <c r="J1272" s="10"/>
      <c r="K1272" s="10"/>
      <c r="L1272" s="10"/>
    </row>
    <row r="1273" spans="8:12" x14ac:dyDescent="0.25">
      <c r="H1273" s="10"/>
      <c r="I1273" s="10"/>
      <c r="J1273" s="10"/>
      <c r="K1273" s="10"/>
      <c r="L1273" s="10"/>
    </row>
    <row r="1274" spans="8:12" x14ac:dyDescent="0.25">
      <c r="H1274" s="10"/>
      <c r="I1274" s="10"/>
      <c r="J1274" s="10"/>
      <c r="K1274" s="10"/>
      <c r="L1274" s="10"/>
    </row>
    <row r="1275" spans="8:12" x14ac:dyDescent="0.25">
      <c r="H1275" s="10"/>
      <c r="I1275" s="10"/>
      <c r="J1275" s="10"/>
      <c r="K1275" s="10"/>
      <c r="L1275" s="10"/>
    </row>
    <row r="1276" spans="8:12" x14ac:dyDescent="0.25">
      <c r="H1276" s="10"/>
      <c r="I1276" s="10"/>
      <c r="J1276" s="10"/>
      <c r="K1276" s="10"/>
      <c r="L1276" s="10"/>
    </row>
    <row r="1277" spans="8:12" x14ac:dyDescent="0.25">
      <c r="H1277" s="10"/>
      <c r="I1277" s="10"/>
      <c r="J1277" s="10"/>
      <c r="K1277" s="10"/>
      <c r="L1277" s="10"/>
    </row>
    <row r="1278" spans="8:12" x14ac:dyDescent="0.25">
      <c r="H1278" s="10"/>
      <c r="I1278" s="10"/>
      <c r="J1278" s="10"/>
      <c r="K1278" s="10"/>
      <c r="L1278" s="10"/>
    </row>
    <row r="1279" spans="8:12" x14ac:dyDescent="0.25">
      <c r="H1279" s="10"/>
      <c r="I1279" s="10"/>
      <c r="J1279" s="10"/>
      <c r="K1279" s="10"/>
      <c r="L1279" s="10"/>
    </row>
    <row r="1280" spans="8:12" x14ac:dyDescent="0.25">
      <c r="H1280" s="10"/>
      <c r="I1280" s="10"/>
      <c r="J1280" s="10"/>
      <c r="K1280" s="10"/>
      <c r="L1280" s="10"/>
    </row>
    <row r="1281" spans="8:12" x14ac:dyDescent="0.25">
      <c r="H1281" s="10"/>
      <c r="I1281" s="10"/>
      <c r="J1281" s="10"/>
      <c r="K1281" s="10"/>
      <c r="L1281" s="10"/>
    </row>
    <row r="1282" spans="8:12" x14ac:dyDescent="0.25">
      <c r="H1282" s="10"/>
      <c r="I1282" s="10"/>
      <c r="J1282" s="10"/>
      <c r="K1282" s="10"/>
      <c r="L1282" s="10"/>
    </row>
    <row r="1283" spans="8:12" x14ac:dyDescent="0.25">
      <c r="H1283" s="10"/>
      <c r="I1283" s="10"/>
      <c r="J1283" s="10"/>
      <c r="K1283" s="10"/>
      <c r="L1283" s="10"/>
    </row>
    <row r="1284" spans="8:12" x14ac:dyDescent="0.25">
      <c r="H1284" s="10"/>
      <c r="I1284" s="10"/>
      <c r="J1284" s="10"/>
      <c r="K1284" s="10"/>
      <c r="L1284" s="10"/>
    </row>
    <row r="1285" spans="8:12" x14ac:dyDescent="0.25">
      <c r="H1285" s="10"/>
      <c r="I1285" s="10"/>
      <c r="J1285" s="10"/>
      <c r="K1285" s="10"/>
      <c r="L1285" s="10"/>
    </row>
    <row r="1286" spans="8:12" x14ac:dyDescent="0.25">
      <c r="H1286" s="10"/>
      <c r="I1286" s="10"/>
      <c r="J1286" s="10"/>
      <c r="K1286" s="10"/>
      <c r="L1286" s="10"/>
    </row>
    <row r="1287" spans="8:12" x14ac:dyDescent="0.25">
      <c r="H1287" s="10"/>
      <c r="I1287" s="10"/>
      <c r="J1287" s="10"/>
      <c r="K1287" s="10"/>
      <c r="L1287" s="10"/>
    </row>
    <row r="1288" spans="8:12" x14ac:dyDescent="0.25">
      <c r="H1288" s="10"/>
      <c r="I1288" s="10"/>
      <c r="J1288" s="10"/>
      <c r="K1288" s="10"/>
      <c r="L1288" s="10"/>
    </row>
    <row r="1289" spans="8:12" x14ac:dyDescent="0.25">
      <c r="H1289" s="10"/>
      <c r="I1289" s="10"/>
      <c r="J1289" s="10"/>
      <c r="K1289" s="10"/>
      <c r="L1289" s="10"/>
    </row>
    <row r="1290" spans="8:12" x14ac:dyDescent="0.25">
      <c r="H1290" s="10"/>
      <c r="I1290" s="10"/>
      <c r="J1290" s="10"/>
      <c r="K1290" s="10"/>
      <c r="L1290" s="10"/>
    </row>
    <row r="1291" spans="8:12" x14ac:dyDescent="0.25">
      <c r="H1291" s="10"/>
      <c r="I1291" s="10"/>
      <c r="J1291" s="10"/>
      <c r="K1291" s="10"/>
      <c r="L1291" s="10"/>
    </row>
    <row r="1292" spans="8:12" x14ac:dyDescent="0.25">
      <c r="H1292" s="10"/>
      <c r="I1292" s="10"/>
      <c r="J1292" s="10"/>
      <c r="K1292" s="10"/>
      <c r="L1292" s="10"/>
    </row>
    <row r="1293" spans="8:12" x14ac:dyDescent="0.25">
      <c r="H1293" s="10"/>
      <c r="I1293" s="10"/>
      <c r="J1293" s="10"/>
      <c r="K1293" s="10"/>
      <c r="L1293" s="10"/>
    </row>
    <row r="1294" spans="8:12" x14ac:dyDescent="0.25">
      <c r="H1294" s="10"/>
      <c r="I1294" s="10"/>
      <c r="J1294" s="10"/>
      <c r="K1294" s="10"/>
      <c r="L1294" s="10"/>
    </row>
    <row r="1295" spans="8:12" x14ac:dyDescent="0.25">
      <c r="H1295" s="10"/>
      <c r="I1295" s="10"/>
      <c r="J1295" s="10"/>
      <c r="K1295" s="10"/>
      <c r="L1295" s="10"/>
    </row>
    <row r="1296" spans="8:12" x14ac:dyDescent="0.25">
      <c r="H1296" s="10"/>
      <c r="I1296" s="10"/>
      <c r="J1296" s="10"/>
      <c r="K1296" s="10"/>
      <c r="L1296" s="10"/>
    </row>
    <row r="1297" spans="8:12" x14ac:dyDescent="0.25">
      <c r="H1297" s="10"/>
      <c r="I1297" s="10"/>
      <c r="J1297" s="10"/>
      <c r="K1297" s="10"/>
      <c r="L1297" s="10"/>
    </row>
    <row r="1298" spans="8:12" x14ac:dyDescent="0.25">
      <c r="H1298" s="10"/>
      <c r="I1298" s="10"/>
      <c r="J1298" s="10"/>
      <c r="K1298" s="10"/>
      <c r="L1298" s="10"/>
    </row>
    <row r="1299" spans="8:12" x14ac:dyDescent="0.25">
      <c r="H1299" s="10"/>
      <c r="I1299" s="10"/>
      <c r="J1299" s="10"/>
      <c r="K1299" s="10"/>
      <c r="L1299" s="10"/>
    </row>
    <row r="1300" spans="8:12" x14ac:dyDescent="0.25">
      <c r="H1300" s="10"/>
      <c r="I1300" s="10"/>
      <c r="J1300" s="10"/>
      <c r="K1300" s="10"/>
      <c r="L1300" s="10"/>
    </row>
    <row r="1301" spans="8:12" x14ac:dyDescent="0.25">
      <c r="H1301" s="10"/>
      <c r="I1301" s="10"/>
      <c r="J1301" s="10"/>
      <c r="K1301" s="10"/>
      <c r="L1301" s="10"/>
    </row>
    <row r="1302" spans="8:12" x14ac:dyDescent="0.25">
      <c r="H1302" s="10"/>
      <c r="I1302" s="10"/>
      <c r="J1302" s="10"/>
      <c r="K1302" s="10"/>
      <c r="L1302" s="10"/>
    </row>
    <row r="1303" spans="8:12" x14ac:dyDescent="0.25">
      <c r="H1303" s="10"/>
      <c r="I1303" s="10"/>
      <c r="J1303" s="10"/>
      <c r="K1303" s="10"/>
      <c r="L1303" s="10"/>
    </row>
    <row r="1304" spans="8:12" x14ac:dyDescent="0.25">
      <c r="H1304" s="10"/>
      <c r="I1304" s="10"/>
      <c r="J1304" s="10"/>
      <c r="K1304" s="10"/>
      <c r="L1304" s="10"/>
    </row>
    <row r="1305" spans="8:12" x14ac:dyDescent="0.25">
      <c r="H1305" s="10"/>
      <c r="I1305" s="10"/>
      <c r="J1305" s="10"/>
      <c r="K1305" s="10"/>
      <c r="L1305" s="10"/>
    </row>
    <row r="1306" spans="8:12" x14ac:dyDescent="0.25">
      <c r="H1306" s="10"/>
      <c r="I1306" s="10"/>
      <c r="J1306" s="10"/>
      <c r="K1306" s="10"/>
      <c r="L1306" s="10"/>
    </row>
    <row r="1307" spans="8:12" x14ac:dyDescent="0.25">
      <c r="H1307" s="10"/>
      <c r="I1307" s="10"/>
      <c r="J1307" s="10"/>
      <c r="K1307" s="10"/>
      <c r="L1307" s="10"/>
    </row>
    <row r="1308" spans="8:12" x14ac:dyDescent="0.25">
      <c r="H1308" s="10"/>
      <c r="I1308" s="10"/>
      <c r="J1308" s="10"/>
      <c r="K1308" s="10"/>
      <c r="L1308" s="10"/>
    </row>
    <row r="1309" spans="8:12" x14ac:dyDescent="0.25">
      <c r="H1309" s="10"/>
      <c r="I1309" s="10"/>
      <c r="J1309" s="10"/>
      <c r="K1309" s="10"/>
      <c r="L1309" s="10"/>
    </row>
    <row r="1310" spans="8:12" x14ac:dyDescent="0.25">
      <c r="H1310" s="10"/>
      <c r="I1310" s="10"/>
      <c r="J1310" s="10"/>
      <c r="K1310" s="10"/>
      <c r="L1310" s="10"/>
    </row>
    <row r="1311" spans="8:12" x14ac:dyDescent="0.25">
      <c r="H1311" s="10"/>
      <c r="I1311" s="10"/>
      <c r="J1311" s="10"/>
      <c r="K1311" s="10"/>
      <c r="L1311" s="10"/>
    </row>
    <row r="1312" spans="8:12" x14ac:dyDescent="0.25">
      <c r="H1312" s="10"/>
      <c r="I1312" s="10"/>
      <c r="J1312" s="10"/>
      <c r="K1312" s="10"/>
      <c r="L1312" s="10"/>
    </row>
    <row r="1313" spans="8:12" x14ac:dyDescent="0.25">
      <c r="H1313" s="10"/>
      <c r="I1313" s="10"/>
      <c r="J1313" s="10"/>
      <c r="K1313" s="10"/>
      <c r="L1313" s="10"/>
    </row>
    <row r="1314" spans="8:12" x14ac:dyDescent="0.25">
      <c r="H1314" s="10"/>
      <c r="I1314" s="10"/>
      <c r="J1314" s="10"/>
      <c r="K1314" s="10"/>
      <c r="L1314" s="10"/>
    </row>
    <row r="1315" spans="8:12" x14ac:dyDescent="0.25">
      <c r="H1315" s="10"/>
      <c r="I1315" s="10"/>
      <c r="J1315" s="10"/>
      <c r="K1315" s="10"/>
      <c r="L1315" s="10"/>
    </row>
    <row r="1316" spans="8:12" x14ac:dyDescent="0.25">
      <c r="H1316" s="10"/>
      <c r="I1316" s="10"/>
      <c r="J1316" s="10"/>
      <c r="K1316" s="10"/>
      <c r="L1316" s="10"/>
    </row>
    <row r="1317" spans="8:12" x14ac:dyDescent="0.25">
      <c r="H1317" s="10"/>
      <c r="I1317" s="10"/>
      <c r="J1317" s="10"/>
      <c r="K1317" s="10"/>
      <c r="L1317" s="10"/>
    </row>
    <row r="1318" spans="8:12" x14ac:dyDescent="0.25">
      <c r="H1318" s="10"/>
      <c r="I1318" s="10"/>
      <c r="J1318" s="10"/>
      <c r="K1318" s="10"/>
      <c r="L1318" s="10"/>
    </row>
    <row r="1319" spans="8:12" x14ac:dyDescent="0.25">
      <c r="H1319" s="10"/>
      <c r="I1319" s="10"/>
      <c r="J1319" s="10"/>
      <c r="K1319" s="10"/>
      <c r="L1319" s="10"/>
    </row>
    <row r="1320" spans="8:12" x14ac:dyDescent="0.25">
      <c r="H1320" s="10"/>
      <c r="I1320" s="10"/>
      <c r="J1320" s="10"/>
      <c r="K1320" s="10"/>
      <c r="L1320" s="10"/>
    </row>
    <row r="1321" spans="8:12" x14ac:dyDescent="0.25">
      <c r="H1321" s="10"/>
      <c r="I1321" s="10"/>
      <c r="J1321" s="10"/>
      <c r="K1321" s="10"/>
      <c r="L1321" s="10"/>
    </row>
    <row r="1322" spans="8:12" x14ac:dyDescent="0.25">
      <c r="H1322" s="10"/>
      <c r="I1322" s="10"/>
      <c r="J1322" s="10"/>
      <c r="K1322" s="10"/>
      <c r="L1322" s="10"/>
    </row>
    <row r="1323" spans="8:12" x14ac:dyDescent="0.25">
      <c r="H1323" s="10"/>
      <c r="I1323" s="10"/>
      <c r="J1323" s="10"/>
      <c r="K1323" s="10"/>
      <c r="L1323" s="10"/>
    </row>
    <row r="1324" spans="8:12" x14ac:dyDescent="0.25">
      <c r="H1324" s="10"/>
      <c r="I1324" s="10"/>
      <c r="J1324" s="10"/>
      <c r="K1324" s="10"/>
      <c r="L1324" s="10"/>
    </row>
    <row r="1325" spans="8:12" x14ac:dyDescent="0.25">
      <c r="H1325" s="10"/>
      <c r="I1325" s="10"/>
      <c r="J1325" s="10"/>
      <c r="K1325" s="10"/>
      <c r="L1325" s="10"/>
    </row>
    <row r="1326" spans="8:12" x14ac:dyDescent="0.25">
      <c r="H1326" s="10"/>
      <c r="I1326" s="10"/>
      <c r="J1326" s="10"/>
      <c r="K1326" s="10"/>
      <c r="L1326" s="10"/>
    </row>
    <row r="1327" spans="8:12" x14ac:dyDescent="0.25">
      <c r="H1327" s="10"/>
      <c r="I1327" s="10"/>
      <c r="J1327" s="10"/>
      <c r="K1327" s="10"/>
      <c r="L1327" s="10"/>
    </row>
    <row r="1328" spans="8:12" x14ac:dyDescent="0.25">
      <c r="H1328" s="10"/>
      <c r="I1328" s="10"/>
      <c r="J1328" s="10"/>
      <c r="K1328" s="10"/>
      <c r="L1328" s="10"/>
    </row>
    <row r="1329" spans="8:12" x14ac:dyDescent="0.25">
      <c r="H1329" s="10"/>
      <c r="I1329" s="10"/>
      <c r="J1329" s="10"/>
      <c r="K1329" s="10"/>
      <c r="L1329" s="10"/>
    </row>
    <row r="1330" spans="8:12" x14ac:dyDescent="0.25">
      <c r="H1330" s="10"/>
      <c r="I1330" s="10"/>
      <c r="J1330" s="10"/>
      <c r="K1330" s="10"/>
      <c r="L1330" s="10"/>
    </row>
    <row r="1331" spans="8:12" x14ac:dyDescent="0.25">
      <c r="H1331" s="10"/>
      <c r="I1331" s="10"/>
      <c r="J1331" s="10"/>
      <c r="K1331" s="10"/>
      <c r="L1331" s="10"/>
    </row>
    <row r="1332" spans="8:12" x14ac:dyDescent="0.25">
      <c r="H1332" s="10"/>
      <c r="I1332" s="10"/>
      <c r="J1332" s="10"/>
      <c r="K1332" s="10"/>
      <c r="L1332" s="10"/>
    </row>
    <row r="1333" spans="8:12" x14ac:dyDescent="0.25">
      <c r="H1333" s="10"/>
      <c r="I1333" s="10"/>
      <c r="J1333" s="10"/>
      <c r="K1333" s="10"/>
      <c r="L1333" s="10"/>
    </row>
    <row r="1334" spans="8:12" x14ac:dyDescent="0.25">
      <c r="H1334" s="10"/>
      <c r="I1334" s="10"/>
      <c r="J1334" s="10"/>
      <c r="K1334" s="10"/>
      <c r="L1334" s="10"/>
    </row>
    <row r="1335" spans="8:12" x14ac:dyDescent="0.25">
      <c r="H1335" s="10"/>
      <c r="I1335" s="10"/>
      <c r="J1335" s="10"/>
      <c r="K1335" s="10"/>
      <c r="L1335" s="10"/>
    </row>
    <row r="1336" spans="8:12" x14ac:dyDescent="0.25">
      <c r="H1336" s="10"/>
      <c r="I1336" s="10"/>
      <c r="J1336" s="10"/>
      <c r="K1336" s="10"/>
      <c r="L1336" s="10"/>
    </row>
    <row r="1337" spans="8:12" x14ac:dyDescent="0.25">
      <c r="H1337" s="10"/>
      <c r="I1337" s="10"/>
      <c r="J1337" s="10"/>
      <c r="K1337" s="10"/>
      <c r="L1337" s="10"/>
    </row>
    <row r="1338" spans="8:12" x14ac:dyDescent="0.25">
      <c r="H1338" s="10"/>
      <c r="I1338" s="10"/>
      <c r="J1338" s="10"/>
      <c r="K1338" s="10"/>
      <c r="L1338" s="10"/>
    </row>
    <row r="1339" spans="8:12" x14ac:dyDescent="0.25">
      <c r="H1339" s="10"/>
      <c r="I1339" s="10"/>
      <c r="J1339" s="10"/>
      <c r="K1339" s="10"/>
      <c r="L1339" s="10"/>
    </row>
    <row r="1340" spans="8:12" x14ac:dyDescent="0.25">
      <c r="H1340" s="10"/>
      <c r="I1340" s="10"/>
      <c r="J1340" s="10"/>
      <c r="K1340" s="10"/>
      <c r="L1340" s="10"/>
    </row>
    <row r="1341" spans="8:12" x14ac:dyDescent="0.25">
      <c r="H1341" s="10"/>
      <c r="I1341" s="10"/>
      <c r="J1341" s="10"/>
      <c r="K1341" s="10"/>
      <c r="L1341" s="10"/>
    </row>
    <row r="1342" spans="8:12" x14ac:dyDescent="0.25">
      <c r="H1342" s="10"/>
      <c r="I1342" s="10"/>
      <c r="J1342" s="10"/>
      <c r="K1342" s="10"/>
      <c r="L1342" s="10"/>
    </row>
    <row r="1343" spans="8:12" x14ac:dyDescent="0.25">
      <c r="H1343" s="10"/>
      <c r="I1343" s="10"/>
      <c r="J1343" s="10"/>
      <c r="K1343" s="10"/>
      <c r="L1343" s="10"/>
    </row>
    <row r="1344" spans="8:12" x14ac:dyDescent="0.25">
      <c r="H1344" s="10"/>
      <c r="I1344" s="10"/>
      <c r="J1344" s="10"/>
      <c r="K1344" s="10"/>
      <c r="L1344" s="10"/>
    </row>
    <row r="1345" spans="8:12" x14ac:dyDescent="0.25">
      <c r="H1345" s="10"/>
      <c r="I1345" s="10"/>
      <c r="J1345" s="10"/>
      <c r="K1345" s="10"/>
      <c r="L1345" s="10"/>
    </row>
    <row r="1346" spans="8:12" x14ac:dyDescent="0.25">
      <c r="H1346" s="10"/>
      <c r="I1346" s="10"/>
      <c r="J1346" s="10"/>
      <c r="K1346" s="10"/>
      <c r="L1346" s="10"/>
    </row>
    <row r="1347" spans="8:12" x14ac:dyDescent="0.25">
      <c r="H1347" s="10"/>
      <c r="I1347" s="10"/>
      <c r="J1347" s="10"/>
      <c r="K1347" s="10"/>
      <c r="L1347" s="10"/>
    </row>
    <row r="1348" spans="8:12" x14ac:dyDescent="0.25">
      <c r="H1348" s="10"/>
      <c r="I1348" s="10"/>
      <c r="J1348" s="10"/>
      <c r="K1348" s="10"/>
      <c r="L1348" s="10"/>
    </row>
    <row r="1349" spans="8:12" x14ac:dyDescent="0.25">
      <c r="H1349" s="10"/>
      <c r="I1349" s="10"/>
      <c r="J1349" s="10"/>
      <c r="K1349" s="10"/>
      <c r="L1349" s="10"/>
    </row>
    <row r="1350" spans="8:12" x14ac:dyDescent="0.25">
      <c r="H1350" s="10"/>
      <c r="I1350" s="10"/>
      <c r="J1350" s="10"/>
      <c r="K1350" s="10"/>
      <c r="L1350" s="10"/>
    </row>
    <row r="1351" spans="8:12" x14ac:dyDescent="0.25">
      <c r="H1351" s="10"/>
      <c r="I1351" s="10"/>
      <c r="J1351" s="10"/>
      <c r="K1351" s="10"/>
      <c r="L1351" s="10"/>
    </row>
    <row r="1352" spans="8:12" x14ac:dyDescent="0.25">
      <c r="H1352" s="10"/>
      <c r="I1352" s="10"/>
      <c r="J1352" s="10"/>
      <c r="K1352" s="10"/>
      <c r="L1352" s="10"/>
    </row>
    <row r="1353" spans="8:12" x14ac:dyDescent="0.25">
      <c r="H1353" s="10"/>
      <c r="I1353" s="10"/>
      <c r="J1353" s="10"/>
      <c r="K1353" s="10"/>
      <c r="L1353" s="10"/>
    </row>
    <row r="1354" spans="8:12" x14ac:dyDescent="0.25">
      <c r="H1354" s="10"/>
      <c r="I1354" s="10"/>
      <c r="J1354" s="10"/>
      <c r="K1354" s="10"/>
      <c r="L1354" s="10"/>
    </row>
    <row r="1355" spans="8:12" x14ac:dyDescent="0.25">
      <c r="H1355" s="10"/>
      <c r="I1355" s="10"/>
      <c r="J1355" s="10"/>
      <c r="K1355" s="10"/>
      <c r="L1355" s="10"/>
    </row>
    <row r="1356" spans="8:12" x14ac:dyDescent="0.25">
      <c r="H1356" s="10"/>
      <c r="I1356" s="10"/>
      <c r="J1356" s="10"/>
      <c r="K1356" s="10"/>
      <c r="L1356" s="10"/>
    </row>
    <row r="1357" spans="8:12" x14ac:dyDescent="0.25">
      <c r="H1357" s="10"/>
      <c r="I1357" s="10"/>
      <c r="J1357" s="10"/>
      <c r="K1357" s="10"/>
      <c r="L1357" s="10"/>
    </row>
    <row r="1358" spans="8:12" x14ac:dyDescent="0.25">
      <c r="H1358" s="10"/>
      <c r="I1358" s="10"/>
      <c r="J1358" s="10"/>
      <c r="K1358" s="10"/>
      <c r="L1358" s="10"/>
    </row>
    <row r="1359" spans="8:12" x14ac:dyDescent="0.25">
      <c r="H1359" s="10"/>
      <c r="I1359" s="10"/>
      <c r="J1359" s="10"/>
      <c r="K1359" s="10"/>
      <c r="L1359" s="10"/>
    </row>
    <row r="1360" spans="8:12" x14ac:dyDescent="0.25">
      <c r="H1360" s="10"/>
      <c r="I1360" s="10"/>
      <c r="J1360" s="10"/>
      <c r="K1360" s="10"/>
      <c r="L1360" s="10"/>
    </row>
    <row r="1361" spans="8:12" x14ac:dyDescent="0.25">
      <c r="H1361" s="10"/>
      <c r="I1361" s="10"/>
      <c r="J1361" s="10"/>
      <c r="K1361" s="10"/>
      <c r="L1361" s="10"/>
    </row>
    <row r="1362" spans="8:12" x14ac:dyDescent="0.25">
      <c r="H1362" s="10"/>
      <c r="I1362" s="10"/>
      <c r="J1362" s="10"/>
      <c r="K1362" s="10"/>
      <c r="L1362" s="10"/>
    </row>
    <row r="1363" spans="8:12" x14ac:dyDescent="0.25">
      <c r="H1363" s="10"/>
      <c r="I1363" s="10"/>
      <c r="J1363" s="10"/>
      <c r="K1363" s="10"/>
      <c r="L1363" s="10"/>
    </row>
    <row r="1364" spans="8:12" x14ac:dyDescent="0.25">
      <c r="H1364" s="10"/>
      <c r="I1364" s="10"/>
      <c r="J1364" s="10"/>
      <c r="K1364" s="10"/>
      <c r="L1364" s="10"/>
    </row>
    <row r="1365" spans="8:12" x14ac:dyDescent="0.25">
      <c r="H1365" s="10"/>
      <c r="I1365" s="10"/>
      <c r="J1365" s="10"/>
      <c r="K1365" s="10"/>
      <c r="L1365" s="10"/>
    </row>
    <row r="1366" spans="8:12" x14ac:dyDescent="0.25">
      <c r="H1366" s="10"/>
      <c r="I1366" s="10"/>
      <c r="J1366" s="10"/>
      <c r="K1366" s="10"/>
      <c r="L1366" s="10"/>
    </row>
    <row r="1367" spans="8:12" x14ac:dyDescent="0.25">
      <c r="H1367" s="10"/>
      <c r="I1367" s="10"/>
      <c r="J1367" s="10"/>
      <c r="K1367" s="10"/>
      <c r="L1367" s="10"/>
    </row>
    <row r="1368" spans="8:12" x14ac:dyDescent="0.25">
      <c r="H1368" s="10"/>
      <c r="I1368" s="10"/>
      <c r="J1368" s="10"/>
      <c r="K1368" s="10"/>
      <c r="L1368" s="10"/>
    </row>
    <row r="1369" spans="8:12" x14ac:dyDescent="0.25">
      <c r="H1369" s="10"/>
      <c r="I1369" s="10"/>
      <c r="J1369" s="10"/>
      <c r="K1369" s="10"/>
      <c r="L1369" s="10"/>
    </row>
    <row r="1370" spans="8:12" x14ac:dyDescent="0.25">
      <c r="H1370" s="10"/>
      <c r="I1370" s="10"/>
      <c r="J1370" s="10"/>
      <c r="K1370" s="10"/>
      <c r="L1370" s="10"/>
    </row>
    <row r="1371" spans="8:12" x14ac:dyDescent="0.25">
      <c r="H1371" s="10"/>
      <c r="I1371" s="10"/>
      <c r="J1371" s="10"/>
      <c r="K1371" s="10"/>
      <c r="L1371" s="10"/>
    </row>
    <row r="1372" spans="8:12" x14ac:dyDescent="0.25">
      <c r="H1372" s="10"/>
      <c r="I1372" s="10"/>
      <c r="J1372" s="10"/>
      <c r="K1372" s="10"/>
      <c r="L1372" s="10"/>
    </row>
    <row r="1373" spans="8:12" x14ac:dyDescent="0.25">
      <c r="H1373" s="10"/>
      <c r="I1373" s="10"/>
      <c r="J1373" s="10"/>
      <c r="K1373" s="10"/>
      <c r="L1373" s="10"/>
    </row>
    <row r="1374" spans="8:12" x14ac:dyDescent="0.25">
      <c r="H1374" s="10"/>
      <c r="I1374" s="10"/>
      <c r="J1374" s="10"/>
      <c r="K1374" s="10"/>
      <c r="L1374" s="10"/>
    </row>
    <row r="1375" spans="8:12" x14ac:dyDescent="0.25">
      <c r="H1375" s="10"/>
      <c r="I1375" s="10"/>
      <c r="J1375" s="10"/>
      <c r="K1375" s="10"/>
      <c r="L1375" s="10"/>
    </row>
    <row r="1376" spans="8:12" x14ac:dyDescent="0.25">
      <c r="H1376" s="10"/>
      <c r="I1376" s="10"/>
      <c r="J1376" s="10"/>
      <c r="K1376" s="10"/>
      <c r="L1376" s="10"/>
    </row>
    <row r="1377" spans="8:12" x14ac:dyDescent="0.25">
      <c r="H1377" s="10"/>
      <c r="I1377" s="10"/>
      <c r="J1377" s="10"/>
      <c r="K1377" s="10"/>
      <c r="L1377" s="10"/>
    </row>
    <row r="1378" spans="8:12" x14ac:dyDescent="0.25">
      <c r="H1378" s="10"/>
      <c r="I1378" s="10"/>
      <c r="J1378" s="10"/>
      <c r="K1378" s="10"/>
      <c r="L1378" s="10"/>
    </row>
    <row r="1379" spans="8:12" x14ac:dyDescent="0.25">
      <c r="H1379" s="10"/>
      <c r="I1379" s="10"/>
      <c r="J1379" s="10"/>
      <c r="K1379" s="10"/>
      <c r="L1379" s="10"/>
    </row>
    <row r="1380" spans="8:12" x14ac:dyDescent="0.25">
      <c r="H1380" s="10"/>
      <c r="I1380" s="10"/>
      <c r="J1380" s="10"/>
      <c r="K1380" s="10"/>
      <c r="L1380" s="10"/>
    </row>
    <row r="1381" spans="8:12" x14ac:dyDescent="0.25">
      <c r="H1381" s="10"/>
      <c r="I1381" s="10"/>
      <c r="J1381" s="10"/>
      <c r="K1381" s="10"/>
      <c r="L1381" s="10"/>
    </row>
    <row r="1382" spans="8:12" x14ac:dyDescent="0.25">
      <c r="H1382" s="10"/>
      <c r="I1382" s="10"/>
      <c r="J1382" s="10"/>
      <c r="K1382" s="10"/>
      <c r="L1382" s="10"/>
    </row>
    <row r="1383" spans="8:12" x14ac:dyDescent="0.25">
      <c r="H1383" s="10"/>
      <c r="I1383" s="10"/>
      <c r="J1383" s="10"/>
      <c r="K1383" s="10"/>
      <c r="L1383" s="10"/>
    </row>
    <row r="1384" spans="8:12" x14ac:dyDescent="0.25">
      <c r="H1384" s="10"/>
      <c r="I1384" s="10"/>
      <c r="J1384" s="10"/>
      <c r="K1384" s="10"/>
      <c r="L1384" s="10"/>
    </row>
    <row r="1385" spans="8:12" x14ac:dyDescent="0.25">
      <c r="H1385" s="10"/>
      <c r="I1385" s="10"/>
      <c r="J1385" s="10"/>
      <c r="K1385" s="10"/>
      <c r="L1385" s="10"/>
    </row>
    <row r="1386" spans="8:12" x14ac:dyDescent="0.25">
      <c r="H1386" s="10"/>
      <c r="I1386" s="10"/>
      <c r="J1386" s="10"/>
      <c r="K1386" s="10"/>
      <c r="L1386" s="10"/>
    </row>
    <row r="1387" spans="8:12" x14ac:dyDescent="0.25">
      <c r="H1387" s="10"/>
      <c r="I1387" s="10"/>
      <c r="J1387" s="10"/>
      <c r="K1387" s="10"/>
      <c r="L1387" s="10"/>
    </row>
    <row r="1388" spans="8:12" x14ac:dyDescent="0.25">
      <c r="H1388" s="10"/>
      <c r="I1388" s="10"/>
      <c r="J1388" s="10"/>
      <c r="K1388" s="10"/>
      <c r="L1388" s="10"/>
    </row>
    <row r="1389" spans="8:12" x14ac:dyDescent="0.25">
      <c r="H1389" s="10"/>
      <c r="I1389" s="10"/>
      <c r="J1389" s="10"/>
      <c r="K1389" s="10"/>
      <c r="L1389" s="10"/>
    </row>
    <row r="1390" spans="8:12" x14ac:dyDescent="0.25">
      <c r="H1390" s="10"/>
      <c r="I1390" s="10"/>
      <c r="J1390" s="10"/>
      <c r="K1390" s="10"/>
      <c r="L1390" s="10"/>
    </row>
    <row r="1391" spans="8:12" x14ac:dyDescent="0.25">
      <c r="H1391" s="10"/>
      <c r="I1391" s="10"/>
      <c r="J1391" s="10"/>
      <c r="K1391" s="10"/>
      <c r="L1391" s="10"/>
    </row>
    <row r="1392" spans="8:12" x14ac:dyDescent="0.25">
      <c r="H1392" s="10"/>
      <c r="I1392" s="10"/>
      <c r="J1392" s="10"/>
      <c r="K1392" s="10"/>
      <c r="L1392" s="10"/>
    </row>
    <row r="1393" spans="8:12" x14ac:dyDescent="0.25">
      <c r="H1393" s="10"/>
      <c r="I1393" s="10"/>
      <c r="J1393" s="10"/>
      <c r="K1393" s="10"/>
      <c r="L1393" s="10"/>
    </row>
    <row r="1394" spans="8:12" x14ac:dyDescent="0.25">
      <c r="H1394" s="10"/>
      <c r="I1394" s="10"/>
      <c r="J1394" s="10"/>
      <c r="K1394" s="10"/>
      <c r="L1394" s="10"/>
    </row>
    <row r="1395" spans="8:12" x14ac:dyDescent="0.25">
      <c r="H1395" s="10"/>
      <c r="I1395" s="10"/>
      <c r="J1395" s="10"/>
      <c r="K1395" s="10"/>
      <c r="L1395" s="10"/>
    </row>
    <row r="1396" spans="8:12" x14ac:dyDescent="0.25">
      <c r="H1396" s="10"/>
      <c r="I1396" s="10"/>
      <c r="J1396" s="10"/>
      <c r="K1396" s="10"/>
      <c r="L1396" s="10"/>
    </row>
    <row r="1397" spans="8:12" x14ac:dyDescent="0.25">
      <c r="H1397" s="10"/>
      <c r="I1397" s="10"/>
      <c r="J1397" s="10"/>
      <c r="K1397" s="10"/>
      <c r="L1397" s="10"/>
    </row>
    <row r="1398" spans="8:12" x14ac:dyDescent="0.25">
      <c r="H1398" s="10"/>
      <c r="I1398" s="10"/>
      <c r="J1398" s="10"/>
      <c r="K1398" s="10"/>
      <c r="L1398" s="10"/>
    </row>
    <row r="1399" spans="8:12" x14ac:dyDescent="0.25">
      <c r="H1399" s="10"/>
      <c r="I1399" s="10"/>
      <c r="J1399" s="10"/>
      <c r="K1399" s="10"/>
      <c r="L1399" s="10"/>
    </row>
    <row r="1400" spans="8:12" x14ac:dyDescent="0.25">
      <c r="H1400" s="10"/>
      <c r="I1400" s="10"/>
      <c r="J1400" s="10"/>
      <c r="K1400" s="10"/>
      <c r="L1400" s="10"/>
    </row>
    <row r="1401" spans="8:12" x14ac:dyDescent="0.25">
      <c r="H1401" s="10"/>
      <c r="I1401" s="10"/>
      <c r="J1401" s="10"/>
      <c r="K1401" s="10"/>
      <c r="L1401" s="10"/>
    </row>
    <row r="1402" spans="8:12" x14ac:dyDescent="0.25">
      <c r="H1402" s="10"/>
      <c r="I1402" s="10"/>
      <c r="J1402" s="10"/>
      <c r="K1402" s="10"/>
      <c r="L1402" s="10"/>
    </row>
    <row r="1403" spans="8:12" x14ac:dyDescent="0.25">
      <c r="H1403" s="10"/>
      <c r="I1403" s="10"/>
      <c r="J1403" s="10"/>
      <c r="K1403" s="10"/>
      <c r="L1403" s="10"/>
    </row>
    <row r="1404" spans="8:12" x14ac:dyDescent="0.25">
      <c r="H1404" s="10"/>
      <c r="I1404" s="10"/>
      <c r="J1404" s="10"/>
      <c r="K1404" s="10"/>
      <c r="L1404" s="10"/>
    </row>
    <row r="1405" spans="8:12" x14ac:dyDescent="0.25">
      <c r="H1405" s="10"/>
      <c r="I1405" s="10"/>
      <c r="J1405" s="10"/>
      <c r="K1405" s="10"/>
      <c r="L1405" s="10"/>
    </row>
    <row r="1406" spans="8:12" x14ac:dyDescent="0.25">
      <c r="H1406" s="10"/>
      <c r="I1406" s="10"/>
      <c r="J1406" s="10"/>
      <c r="K1406" s="10"/>
      <c r="L1406" s="10"/>
    </row>
    <row r="1407" spans="8:12" x14ac:dyDescent="0.25">
      <c r="H1407" s="10"/>
      <c r="I1407" s="10"/>
      <c r="J1407" s="10"/>
      <c r="K1407" s="10"/>
      <c r="L1407" s="10"/>
    </row>
    <row r="1408" spans="8:12" x14ac:dyDescent="0.25">
      <c r="H1408" s="10"/>
      <c r="I1408" s="10"/>
      <c r="J1408" s="10"/>
      <c r="K1408" s="10"/>
      <c r="L1408" s="10"/>
    </row>
    <row r="1409" spans="8:12" x14ac:dyDescent="0.25">
      <c r="H1409" s="10"/>
      <c r="I1409" s="10"/>
      <c r="J1409" s="10"/>
      <c r="K1409" s="10"/>
      <c r="L1409" s="10"/>
    </row>
    <row r="1410" spans="8:12" x14ac:dyDescent="0.25">
      <c r="H1410" s="10"/>
      <c r="I1410" s="10"/>
      <c r="J1410" s="10"/>
      <c r="K1410" s="10"/>
      <c r="L1410" s="10"/>
    </row>
    <row r="1411" spans="8:12" x14ac:dyDescent="0.25">
      <c r="H1411" s="10"/>
      <c r="I1411" s="10"/>
      <c r="J1411" s="10"/>
      <c r="K1411" s="10"/>
      <c r="L1411" s="10"/>
    </row>
    <row r="1412" spans="8:12" x14ac:dyDescent="0.25">
      <c r="H1412" s="10"/>
      <c r="I1412" s="10"/>
      <c r="J1412" s="10"/>
      <c r="K1412" s="10"/>
      <c r="L1412" s="10"/>
    </row>
    <row r="1413" spans="8:12" x14ac:dyDescent="0.25">
      <c r="H1413" s="10"/>
      <c r="I1413" s="10"/>
      <c r="J1413" s="10"/>
      <c r="K1413" s="10"/>
      <c r="L1413" s="10"/>
    </row>
    <row r="1414" spans="8:12" x14ac:dyDescent="0.25">
      <c r="H1414" s="10"/>
      <c r="I1414" s="10"/>
      <c r="J1414" s="10"/>
      <c r="K1414" s="10"/>
      <c r="L1414" s="10"/>
    </row>
    <row r="1415" spans="8:12" x14ac:dyDescent="0.25">
      <c r="H1415" s="10"/>
      <c r="I1415" s="10"/>
      <c r="J1415" s="10"/>
      <c r="K1415" s="10"/>
      <c r="L1415" s="10"/>
    </row>
    <row r="1416" spans="8:12" x14ac:dyDescent="0.25">
      <c r="H1416" s="10"/>
      <c r="I1416" s="10"/>
      <c r="J1416" s="10"/>
      <c r="K1416" s="10"/>
      <c r="L1416" s="10"/>
    </row>
    <row r="1417" spans="8:12" x14ac:dyDescent="0.25">
      <c r="H1417" s="10"/>
      <c r="I1417" s="10"/>
      <c r="J1417" s="10"/>
      <c r="K1417" s="10"/>
      <c r="L1417" s="10"/>
    </row>
    <row r="1418" spans="8:12" x14ac:dyDescent="0.25">
      <c r="H1418" s="10"/>
      <c r="I1418" s="10"/>
      <c r="J1418" s="10"/>
      <c r="K1418" s="10"/>
      <c r="L1418" s="10"/>
    </row>
    <row r="1419" spans="8:12" x14ac:dyDescent="0.25">
      <c r="H1419" s="10"/>
      <c r="I1419" s="10"/>
      <c r="J1419" s="10"/>
      <c r="K1419" s="10"/>
      <c r="L1419" s="10"/>
    </row>
    <row r="1420" spans="8:12" x14ac:dyDescent="0.25">
      <c r="H1420" s="10"/>
      <c r="I1420" s="10"/>
      <c r="J1420" s="10"/>
      <c r="K1420" s="10"/>
      <c r="L1420" s="10"/>
    </row>
    <row r="1421" spans="8:12" x14ac:dyDescent="0.25">
      <c r="H1421" s="10"/>
      <c r="I1421" s="10"/>
      <c r="J1421" s="10"/>
      <c r="K1421" s="10"/>
      <c r="L1421" s="10"/>
    </row>
    <row r="1422" spans="8:12" x14ac:dyDescent="0.25">
      <c r="H1422" s="10"/>
      <c r="I1422" s="10"/>
      <c r="J1422" s="10"/>
      <c r="K1422" s="10"/>
      <c r="L1422" s="10"/>
    </row>
    <row r="1423" spans="8:12" x14ac:dyDescent="0.25">
      <c r="H1423" s="10"/>
      <c r="I1423" s="10"/>
      <c r="J1423" s="10"/>
      <c r="K1423" s="10"/>
      <c r="L1423" s="10"/>
    </row>
    <row r="1424" spans="8:12" x14ac:dyDescent="0.25">
      <c r="H1424" s="10"/>
      <c r="I1424" s="10"/>
      <c r="J1424" s="10"/>
      <c r="K1424" s="10"/>
      <c r="L1424" s="10"/>
    </row>
    <row r="1425" spans="8:12" x14ac:dyDescent="0.25">
      <c r="H1425" s="10"/>
      <c r="I1425" s="10"/>
      <c r="J1425" s="10"/>
      <c r="K1425" s="10"/>
      <c r="L1425" s="10"/>
    </row>
    <row r="1426" spans="8:12" x14ac:dyDescent="0.25">
      <c r="H1426" s="10"/>
      <c r="I1426" s="10"/>
      <c r="J1426" s="10"/>
      <c r="K1426" s="10"/>
      <c r="L1426" s="10"/>
    </row>
    <row r="1427" spans="8:12" x14ac:dyDescent="0.25">
      <c r="H1427" s="10"/>
      <c r="I1427" s="10"/>
      <c r="J1427" s="10"/>
      <c r="K1427" s="10"/>
      <c r="L1427" s="10"/>
    </row>
    <row r="1428" spans="8:12" x14ac:dyDescent="0.25">
      <c r="H1428" s="10"/>
      <c r="I1428" s="10"/>
      <c r="J1428" s="10"/>
      <c r="K1428" s="10"/>
      <c r="L1428" s="10"/>
    </row>
    <row r="1429" spans="8:12" x14ac:dyDescent="0.25">
      <c r="H1429" s="10"/>
      <c r="I1429" s="10"/>
      <c r="J1429" s="10"/>
      <c r="K1429" s="10"/>
      <c r="L1429" s="10"/>
    </row>
    <row r="1430" spans="8:12" x14ac:dyDescent="0.25">
      <c r="H1430" s="10"/>
      <c r="I1430" s="10"/>
      <c r="J1430" s="10"/>
      <c r="K1430" s="10"/>
      <c r="L1430" s="10"/>
    </row>
    <row r="1431" spans="8:12" x14ac:dyDescent="0.25">
      <c r="H1431" s="10"/>
      <c r="I1431" s="10"/>
      <c r="J1431" s="10"/>
      <c r="K1431" s="10"/>
      <c r="L1431" s="10"/>
    </row>
    <row r="1432" spans="8:12" x14ac:dyDescent="0.25">
      <c r="H1432" s="10"/>
      <c r="I1432" s="10"/>
      <c r="J1432" s="10"/>
      <c r="K1432" s="10"/>
      <c r="L1432" s="10"/>
    </row>
    <row r="1433" spans="8:12" x14ac:dyDescent="0.25">
      <c r="H1433" s="10"/>
      <c r="I1433" s="10"/>
      <c r="J1433" s="10"/>
      <c r="K1433" s="10"/>
      <c r="L1433" s="10"/>
    </row>
    <row r="1434" spans="8:12" x14ac:dyDescent="0.25">
      <c r="H1434" s="10"/>
      <c r="I1434" s="10"/>
      <c r="J1434" s="10"/>
      <c r="K1434" s="10"/>
      <c r="L1434" s="10"/>
    </row>
    <row r="1435" spans="8:12" x14ac:dyDescent="0.25">
      <c r="H1435" s="10"/>
      <c r="I1435" s="10"/>
      <c r="J1435" s="10"/>
      <c r="K1435" s="10"/>
      <c r="L1435" s="10"/>
    </row>
    <row r="1436" spans="8:12" x14ac:dyDescent="0.25">
      <c r="H1436" s="10"/>
      <c r="I1436" s="10"/>
      <c r="J1436" s="10"/>
      <c r="K1436" s="10"/>
      <c r="L1436" s="10"/>
    </row>
    <row r="1437" spans="8:12" x14ac:dyDescent="0.25">
      <c r="H1437" s="10"/>
      <c r="I1437" s="10"/>
      <c r="J1437" s="10"/>
      <c r="K1437" s="10"/>
      <c r="L1437" s="10"/>
    </row>
    <row r="1438" spans="8:12" x14ac:dyDescent="0.25">
      <c r="H1438" s="10"/>
      <c r="I1438" s="10"/>
      <c r="J1438" s="10"/>
      <c r="K1438" s="10"/>
      <c r="L1438" s="10"/>
    </row>
    <row r="1439" spans="8:12" x14ac:dyDescent="0.25">
      <c r="H1439" s="10"/>
      <c r="I1439" s="10"/>
      <c r="J1439" s="10"/>
      <c r="K1439" s="10"/>
      <c r="L1439" s="10"/>
    </row>
    <row r="1440" spans="8:12" x14ac:dyDescent="0.25">
      <c r="H1440" s="10"/>
      <c r="I1440" s="10"/>
      <c r="J1440" s="10"/>
      <c r="K1440" s="10"/>
      <c r="L1440" s="10"/>
    </row>
    <row r="1441" spans="8:12" x14ac:dyDescent="0.25">
      <c r="H1441" s="10"/>
      <c r="I1441" s="10"/>
      <c r="J1441" s="10"/>
      <c r="K1441" s="10"/>
      <c r="L1441" s="10"/>
    </row>
    <row r="1442" spans="8:12" x14ac:dyDescent="0.25">
      <c r="H1442" s="10"/>
      <c r="I1442" s="10"/>
      <c r="J1442" s="10"/>
      <c r="K1442" s="10"/>
      <c r="L1442" s="10"/>
    </row>
    <row r="1443" spans="8:12" x14ac:dyDescent="0.25">
      <c r="H1443" s="10"/>
      <c r="I1443" s="10"/>
      <c r="J1443" s="10"/>
      <c r="K1443" s="10"/>
      <c r="L1443" s="10"/>
    </row>
    <row r="1444" spans="8:12" x14ac:dyDescent="0.25">
      <c r="H1444" s="10"/>
      <c r="I1444" s="10"/>
      <c r="J1444" s="10"/>
      <c r="K1444" s="10"/>
      <c r="L1444" s="10"/>
    </row>
    <row r="1445" spans="8:12" x14ac:dyDescent="0.25">
      <c r="H1445" s="10"/>
      <c r="I1445" s="10"/>
      <c r="J1445" s="10"/>
      <c r="K1445" s="10"/>
      <c r="L1445" s="10"/>
    </row>
    <row r="1446" spans="8:12" x14ac:dyDescent="0.25">
      <c r="H1446" s="10"/>
      <c r="I1446" s="10"/>
      <c r="J1446" s="10"/>
      <c r="K1446" s="10"/>
      <c r="L1446" s="10"/>
    </row>
    <row r="1447" spans="8:12" x14ac:dyDescent="0.25">
      <c r="H1447" s="10"/>
      <c r="I1447" s="10"/>
      <c r="J1447" s="10"/>
      <c r="K1447" s="10"/>
      <c r="L1447" s="10"/>
    </row>
    <row r="1448" spans="8:12" x14ac:dyDescent="0.25">
      <c r="H1448" s="10"/>
      <c r="I1448" s="10"/>
      <c r="J1448" s="10"/>
      <c r="K1448" s="10"/>
      <c r="L1448" s="10"/>
    </row>
    <row r="1449" spans="8:12" x14ac:dyDescent="0.25">
      <c r="H1449" s="10"/>
      <c r="I1449" s="10"/>
      <c r="J1449" s="10"/>
      <c r="K1449" s="10"/>
      <c r="L1449" s="10"/>
    </row>
    <row r="1450" spans="8:12" x14ac:dyDescent="0.25">
      <c r="H1450" s="10"/>
      <c r="I1450" s="10"/>
      <c r="J1450" s="10"/>
      <c r="K1450" s="10"/>
      <c r="L1450" s="10"/>
    </row>
    <row r="1451" spans="8:12" x14ac:dyDescent="0.25">
      <c r="H1451" s="10"/>
      <c r="I1451" s="10"/>
      <c r="J1451" s="10"/>
      <c r="K1451" s="10"/>
      <c r="L1451" s="10"/>
    </row>
    <row r="1452" spans="8:12" x14ac:dyDescent="0.25">
      <c r="H1452" s="10"/>
      <c r="I1452" s="10"/>
      <c r="J1452" s="10"/>
      <c r="K1452" s="10"/>
      <c r="L1452" s="10"/>
    </row>
    <row r="1453" spans="8:12" x14ac:dyDescent="0.25">
      <c r="H1453" s="10"/>
      <c r="I1453" s="10"/>
      <c r="J1453" s="10"/>
      <c r="K1453" s="10"/>
      <c r="L1453" s="10"/>
    </row>
    <row r="1454" spans="8:12" x14ac:dyDescent="0.25">
      <c r="H1454" s="10"/>
      <c r="I1454" s="10"/>
      <c r="J1454" s="10"/>
      <c r="K1454" s="10"/>
      <c r="L1454" s="10"/>
    </row>
    <row r="1455" spans="8:12" x14ac:dyDescent="0.25">
      <c r="H1455" s="10"/>
      <c r="I1455" s="10"/>
      <c r="J1455" s="10"/>
      <c r="K1455" s="10"/>
      <c r="L1455" s="10"/>
    </row>
    <row r="1456" spans="8:12" x14ac:dyDescent="0.25">
      <c r="H1456" s="10"/>
      <c r="I1456" s="10"/>
      <c r="J1456" s="10"/>
      <c r="K1456" s="10"/>
      <c r="L1456" s="10"/>
    </row>
    <row r="1457" spans="8:12" x14ac:dyDescent="0.25">
      <c r="H1457" s="10"/>
      <c r="I1457" s="10"/>
      <c r="J1457" s="10"/>
      <c r="K1457" s="10"/>
      <c r="L1457" s="10"/>
    </row>
    <row r="1458" spans="8:12" x14ac:dyDescent="0.25">
      <c r="H1458" s="10"/>
      <c r="I1458" s="10"/>
      <c r="J1458" s="10"/>
      <c r="K1458" s="10"/>
      <c r="L1458" s="10"/>
    </row>
    <row r="1459" spans="8:12" x14ac:dyDescent="0.25">
      <c r="H1459" s="10"/>
      <c r="I1459" s="10"/>
      <c r="J1459" s="10"/>
      <c r="K1459" s="10"/>
      <c r="L1459" s="10"/>
    </row>
    <row r="1460" spans="8:12" x14ac:dyDescent="0.25">
      <c r="H1460" s="10"/>
      <c r="I1460" s="10"/>
      <c r="J1460" s="10"/>
      <c r="K1460" s="10"/>
      <c r="L1460" s="10"/>
    </row>
    <row r="1461" spans="8:12" x14ac:dyDescent="0.25">
      <c r="H1461" s="10"/>
      <c r="I1461" s="10"/>
      <c r="J1461" s="10"/>
      <c r="K1461" s="10"/>
      <c r="L1461" s="10"/>
    </row>
    <row r="1462" spans="8:12" x14ac:dyDescent="0.25">
      <c r="H1462" s="10"/>
      <c r="I1462" s="10"/>
      <c r="J1462" s="10"/>
      <c r="K1462" s="10"/>
      <c r="L1462" s="10"/>
    </row>
    <row r="1463" spans="8:12" x14ac:dyDescent="0.25">
      <c r="H1463" s="10"/>
      <c r="I1463" s="10"/>
      <c r="J1463" s="10"/>
      <c r="K1463" s="10"/>
      <c r="L1463" s="10"/>
    </row>
    <row r="1464" spans="8:12" x14ac:dyDescent="0.25">
      <c r="H1464" s="10"/>
      <c r="I1464" s="10"/>
      <c r="J1464" s="10"/>
      <c r="K1464" s="10"/>
      <c r="L1464" s="10"/>
    </row>
    <row r="1465" spans="8:12" x14ac:dyDescent="0.25">
      <c r="H1465" s="10"/>
      <c r="I1465" s="10"/>
      <c r="J1465" s="10"/>
      <c r="K1465" s="10"/>
      <c r="L1465" s="10"/>
    </row>
    <row r="1466" spans="8:12" x14ac:dyDescent="0.25">
      <c r="H1466" s="10"/>
      <c r="I1466" s="10"/>
      <c r="J1466" s="10"/>
      <c r="K1466" s="10"/>
      <c r="L1466" s="10"/>
    </row>
    <row r="1467" spans="8:12" x14ac:dyDescent="0.25">
      <c r="H1467" s="10"/>
      <c r="I1467" s="10"/>
      <c r="J1467" s="10"/>
      <c r="K1467" s="10"/>
      <c r="L1467" s="10"/>
    </row>
    <row r="1468" spans="8:12" x14ac:dyDescent="0.25">
      <c r="H1468" s="10"/>
      <c r="I1468" s="10"/>
      <c r="J1468" s="10"/>
      <c r="K1468" s="10"/>
      <c r="L1468" s="10"/>
    </row>
    <row r="1469" spans="8:12" x14ac:dyDescent="0.25">
      <c r="H1469" s="10"/>
      <c r="I1469" s="10"/>
      <c r="J1469" s="10"/>
      <c r="K1469" s="10"/>
      <c r="L1469" s="10"/>
    </row>
    <row r="1470" spans="8:12" x14ac:dyDescent="0.25">
      <c r="H1470" s="10"/>
      <c r="I1470" s="10"/>
      <c r="J1470" s="10"/>
      <c r="K1470" s="10"/>
      <c r="L1470" s="10"/>
    </row>
    <row r="1471" spans="8:12" x14ac:dyDescent="0.25">
      <c r="H1471" s="10"/>
      <c r="I1471" s="10"/>
      <c r="J1471" s="10"/>
      <c r="K1471" s="10"/>
      <c r="L1471" s="10"/>
    </row>
    <row r="1472" spans="8:12" x14ac:dyDescent="0.25">
      <c r="H1472" s="10"/>
      <c r="I1472" s="10"/>
      <c r="J1472" s="10"/>
      <c r="K1472" s="10"/>
      <c r="L1472" s="10"/>
    </row>
    <row r="1473" spans="8:12" x14ac:dyDescent="0.25">
      <c r="H1473" s="10"/>
      <c r="I1473" s="10"/>
      <c r="J1473" s="10"/>
      <c r="K1473" s="10"/>
      <c r="L1473" s="10"/>
    </row>
    <row r="1474" spans="8:12" x14ac:dyDescent="0.25">
      <c r="H1474" s="10"/>
      <c r="I1474" s="10"/>
      <c r="J1474" s="10"/>
      <c r="K1474" s="10"/>
      <c r="L1474" s="10"/>
    </row>
    <row r="1475" spans="8:12" x14ac:dyDescent="0.25">
      <c r="H1475" s="10"/>
      <c r="I1475" s="10"/>
      <c r="J1475" s="10"/>
      <c r="K1475" s="10"/>
      <c r="L1475" s="10"/>
    </row>
    <row r="1476" spans="8:12" x14ac:dyDescent="0.25">
      <c r="H1476" s="10"/>
      <c r="I1476" s="10"/>
      <c r="J1476" s="10"/>
      <c r="K1476" s="10"/>
      <c r="L1476" s="10"/>
    </row>
    <row r="1477" spans="8:12" x14ac:dyDescent="0.25">
      <c r="H1477" s="10"/>
      <c r="I1477" s="10"/>
      <c r="J1477" s="10"/>
      <c r="K1477" s="10"/>
      <c r="L1477" s="10"/>
    </row>
    <row r="1478" spans="8:12" x14ac:dyDescent="0.25">
      <c r="H1478" s="10"/>
      <c r="I1478" s="10"/>
      <c r="J1478" s="10"/>
      <c r="K1478" s="10"/>
      <c r="L1478" s="10"/>
    </row>
    <row r="1479" spans="8:12" x14ac:dyDescent="0.25">
      <c r="H1479" s="10"/>
      <c r="I1479" s="10"/>
      <c r="J1479" s="10"/>
      <c r="K1479" s="10"/>
      <c r="L1479" s="10"/>
    </row>
    <row r="1480" spans="8:12" x14ac:dyDescent="0.25">
      <c r="H1480" s="10"/>
      <c r="I1480" s="10"/>
      <c r="J1480" s="10"/>
      <c r="K1480" s="10"/>
      <c r="L1480" s="10"/>
    </row>
    <row r="1481" spans="8:12" x14ac:dyDescent="0.25">
      <c r="H1481" s="10"/>
      <c r="I1481" s="10"/>
      <c r="J1481" s="10"/>
      <c r="K1481" s="10"/>
      <c r="L1481" s="10"/>
    </row>
    <row r="1482" spans="8:12" x14ac:dyDescent="0.25">
      <c r="H1482" s="10"/>
      <c r="I1482" s="10"/>
      <c r="J1482" s="10"/>
      <c r="K1482" s="10"/>
      <c r="L1482" s="10"/>
    </row>
    <row r="1483" spans="8:12" x14ac:dyDescent="0.25">
      <c r="H1483" s="10"/>
      <c r="I1483" s="10"/>
      <c r="J1483" s="10"/>
      <c r="K1483" s="10"/>
      <c r="L1483" s="10"/>
    </row>
    <row r="1484" spans="8:12" x14ac:dyDescent="0.25">
      <c r="H1484" s="10"/>
      <c r="I1484" s="10"/>
      <c r="J1484" s="10"/>
      <c r="K1484" s="10"/>
      <c r="L1484" s="10"/>
    </row>
    <row r="1485" spans="8:12" x14ac:dyDescent="0.25">
      <c r="H1485" s="10"/>
      <c r="I1485" s="10"/>
      <c r="J1485" s="10"/>
      <c r="K1485" s="10"/>
      <c r="L1485" s="10"/>
    </row>
    <row r="1486" spans="8:12" x14ac:dyDescent="0.25">
      <c r="H1486" s="10"/>
      <c r="I1486" s="10"/>
      <c r="J1486" s="10"/>
      <c r="K1486" s="10"/>
      <c r="L1486" s="10"/>
    </row>
    <row r="1487" spans="8:12" x14ac:dyDescent="0.25">
      <c r="H1487" s="10"/>
      <c r="I1487" s="10"/>
      <c r="J1487" s="10"/>
      <c r="K1487" s="10"/>
      <c r="L1487" s="10"/>
    </row>
    <row r="1488" spans="8:12" x14ac:dyDescent="0.25">
      <c r="H1488" s="10"/>
      <c r="I1488" s="10"/>
      <c r="J1488" s="10"/>
      <c r="K1488" s="10"/>
      <c r="L1488" s="10"/>
    </row>
    <row r="1489" spans="8:12" x14ac:dyDescent="0.25">
      <c r="H1489" s="10"/>
      <c r="I1489" s="10"/>
      <c r="J1489" s="10"/>
      <c r="K1489" s="10"/>
      <c r="L1489" s="10"/>
    </row>
    <row r="1490" spans="8:12" x14ac:dyDescent="0.25">
      <c r="H1490" s="10"/>
      <c r="I1490" s="10"/>
      <c r="J1490" s="10"/>
      <c r="K1490" s="10"/>
      <c r="L1490" s="10"/>
    </row>
    <row r="1491" spans="8:12" x14ac:dyDescent="0.25">
      <c r="H1491" s="10"/>
      <c r="I1491" s="10"/>
      <c r="J1491" s="10"/>
      <c r="K1491" s="10"/>
      <c r="L1491" s="10"/>
    </row>
    <row r="1492" spans="8:12" x14ac:dyDescent="0.25">
      <c r="H1492" s="10"/>
      <c r="I1492" s="10"/>
      <c r="J1492" s="10"/>
      <c r="K1492" s="10"/>
      <c r="L1492" s="10"/>
    </row>
    <row r="1493" spans="8:12" x14ac:dyDescent="0.25">
      <c r="H1493" s="10"/>
      <c r="I1493" s="10"/>
      <c r="J1493" s="10"/>
      <c r="K1493" s="10"/>
      <c r="L1493" s="10"/>
    </row>
    <row r="1494" spans="8:12" x14ac:dyDescent="0.25">
      <c r="H1494" s="10"/>
      <c r="I1494" s="10"/>
      <c r="J1494" s="10"/>
      <c r="K1494" s="10"/>
      <c r="L1494" s="10"/>
    </row>
    <row r="1495" spans="8:12" x14ac:dyDescent="0.25">
      <c r="H1495" s="10"/>
      <c r="I1495" s="10"/>
      <c r="J1495" s="10"/>
      <c r="K1495" s="10"/>
      <c r="L1495" s="10"/>
    </row>
    <row r="1496" spans="8:12" x14ac:dyDescent="0.25">
      <c r="H1496" s="10"/>
      <c r="I1496" s="10"/>
      <c r="J1496" s="10"/>
      <c r="K1496" s="10"/>
      <c r="L1496" s="10"/>
    </row>
    <row r="1497" spans="8:12" x14ac:dyDescent="0.25">
      <c r="H1497" s="10"/>
      <c r="I1497" s="10"/>
      <c r="J1497" s="10"/>
      <c r="K1497" s="10"/>
      <c r="L1497" s="10"/>
    </row>
    <row r="1498" spans="8:12" x14ac:dyDescent="0.25">
      <c r="H1498" s="10"/>
      <c r="I1498" s="10"/>
      <c r="J1498" s="10"/>
      <c r="K1498" s="10"/>
      <c r="L1498" s="10"/>
    </row>
    <row r="1499" spans="8:12" x14ac:dyDescent="0.25">
      <c r="H1499" s="10"/>
      <c r="I1499" s="10"/>
      <c r="J1499" s="10"/>
      <c r="K1499" s="10"/>
      <c r="L1499" s="10"/>
    </row>
    <row r="1500" spans="8:12" x14ac:dyDescent="0.25">
      <c r="H1500" s="10"/>
      <c r="I1500" s="10"/>
      <c r="J1500" s="10"/>
      <c r="K1500" s="10"/>
      <c r="L1500" s="10"/>
    </row>
    <row r="1501" spans="8:12" x14ac:dyDescent="0.25">
      <c r="H1501" s="10"/>
      <c r="I1501" s="10"/>
      <c r="J1501" s="10"/>
      <c r="K1501" s="10"/>
      <c r="L1501" s="10"/>
    </row>
    <row r="1502" spans="8:12" x14ac:dyDescent="0.25">
      <c r="H1502" s="10"/>
      <c r="I1502" s="10"/>
      <c r="J1502" s="10"/>
      <c r="K1502" s="10"/>
      <c r="L1502" s="10"/>
    </row>
    <row r="1503" spans="8:12" x14ac:dyDescent="0.25">
      <c r="H1503" s="10"/>
      <c r="I1503" s="10"/>
      <c r="J1503" s="10"/>
      <c r="K1503" s="10"/>
      <c r="L1503" s="10"/>
    </row>
    <row r="1504" spans="8:12" x14ac:dyDescent="0.25">
      <c r="H1504" s="10"/>
      <c r="I1504" s="10"/>
      <c r="J1504" s="10"/>
      <c r="K1504" s="10"/>
      <c r="L1504" s="10"/>
    </row>
    <row r="1505" spans="8:12" x14ac:dyDescent="0.25">
      <c r="H1505" s="10"/>
      <c r="I1505" s="10"/>
      <c r="J1505" s="10"/>
      <c r="K1505" s="10"/>
      <c r="L1505" s="10"/>
    </row>
    <row r="1506" spans="8:12" x14ac:dyDescent="0.25">
      <c r="H1506" s="10"/>
      <c r="I1506" s="10"/>
      <c r="J1506" s="10"/>
      <c r="K1506" s="10"/>
      <c r="L1506" s="10"/>
    </row>
    <row r="1507" spans="8:12" x14ac:dyDescent="0.25">
      <c r="H1507" s="10"/>
      <c r="I1507" s="10"/>
      <c r="J1507" s="10"/>
      <c r="K1507" s="10"/>
      <c r="L1507" s="10"/>
    </row>
    <row r="1508" spans="8:12" x14ac:dyDescent="0.25">
      <c r="H1508" s="10"/>
      <c r="I1508" s="10"/>
      <c r="J1508" s="10"/>
      <c r="K1508" s="10"/>
      <c r="L1508" s="10"/>
    </row>
    <row r="1509" spans="8:12" x14ac:dyDescent="0.25">
      <c r="H1509" s="10"/>
      <c r="I1509" s="10"/>
      <c r="J1509" s="10"/>
      <c r="K1509" s="10"/>
      <c r="L1509" s="10"/>
    </row>
    <row r="1510" spans="8:12" x14ac:dyDescent="0.25">
      <c r="H1510" s="10"/>
      <c r="I1510" s="10"/>
      <c r="J1510" s="10"/>
      <c r="K1510" s="10"/>
      <c r="L1510" s="10"/>
    </row>
    <row r="1511" spans="8:12" x14ac:dyDescent="0.25">
      <c r="H1511" s="10"/>
      <c r="I1511" s="10"/>
      <c r="J1511" s="10"/>
      <c r="K1511" s="10"/>
      <c r="L1511" s="10"/>
    </row>
    <row r="1512" spans="8:12" x14ac:dyDescent="0.25">
      <c r="H1512" s="10"/>
      <c r="I1512" s="10"/>
      <c r="J1512" s="10"/>
      <c r="K1512" s="10"/>
      <c r="L1512" s="10"/>
    </row>
    <row r="1513" spans="8:12" x14ac:dyDescent="0.25">
      <c r="H1513" s="10"/>
      <c r="I1513" s="10"/>
      <c r="J1513" s="10"/>
      <c r="K1513" s="10"/>
      <c r="L1513" s="10"/>
    </row>
    <row r="1514" spans="8:12" x14ac:dyDescent="0.25">
      <c r="H1514" s="10"/>
      <c r="I1514" s="10"/>
      <c r="J1514" s="10"/>
      <c r="K1514" s="10"/>
      <c r="L1514" s="10"/>
    </row>
    <row r="1515" spans="8:12" x14ac:dyDescent="0.25">
      <c r="H1515" s="10"/>
      <c r="I1515" s="10"/>
      <c r="J1515" s="10"/>
      <c r="K1515" s="10"/>
      <c r="L1515" s="10"/>
    </row>
    <row r="1516" spans="8:12" x14ac:dyDescent="0.25">
      <c r="H1516" s="10"/>
      <c r="I1516" s="10"/>
      <c r="J1516" s="10"/>
      <c r="K1516" s="10"/>
      <c r="L1516" s="10"/>
    </row>
    <row r="1517" spans="8:12" x14ac:dyDescent="0.25">
      <c r="H1517" s="10"/>
      <c r="I1517" s="10"/>
      <c r="J1517" s="10"/>
      <c r="K1517" s="10"/>
      <c r="L1517" s="10"/>
    </row>
    <row r="1518" spans="8:12" x14ac:dyDescent="0.25">
      <c r="H1518" s="10"/>
      <c r="I1518" s="10"/>
      <c r="J1518" s="10"/>
      <c r="K1518" s="10"/>
      <c r="L1518" s="10"/>
    </row>
    <row r="1519" spans="8:12" x14ac:dyDescent="0.25">
      <c r="H1519" s="10"/>
      <c r="I1519" s="10"/>
      <c r="J1519" s="10"/>
      <c r="K1519" s="10"/>
      <c r="L1519" s="10"/>
    </row>
    <row r="1520" spans="8:12" x14ac:dyDescent="0.25">
      <c r="H1520" s="10"/>
      <c r="I1520" s="10"/>
      <c r="J1520" s="10"/>
      <c r="K1520" s="10"/>
      <c r="L1520" s="10"/>
    </row>
    <row r="1521" spans="8:12" x14ac:dyDescent="0.25">
      <c r="H1521" s="10"/>
      <c r="I1521" s="10"/>
      <c r="J1521" s="10"/>
      <c r="K1521" s="10"/>
      <c r="L1521" s="10"/>
    </row>
    <row r="1522" spans="8:12" x14ac:dyDescent="0.25">
      <c r="H1522" s="10"/>
      <c r="I1522" s="10"/>
      <c r="J1522" s="10"/>
      <c r="K1522" s="10"/>
      <c r="L1522" s="10"/>
    </row>
    <row r="1523" spans="8:12" x14ac:dyDescent="0.25">
      <c r="H1523" s="10"/>
      <c r="I1523" s="10"/>
      <c r="J1523" s="10"/>
      <c r="K1523" s="10"/>
      <c r="L1523" s="10"/>
    </row>
    <row r="1524" spans="8:12" x14ac:dyDescent="0.25">
      <c r="H1524" s="10"/>
      <c r="I1524" s="10"/>
      <c r="J1524" s="10"/>
      <c r="K1524" s="10"/>
      <c r="L1524" s="10"/>
    </row>
    <row r="1525" spans="8:12" x14ac:dyDescent="0.25">
      <c r="H1525" s="10"/>
      <c r="I1525" s="10"/>
      <c r="J1525" s="10"/>
      <c r="K1525" s="10"/>
      <c r="L1525" s="10"/>
    </row>
    <row r="1526" spans="8:12" x14ac:dyDescent="0.25">
      <c r="H1526" s="10"/>
      <c r="I1526" s="10"/>
      <c r="J1526" s="10"/>
      <c r="K1526" s="10"/>
      <c r="L1526" s="10"/>
    </row>
    <row r="1527" spans="8:12" x14ac:dyDescent="0.25">
      <c r="H1527" s="10"/>
      <c r="I1527" s="10"/>
      <c r="J1527" s="10"/>
      <c r="K1527" s="10"/>
      <c r="L1527" s="10"/>
    </row>
    <row r="1528" spans="8:12" x14ac:dyDescent="0.25">
      <c r="H1528" s="10"/>
      <c r="I1528" s="10"/>
      <c r="J1528" s="10"/>
      <c r="K1528" s="10"/>
      <c r="L1528" s="10"/>
    </row>
    <row r="1529" spans="8:12" x14ac:dyDescent="0.25">
      <c r="H1529" s="10"/>
      <c r="I1529" s="10"/>
      <c r="J1529" s="10"/>
      <c r="K1529" s="10"/>
      <c r="L1529" s="10"/>
    </row>
    <row r="1530" spans="8:12" x14ac:dyDescent="0.25">
      <c r="H1530" s="10"/>
      <c r="I1530" s="10"/>
      <c r="J1530" s="10"/>
      <c r="K1530" s="10"/>
      <c r="L1530" s="10"/>
    </row>
    <row r="1531" spans="8:12" x14ac:dyDescent="0.25">
      <c r="H1531" s="10"/>
      <c r="I1531" s="10"/>
      <c r="J1531" s="10"/>
      <c r="K1531" s="10"/>
      <c r="L1531" s="10"/>
    </row>
    <row r="1532" spans="8:12" x14ac:dyDescent="0.25">
      <c r="H1532" s="10"/>
      <c r="I1532" s="10"/>
      <c r="J1532" s="10"/>
      <c r="K1532" s="10"/>
      <c r="L1532" s="10"/>
    </row>
    <row r="1533" spans="8:12" x14ac:dyDescent="0.25">
      <c r="H1533" s="10"/>
      <c r="I1533" s="10"/>
      <c r="J1533" s="10"/>
      <c r="K1533" s="10"/>
      <c r="L1533" s="10"/>
    </row>
    <row r="1534" spans="8:12" x14ac:dyDescent="0.25">
      <c r="H1534" s="10"/>
      <c r="I1534" s="10"/>
      <c r="J1534" s="10"/>
      <c r="K1534" s="10"/>
      <c r="L1534" s="10"/>
    </row>
    <row r="1535" spans="8:12" x14ac:dyDescent="0.25">
      <c r="H1535" s="10"/>
      <c r="I1535" s="10"/>
      <c r="J1535" s="10"/>
      <c r="K1535" s="10"/>
      <c r="L1535" s="10"/>
    </row>
    <row r="1536" spans="8:12" x14ac:dyDescent="0.25">
      <c r="H1536" s="10"/>
      <c r="I1536" s="10"/>
      <c r="J1536" s="10"/>
      <c r="K1536" s="10"/>
      <c r="L1536" s="10"/>
    </row>
    <row r="1537" spans="8:12" x14ac:dyDescent="0.25">
      <c r="H1537" s="10"/>
      <c r="I1537" s="10"/>
      <c r="J1537" s="10"/>
      <c r="K1537" s="10"/>
      <c r="L1537" s="10"/>
    </row>
    <row r="1538" spans="8:12" x14ac:dyDescent="0.25">
      <c r="H1538" s="10"/>
      <c r="I1538" s="10"/>
      <c r="J1538" s="10"/>
      <c r="K1538" s="10"/>
      <c r="L1538" s="10"/>
    </row>
    <row r="1539" spans="8:12" x14ac:dyDescent="0.25">
      <c r="H1539" s="10"/>
      <c r="I1539" s="10"/>
      <c r="J1539" s="10"/>
      <c r="K1539" s="10"/>
      <c r="L1539" s="10"/>
    </row>
    <row r="1540" spans="8:12" x14ac:dyDescent="0.25">
      <c r="H1540" s="10"/>
      <c r="I1540" s="10"/>
      <c r="J1540" s="10"/>
      <c r="K1540" s="10"/>
      <c r="L1540" s="10"/>
    </row>
    <row r="1541" spans="8:12" x14ac:dyDescent="0.25">
      <c r="H1541" s="10"/>
      <c r="I1541" s="10"/>
      <c r="J1541" s="10"/>
      <c r="K1541" s="10"/>
      <c r="L1541" s="10"/>
    </row>
    <row r="1542" spans="8:12" x14ac:dyDescent="0.25">
      <c r="H1542" s="10"/>
      <c r="I1542" s="10"/>
      <c r="J1542" s="10"/>
      <c r="K1542" s="10"/>
      <c r="L1542" s="10"/>
    </row>
    <row r="1543" spans="8:12" x14ac:dyDescent="0.25">
      <c r="H1543" s="10"/>
      <c r="I1543" s="10"/>
      <c r="J1543" s="10"/>
      <c r="K1543" s="10"/>
      <c r="L1543" s="10"/>
    </row>
    <row r="1544" spans="8:12" x14ac:dyDescent="0.25">
      <c r="H1544" s="10"/>
      <c r="I1544" s="10"/>
      <c r="J1544" s="10"/>
      <c r="K1544" s="10"/>
      <c r="L1544" s="10"/>
    </row>
    <row r="1545" spans="8:12" x14ac:dyDescent="0.25">
      <c r="H1545" s="10"/>
      <c r="I1545" s="10"/>
      <c r="J1545" s="10"/>
      <c r="K1545" s="10"/>
      <c r="L1545" s="10"/>
    </row>
    <row r="1546" spans="8:12" x14ac:dyDescent="0.25">
      <c r="H1546" s="10"/>
      <c r="I1546" s="10"/>
      <c r="J1546" s="10"/>
      <c r="K1546" s="10"/>
      <c r="L1546" s="10"/>
    </row>
    <row r="1547" spans="8:12" x14ac:dyDescent="0.25">
      <c r="H1547" s="10"/>
      <c r="I1547" s="10"/>
      <c r="J1547" s="10"/>
      <c r="K1547" s="10"/>
      <c r="L1547" s="10"/>
    </row>
    <row r="1548" spans="8:12" x14ac:dyDescent="0.25">
      <c r="H1548" s="10"/>
      <c r="I1548" s="10"/>
      <c r="J1548" s="10"/>
      <c r="K1548" s="10"/>
      <c r="L1548" s="10"/>
    </row>
    <row r="1549" spans="8:12" x14ac:dyDescent="0.25">
      <c r="H1549" s="10"/>
      <c r="I1549" s="10"/>
      <c r="J1549" s="10"/>
      <c r="K1549" s="10"/>
      <c r="L1549" s="10"/>
    </row>
    <row r="1550" spans="8:12" x14ac:dyDescent="0.25">
      <c r="H1550" s="10"/>
      <c r="I1550" s="10"/>
      <c r="J1550" s="10"/>
      <c r="K1550" s="10"/>
      <c r="L1550" s="10"/>
    </row>
    <row r="1551" spans="8:12" x14ac:dyDescent="0.25">
      <c r="H1551" s="10"/>
      <c r="I1551" s="10"/>
      <c r="J1551" s="10"/>
      <c r="K1551" s="10"/>
      <c r="L1551" s="10"/>
    </row>
    <row r="1552" spans="8:12" x14ac:dyDescent="0.25">
      <c r="H1552" s="10"/>
      <c r="I1552" s="10"/>
      <c r="J1552" s="10"/>
      <c r="K1552" s="10"/>
      <c r="L1552" s="10"/>
    </row>
    <row r="1553" spans="8:12" x14ac:dyDescent="0.25">
      <c r="H1553" s="10"/>
      <c r="I1553" s="10"/>
      <c r="J1553" s="10"/>
      <c r="K1553" s="10"/>
      <c r="L1553" s="10"/>
    </row>
    <row r="1554" spans="8:12" x14ac:dyDescent="0.25">
      <c r="H1554" s="10"/>
      <c r="I1554" s="10"/>
      <c r="J1554" s="10"/>
      <c r="K1554" s="10"/>
      <c r="L1554" s="10"/>
    </row>
    <row r="1555" spans="8:12" x14ac:dyDescent="0.25">
      <c r="H1555" s="10"/>
      <c r="I1555" s="10"/>
      <c r="J1555" s="10"/>
      <c r="K1555" s="10"/>
      <c r="L1555" s="10"/>
    </row>
    <row r="1556" spans="8:12" x14ac:dyDescent="0.25">
      <c r="H1556" s="10"/>
      <c r="I1556" s="10"/>
      <c r="J1556" s="10"/>
      <c r="K1556" s="10"/>
      <c r="L1556" s="10"/>
    </row>
    <row r="1557" spans="8:12" x14ac:dyDescent="0.25">
      <c r="H1557" s="10"/>
      <c r="I1557" s="10"/>
      <c r="J1557" s="10"/>
      <c r="K1557" s="10"/>
      <c r="L1557" s="10"/>
    </row>
    <row r="1558" spans="8:12" x14ac:dyDescent="0.25">
      <c r="H1558" s="10"/>
      <c r="I1558" s="10"/>
      <c r="J1558" s="10"/>
      <c r="K1558" s="10"/>
      <c r="L1558" s="10"/>
    </row>
    <row r="1559" spans="8:12" x14ac:dyDescent="0.25">
      <c r="H1559" s="10"/>
      <c r="I1559" s="10"/>
      <c r="J1559" s="10"/>
      <c r="K1559" s="10"/>
      <c r="L1559" s="10"/>
    </row>
    <row r="1560" spans="8:12" x14ac:dyDescent="0.25">
      <c r="H1560" s="10"/>
      <c r="I1560" s="10"/>
      <c r="J1560" s="10"/>
      <c r="K1560" s="10"/>
      <c r="L1560" s="10"/>
    </row>
    <row r="1561" spans="8:12" x14ac:dyDescent="0.25">
      <c r="H1561" s="10"/>
      <c r="I1561" s="10"/>
      <c r="J1561" s="10"/>
      <c r="K1561" s="10"/>
      <c r="L1561" s="10"/>
    </row>
    <row r="1562" spans="8:12" x14ac:dyDescent="0.25">
      <c r="H1562" s="10"/>
      <c r="I1562" s="10"/>
      <c r="J1562" s="10"/>
      <c r="K1562" s="10"/>
      <c r="L1562" s="10"/>
    </row>
    <row r="1563" spans="8:12" x14ac:dyDescent="0.25">
      <c r="H1563" s="10"/>
      <c r="I1563" s="10"/>
      <c r="J1563" s="10"/>
      <c r="K1563" s="10"/>
      <c r="L1563" s="10"/>
    </row>
    <row r="1564" spans="8:12" x14ac:dyDescent="0.25">
      <c r="H1564" s="10"/>
      <c r="I1564" s="10"/>
      <c r="J1564" s="10"/>
      <c r="K1564" s="10"/>
      <c r="L1564" s="10"/>
    </row>
    <row r="1565" spans="8:12" x14ac:dyDescent="0.25">
      <c r="H1565" s="10"/>
      <c r="I1565" s="10"/>
      <c r="J1565" s="10"/>
      <c r="K1565" s="10"/>
      <c r="L1565" s="10"/>
    </row>
    <row r="1566" spans="8:12" x14ac:dyDescent="0.25">
      <c r="H1566" s="10"/>
      <c r="I1566" s="10"/>
      <c r="J1566" s="10"/>
      <c r="K1566" s="10"/>
      <c r="L1566" s="10"/>
    </row>
    <row r="1567" spans="8:12" x14ac:dyDescent="0.25">
      <c r="H1567" s="10"/>
      <c r="I1567" s="10"/>
      <c r="J1567" s="10"/>
      <c r="K1567" s="10"/>
      <c r="L1567" s="10"/>
    </row>
    <row r="1568" spans="8:12" x14ac:dyDescent="0.25">
      <c r="H1568" s="10"/>
      <c r="I1568" s="10"/>
      <c r="J1568" s="10"/>
      <c r="K1568" s="10"/>
      <c r="L1568" s="10"/>
    </row>
    <row r="1569" spans="8:12" x14ac:dyDescent="0.25">
      <c r="H1569" s="10"/>
      <c r="I1569" s="10"/>
      <c r="J1569" s="10"/>
      <c r="K1569" s="10"/>
      <c r="L1569" s="10"/>
    </row>
    <row r="1570" spans="8:12" x14ac:dyDescent="0.25">
      <c r="H1570" s="10"/>
      <c r="I1570" s="10"/>
      <c r="J1570" s="10"/>
      <c r="K1570" s="10"/>
      <c r="L1570" s="10"/>
    </row>
    <row r="1571" spans="8:12" x14ac:dyDescent="0.25">
      <c r="H1571" s="10"/>
      <c r="I1571" s="10"/>
      <c r="J1571" s="10"/>
      <c r="K1571" s="10"/>
      <c r="L1571" s="10"/>
    </row>
    <row r="1572" spans="8:12" x14ac:dyDescent="0.25">
      <c r="H1572" s="10"/>
      <c r="I1572" s="10"/>
      <c r="J1572" s="10"/>
      <c r="K1572" s="10"/>
      <c r="L1572" s="10"/>
    </row>
    <row r="1573" spans="8:12" x14ac:dyDescent="0.25">
      <c r="H1573" s="10"/>
      <c r="I1573" s="10"/>
      <c r="J1573" s="10"/>
      <c r="K1573" s="10"/>
      <c r="L1573" s="10"/>
    </row>
    <row r="1574" spans="8:12" x14ac:dyDescent="0.25">
      <c r="H1574" s="10"/>
      <c r="I1574" s="10"/>
      <c r="J1574" s="10"/>
      <c r="K1574" s="10"/>
      <c r="L1574" s="10"/>
    </row>
    <row r="1575" spans="8:12" x14ac:dyDescent="0.25">
      <c r="H1575" s="10"/>
      <c r="I1575" s="10"/>
      <c r="J1575" s="10"/>
      <c r="K1575" s="10"/>
      <c r="L1575" s="10"/>
    </row>
    <row r="1576" spans="8:12" x14ac:dyDescent="0.25">
      <c r="H1576" s="10"/>
      <c r="I1576" s="10"/>
      <c r="J1576" s="10"/>
      <c r="K1576" s="10"/>
      <c r="L1576" s="10"/>
    </row>
    <row r="1577" spans="8:12" x14ac:dyDescent="0.25">
      <c r="H1577" s="10"/>
      <c r="I1577" s="10"/>
      <c r="J1577" s="10"/>
      <c r="K1577" s="10"/>
      <c r="L1577" s="10"/>
    </row>
    <row r="1578" spans="8:12" x14ac:dyDescent="0.25">
      <c r="H1578" s="10"/>
      <c r="I1578" s="10"/>
      <c r="J1578" s="10"/>
      <c r="K1578" s="10"/>
      <c r="L1578" s="10"/>
    </row>
    <row r="1579" spans="8:12" x14ac:dyDescent="0.25">
      <c r="H1579" s="10"/>
      <c r="I1579" s="10"/>
      <c r="J1579" s="10"/>
      <c r="K1579" s="10"/>
      <c r="L1579" s="10"/>
    </row>
    <row r="1580" spans="8:12" x14ac:dyDescent="0.25">
      <c r="H1580" s="10"/>
      <c r="I1580" s="10"/>
      <c r="J1580" s="10"/>
      <c r="K1580" s="10"/>
      <c r="L1580" s="10"/>
    </row>
    <row r="1581" spans="8:12" x14ac:dyDescent="0.25">
      <c r="H1581" s="10"/>
      <c r="I1581" s="10"/>
      <c r="J1581" s="10"/>
      <c r="K1581" s="10"/>
      <c r="L1581" s="10"/>
    </row>
    <row r="1582" spans="8:12" x14ac:dyDescent="0.25">
      <c r="H1582" s="10"/>
      <c r="I1582" s="10"/>
      <c r="J1582" s="10"/>
      <c r="K1582" s="10"/>
      <c r="L1582" s="10"/>
    </row>
    <row r="1583" spans="8:12" x14ac:dyDescent="0.25">
      <c r="H1583" s="10"/>
      <c r="I1583" s="10"/>
      <c r="J1583" s="10"/>
      <c r="K1583" s="10"/>
      <c r="L1583" s="10"/>
    </row>
    <row r="1584" spans="8:12" x14ac:dyDescent="0.25">
      <c r="H1584" s="10"/>
      <c r="I1584" s="10"/>
      <c r="J1584" s="10"/>
      <c r="K1584" s="10"/>
      <c r="L1584" s="10"/>
    </row>
    <row r="1585" spans="8:12" x14ac:dyDescent="0.25">
      <c r="H1585" s="10"/>
      <c r="I1585" s="10"/>
      <c r="J1585" s="10"/>
      <c r="K1585" s="10"/>
      <c r="L1585" s="10"/>
    </row>
    <row r="1586" spans="8:12" x14ac:dyDescent="0.25">
      <c r="H1586" s="10"/>
      <c r="I1586" s="10"/>
      <c r="J1586" s="10"/>
      <c r="K1586" s="10"/>
      <c r="L1586" s="10"/>
    </row>
    <row r="1587" spans="8:12" x14ac:dyDescent="0.25">
      <c r="H1587" s="10"/>
      <c r="I1587" s="10"/>
      <c r="J1587" s="10"/>
      <c r="K1587" s="10"/>
      <c r="L1587" s="10"/>
    </row>
    <row r="1588" spans="8:12" x14ac:dyDescent="0.25">
      <c r="H1588" s="10"/>
      <c r="I1588" s="10"/>
      <c r="J1588" s="10"/>
      <c r="K1588" s="10"/>
      <c r="L1588" s="10"/>
    </row>
    <row r="1589" spans="8:12" x14ac:dyDescent="0.25">
      <c r="H1589" s="10"/>
      <c r="I1589" s="10"/>
      <c r="J1589" s="10"/>
      <c r="K1589" s="10"/>
      <c r="L1589" s="10"/>
    </row>
    <row r="1590" spans="8:12" x14ac:dyDescent="0.25">
      <c r="H1590" s="10"/>
      <c r="I1590" s="10"/>
      <c r="J1590" s="10"/>
      <c r="K1590" s="10"/>
      <c r="L1590" s="10"/>
    </row>
    <row r="1591" spans="8:12" x14ac:dyDescent="0.25">
      <c r="H1591" s="10"/>
      <c r="I1591" s="10"/>
      <c r="J1591" s="10"/>
      <c r="K1591" s="10"/>
      <c r="L1591" s="10"/>
    </row>
    <row r="1592" spans="8:12" x14ac:dyDescent="0.25">
      <c r="H1592" s="10"/>
      <c r="I1592" s="10"/>
      <c r="J1592" s="10"/>
      <c r="K1592" s="10"/>
      <c r="L1592" s="10"/>
    </row>
    <row r="1593" spans="8:12" x14ac:dyDescent="0.25">
      <c r="H1593" s="10"/>
      <c r="I1593" s="10"/>
      <c r="J1593" s="10"/>
      <c r="K1593" s="10"/>
      <c r="L1593" s="10"/>
    </row>
    <row r="1594" spans="8:12" x14ac:dyDescent="0.25">
      <c r="H1594" s="10"/>
      <c r="I1594" s="10"/>
      <c r="J1594" s="10"/>
      <c r="K1594" s="10"/>
      <c r="L1594" s="10"/>
    </row>
    <row r="1595" spans="8:12" x14ac:dyDescent="0.25">
      <c r="H1595" s="10"/>
      <c r="I1595" s="10"/>
      <c r="J1595" s="10"/>
      <c r="K1595" s="10"/>
      <c r="L1595" s="10"/>
    </row>
    <row r="1596" spans="8:12" x14ac:dyDescent="0.25">
      <c r="H1596" s="10"/>
      <c r="I1596" s="10"/>
      <c r="J1596" s="10"/>
      <c r="K1596" s="10"/>
      <c r="L1596" s="10"/>
    </row>
    <row r="1597" spans="8:12" x14ac:dyDescent="0.25">
      <c r="H1597" s="10"/>
      <c r="I1597" s="10"/>
      <c r="J1597" s="10"/>
      <c r="K1597" s="10"/>
      <c r="L1597" s="10"/>
    </row>
    <row r="1598" spans="8:12" x14ac:dyDescent="0.25">
      <c r="H1598" s="10"/>
      <c r="I1598" s="10"/>
      <c r="J1598" s="10"/>
      <c r="K1598" s="10"/>
      <c r="L1598" s="10"/>
    </row>
    <row r="1599" spans="8:12" x14ac:dyDescent="0.25">
      <c r="H1599" s="10"/>
      <c r="I1599" s="10"/>
      <c r="J1599" s="10"/>
      <c r="K1599" s="10"/>
      <c r="L1599" s="10"/>
    </row>
    <row r="1600" spans="8:12" x14ac:dyDescent="0.25">
      <c r="H1600" s="10"/>
      <c r="I1600" s="10"/>
      <c r="J1600" s="10"/>
      <c r="K1600" s="10"/>
      <c r="L1600" s="10"/>
    </row>
    <row r="1601" spans="8:12" x14ac:dyDescent="0.25">
      <c r="H1601" s="10"/>
      <c r="I1601" s="10"/>
      <c r="J1601" s="10"/>
      <c r="K1601" s="10"/>
      <c r="L1601" s="10"/>
    </row>
    <row r="1602" spans="8:12" x14ac:dyDescent="0.25">
      <c r="H1602" s="10"/>
      <c r="I1602" s="10"/>
      <c r="J1602" s="10"/>
      <c r="K1602" s="10"/>
      <c r="L1602" s="10"/>
    </row>
    <row r="1603" spans="8:12" x14ac:dyDescent="0.25">
      <c r="H1603" s="10"/>
      <c r="I1603" s="10"/>
      <c r="J1603" s="10"/>
      <c r="K1603" s="10"/>
      <c r="L1603" s="10"/>
    </row>
    <row r="1604" spans="8:12" x14ac:dyDescent="0.25">
      <c r="H1604" s="10"/>
      <c r="I1604" s="10"/>
      <c r="J1604" s="10"/>
      <c r="K1604" s="10"/>
      <c r="L1604" s="10"/>
    </row>
    <row r="1605" spans="8:12" x14ac:dyDescent="0.25">
      <c r="H1605" s="10"/>
      <c r="I1605" s="10"/>
      <c r="J1605" s="10"/>
      <c r="K1605" s="10"/>
      <c r="L1605" s="10"/>
    </row>
    <row r="1606" spans="8:12" x14ac:dyDescent="0.25">
      <c r="H1606" s="10"/>
      <c r="I1606" s="10"/>
      <c r="J1606" s="10"/>
      <c r="K1606" s="10"/>
      <c r="L1606" s="10"/>
    </row>
    <row r="1607" spans="8:12" x14ac:dyDescent="0.25">
      <c r="H1607" s="10"/>
      <c r="I1607" s="10"/>
      <c r="J1607" s="10"/>
      <c r="K1607" s="10"/>
      <c r="L1607" s="10"/>
    </row>
    <row r="1608" spans="8:12" x14ac:dyDescent="0.25">
      <c r="H1608" s="10"/>
      <c r="I1608" s="10"/>
      <c r="J1608" s="10"/>
      <c r="K1608" s="10"/>
      <c r="L1608" s="10"/>
    </row>
    <row r="1609" spans="8:12" x14ac:dyDescent="0.25">
      <c r="H1609" s="10"/>
      <c r="I1609" s="10"/>
      <c r="J1609" s="10"/>
      <c r="K1609" s="10"/>
      <c r="L1609" s="10"/>
    </row>
    <row r="1610" spans="8:12" x14ac:dyDescent="0.25">
      <c r="H1610" s="10"/>
      <c r="I1610" s="10"/>
      <c r="J1610" s="10"/>
      <c r="K1610" s="10"/>
      <c r="L1610" s="10"/>
    </row>
    <row r="1611" spans="8:12" x14ac:dyDescent="0.25">
      <c r="H1611" s="10"/>
      <c r="I1611" s="10"/>
      <c r="J1611" s="10"/>
      <c r="K1611" s="10"/>
      <c r="L1611" s="10"/>
    </row>
    <row r="1612" spans="8:12" x14ac:dyDescent="0.25">
      <c r="H1612" s="10"/>
      <c r="I1612" s="10"/>
      <c r="J1612" s="10"/>
      <c r="K1612" s="10"/>
      <c r="L1612" s="10"/>
    </row>
    <row r="1613" spans="8:12" x14ac:dyDescent="0.25">
      <c r="H1613" s="10"/>
      <c r="I1613" s="10"/>
      <c r="J1613" s="10"/>
      <c r="K1613" s="10"/>
      <c r="L1613" s="10"/>
    </row>
    <row r="1614" spans="8:12" x14ac:dyDescent="0.25">
      <c r="H1614" s="10"/>
      <c r="I1614" s="10"/>
      <c r="J1614" s="10"/>
      <c r="K1614" s="10"/>
      <c r="L1614" s="10"/>
    </row>
    <row r="1615" spans="8:12" x14ac:dyDescent="0.25">
      <c r="H1615" s="10"/>
      <c r="I1615" s="10"/>
      <c r="J1615" s="10"/>
      <c r="K1615" s="10"/>
      <c r="L1615" s="10"/>
    </row>
    <row r="1616" spans="8:12" x14ac:dyDescent="0.25">
      <c r="H1616" s="10"/>
      <c r="I1616" s="10"/>
      <c r="J1616" s="10"/>
      <c r="K1616" s="10"/>
      <c r="L1616" s="10"/>
    </row>
    <row r="1617" spans="8:12" x14ac:dyDescent="0.25">
      <c r="H1617" s="10"/>
      <c r="I1617" s="10"/>
      <c r="J1617" s="10"/>
      <c r="K1617" s="10"/>
      <c r="L1617" s="10"/>
    </row>
    <row r="1618" spans="8:12" x14ac:dyDescent="0.25">
      <c r="H1618" s="10"/>
      <c r="I1618" s="10"/>
      <c r="J1618" s="10"/>
      <c r="K1618" s="10"/>
      <c r="L1618" s="10"/>
    </row>
    <row r="1619" spans="8:12" x14ac:dyDescent="0.25">
      <c r="H1619" s="10"/>
      <c r="I1619" s="10"/>
      <c r="J1619" s="10"/>
      <c r="K1619" s="10"/>
      <c r="L1619" s="10"/>
    </row>
    <row r="1620" spans="8:12" x14ac:dyDescent="0.25">
      <c r="H1620" s="10"/>
      <c r="I1620" s="10"/>
      <c r="J1620" s="10"/>
      <c r="K1620" s="10"/>
      <c r="L1620" s="10"/>
    </row>
    <row r="1621" spans="8:12" x14ac:dyDescent="0.25">
      <c r="H1621" s="10"/>
      <c r="I1621" s="10"/>
      <c r="J1621" s="10"/>
      <c r="K1621" s="10"/>
      <c r="L1621" s="10"/>
    </row>
    <row r="1622" spans="8:12" x14ac:dyDescent="0.25">
      <c r="H1622" s="10"/>
      <c r="I1622" s="10"/>
      <c r="J1622" s="10"/>
      <c r="K1622" s="10"/>
      <c r="L1622" s="10"/>
    </row>
    <row r="1623" spans="8:12" x14ac:dyDescent="0.25">
      <c r="H1623" s="10"/>
      <c r="I1623" s="10"/>
      <c r="J1623" s="10"/>
      <c r="K1623" s="10"/>
      <c r="L1623" s="10"/>
    </row>
    <row r="1624" spans="8:12" x14ac:dyDescent="0.25">
      <c r="H1624" s="10"/>
      <c r="I1624" s="10"/>
      <c r="J1624" s="10"/>
      <c r="K1624" s="10"/>
      <c r="L1624" s="10"/>
    </row>
    <row r="1625" spans="8:12" x14ac:dyDescent="0.25">
      <c r="H1625" s="10"/>
      <c r="I1625" s="10"/>
      <c r="J1625" s="10"/>
      <c r="K1625" s="10"/>
      <c r="L1625" s="10"/>
    </row>
    <row r="1626" spans="8:12" x14ac:dyDescent="0.25">
      <c r="H1626" s="10"/>
      <c r="I1626" s="10"/>
      <c r="J1626" s="10"/>
      <c r="K1626" s="10"/>
      <c r="L1626" s="10"/>
    </row>
    <row r="1627" spans="8:12" x14ac:dyDescent="0.25">
      <c r="H1627" s="10"/>
      <c r="I1627" s="10"/>
      <c r="J1627" s="10"/>
      <c r="K1627" s="10"/>
      <c r="L1627" s="10"/>
    </row>
    <row r="1628" spans="8:12" x14ac:dyDescent="0.25">
      <c r="H1628" s="10"/>
      <c r="I1628" s="10"/>
      <c r="J1628" s="10"/>
      <c r="K1628" s="10"/>
      <c r="L1628" s="10"/>
    </row>
    <row r="1629" spans="8:12" x14ac:dyDescent="0.25">
      <c r="H1629" s="10"/>
      <c r="I1629" s="10"/>
      <c r="J1629" s="10"/>
      <c r="K1629" s="10"/>
      <c r="L1629" s="10"/>
    </row>
    <row r="1630" spans="8:12" x14ac:dyDescent="0.25">
      <c r="H1630" s="10"/>
      <c r="I1630" s="10"/>
      <c r="J1630" s="10"/>
      <c r="K1630" s="10"/>
      <c r="L1630" s="10"/>
    </row>
    <row r="1631" spans="8:12" x14ac:dyDescent="0.25">
      <c r="H1631" s="10"/>
      <c r="I1631" s="10"/>
      <c r="J1631" s="10"/>
      <c r="K1631" s="10"/>
      <c r="L1631" s="10"/>
    </row>
    <row r="1632" spans="8:12" x14ac:dyDescent="0.25">
      <c r="H1632" s="10"/>
      <c r="I1632" s="10"/>
      <c r="J1632" s="10"/>
      <c r="K1632" s="10"/>
      <c r="L1632" s="10"/>
    </row>
    <row r="1633" spans="8:12" x14ac:dyDescent="0.25">
      <c r="H1633" s="10"/>
      <c r="I1633" s="10"/>
      <c r="J1633" s="10"/>
      <c r="K1633" s="10"/>
      <c r="L1633" s="10"/>
    </row>
    <row r="1634" spans="8:12" x14ac:dyDescent="0.25">
      <c r="H1634" s="10"/>
      <c r="I1634" s="10"/>
      <c r="J1634" s="10"/>
      <c r="K1634" s="10"/>
      <c r="L1634" s="10"/>
    </row>
    <row r="1635" spans="8:12" x14ac:dyDescent="0.25">
      <c r="H1635" s="10"/>
      <c r="I1635" s="10"/>
      <c r="J1635" s="10"/>
      <c r="K1635" s="10"/>
      <c r="L1635" s="10"/>
    </row>
    <row r="1636" spans="8:12" x14ac:dyDescent="0.25">
      <c r="H1636" s="10"/>
      <c r="I1636" s="10"/>
      <c r="J1636" s="10"/>
      <c r="K1636" s="10"/>
      <c r="L1636" s="10"/>
    </row>
    <row r="1637" spans="8:12" x14ac:dyDescent="0.25">
      <c r="H1637" s="10"/>
      <c r="I1637" s="10"/>
      <c r="J1637" s="10"/>
      <c r="K1637" s="10"/>
      <c r="L1637" s="10"/>
    </row>
    <row r="1638" spans="8:12" x14ac:dyDescent="0.25">
      <c r="H1638" s="10"/>
      <c r="I1638" s="10"/>
      <c r="J1638" s="10"/>
      <c r="K1638" s="10"/>
      <c r="L1638" s="10"/>
    </row>
    <row r="1639" spans="8:12" x14ac:dyDescent="0.25">
      <c r="H1639" s="10"/>
      <c r="I1639" s="10"/>
      <c r="J1639" s="10"/>
      <c r="K1639" s="10"/>
      <c r="L1639" s="10"/>
    </row>
    <row r="1640" spans="8:12" x14ac:dyDescent="0.25">
      <c r="H1640" s="10"/>
      <c r="I1640" s="10"/>
      <c r="J1640" s="10"/>
      <c r="K1640" s="10"/>
      <c r="L1640" s="10"/>
    </row>
    <row r="1641" spans="8:12" x14ac:dyDescent="0.25">
      <c r="H1641" s="10"/>
      <c r="I1641" s="10"/>
      <c r="J1641" s="10"/>
      <c r="K1641" s="10"/>
      <c r="L1641" s="10"/>
    </row>
    <row r="1642" spans="8:12" x14ac:dyDescent="0.25">
      <c r="H1642" s="10"/>
      <c r="I1642" s="10"/>
      <c r="J1642" s="10"/>
      <c r="K1642" s="10"/>
      <c r="L1642" s="10"/>
    </row>
    <row r="1643" spans="8:12" x14ac:dyDescent="0.25">
      <c r="H1643" s="10"/>
      <c r="I1643" s="10"/>
      <c r="J1643" s="10"/>
      <c r="K1643" s="10"/>
      <c r="L1643" s="10"/>
    </row>
    <row r="1644" spans="8:12" x14ac:dyDescent="0.25">
      <c r="H1644" s="10"/>
      <c r="I1644" s="10"/>
      <c r="J1644" s="10"/>
      <c r="K1644" s="10"/>
      <c r="L1644" s="10"/>
    </row>
    <row r="1645" spans="8:12" x14ac:dyDescent="0.25">
      <c r="H1645" s="10"/>
      <c r="I1645" s="10"/>
      <c r="J1645" s="10"/>
      <c r="K1645" s="10"/>
      <c r="L1645" s="10"/>
    </row>
    <row r="1646" spans="8:12" x14ac:dyDescent="0.25">
      <c r="H1646" s="10"/>
      <c r="I1646" s="10"/>
      <c r="J1646" s="10"/>
      <c r="K1646" s="10"/>
      <c r="L1646" s="10"/>
    </row>
    <row r="1647" spans="8:12" x14ac:dyDescent="0.25">
      <c r="H1647" s="10"/>
      <c r="I1647" s="10"/>
      <c r="J1647" s="10"/>
      <c r="K1647" s="10"/>
      <c r="L1647" s="10"/>
    </row>
    <row r="1648" spans="8:12" x14ac:dyDescent="0.25">
      <c r="H1648" s="10"/>
      <c r="I1648" s="10"/>
      <c r="J1648" s="10"/>
      <c r="K1648" s="10"/>
      <c r="L1648" s="10"/>
    </row>
    <row r="1649" spans="8:12" x14ac:dyDescent="0.25">
      <c r="H1649" s="10"/>
      <c r="I1649" s="10"/>
      <c r="J1649" s="10"/>
      <c r="K1649" s="10"/>
      <c r="L1649" s="10"/>
    </row>
    <row r="1650" spans="8:12" x14ac:dyDescent="0.25">
      <c r="H1650" s="10"/>
      <c r="I1650" s="10"/>
      <c r="J1650" s="10"/>
      <c r="K1650" s="10"/>
      <c r="L1650" s="10"/>
    </row>
    <row r="1651" spans="8:12" x14ac:dyDescent="0.25">
      <c r="H1651" s="10"/>
      <c r="I1651" s="10"/>
      <c r="J1651" s="10"/>
      <c r="K1651" s="10"/>
      <c r="L1651" s="10"/>
    </row>
    <row r="1652" spans="8:12" x14ac:dyDescent="0.25">
      <c r="H1652" s="10"/>
      <c r="I1652" s="10"/>
      <c r="J1652" s="10"/>
      <c r="K1652" s="10"/>
      <c r="L1652" s="10"/>
    </row>
    <row r="1653" spans="8:12" x14ac:dyDescent="0.25">
      <c r="H1653" s="10"/>
      <c r="I1653" s="10"/>
      <c r="J1653" s="10"/>
      <c r="K1653" s="10"/>
      <c r="L1653" s="10"/>
    </row>
    <row r="1654" spans="8:12" x14ac:dyDescent="0.25">
      <c r="H1654" s="10"/>
      <c r="I1654" s="10"/>
      <c r="J1654" s="10"/>
      <c r="K1654" s="10"/>
      <c r="L1654" s="10"/>
    </row>
    <row r="1655" spans="8:12" x14ac:dyDescent="0.25">
      <c r="H1655" s="10"/>
      <c r="I1655" s="10"/>
      <c r="J1655" s="10"/>
      <c r="K1655" s="10"/>
      <c r="L1655" s="10"/>
    </row>
    <row r="1656" spans="8:12" x14ac:dyDescent="0.25">
      <c r="H1656" s="10"/>
      <c r="I1656" s="10"/>
      <c r="J1656" s="10"/>
      <c r="K1656" s="10"/>
      <c r="L1656" s="10"/>
    </row>
    <row r="1657" spans="8:12" x14ac:dyDescent="0.25">
      <c r="H1657" s="10"/>
      <c r="I1657" s="10"/>
      <c r="J1657" s="10"/>
      <c r="K1657" s="10"/>
      <c r="L1657" s="10"/>
    </row>
    <row r="1658" spans="8:12" x14ac:dyDescent="0.25">
      <c r="H1658" s="10"/>
      <c r="I1658" s="10"/>
      <c r="J1658" s="10"/>
      <c r="K1658" s="10"/>
      <c r="L1658" s="10"/>
    </row>
    <row r="1659" spans="8:12" x14ac:dyDescent="0.25">
      <c r="H1659" s="10"/>
      <c r="I1659" s="10"/>
      <c r="J1659" s="10"/>
      <c r="K1659" s="10"/>
      <c r="L1659" s="10"/>
    </row>
    <row r="1660" spans="8:12" x14ac:dyDescent="0.25">
      <c r="H1660" s="10"/>
      <c r="I1660" s="10"/>
      <c r="J1660" s="10"/>
      <c r="K1660" s="10"/>
      <c r="L1660" s="10"/>
    </row>
    <row r="1661" spans="8:12" x14ac:dyDescent="0.25">
      <c r="H1661" s="10"/>
      <c r="I1661" s="10"/>
      <c r="J1661" s="10"/>
      <c r="K1661" s="10"/>
      <c r="L1661" s="10"/>
    </row>
    <row r="1662" spans="8:12" x14ac:dyDescent="0.25">
      <c r="H1662" s="10"/>
      <c r="I1662" s="10"/>
      <c r="J1662" s="10"/>
      <c r="K1662" s="10"/>
      <c r="L1662" s="10"/>
    </row>
    <row r="1663" spans="8:12" x14ac:dyDescent="0.25">
      <c r="H1663" s="10"/>
      <c r="I1663" s="10"/>
      <c r="J1663" s="10"/>
      <c r="K1663" s="10"/>
      <c r="L1663" s="10"/>
    </row>
    <row r="1664" spans="8:12" x14ac:dyDescent="0.25">
      <c r="H1664" s="10"/>
      <c r="I1664" s="10"/>
      <c r="J1664" s="10"/>
      <c r="K1664" s="10"/>
      <c r="L1664" s="10"/>
    </row>
    <row r="1665" spans="8:12" x14ac:dyDescent="0.25">
      <c r="H1665" s="10"/>
      <c r="I1665" s="10"/>
      <c r="J1665" s="10"/>
      <c r="K1665" s="10"/>
      <c r="L1665" s="10"/>
    </row>
    <row r="1666" spans="8:12" x14ac:dyDescent="0.25">
      <c r="H1666" s="10"/>
      <c r="I1666" s="10"/>
      <c r="J1666" s="10"/>
      <c r="K1666" s="10"/>
      <c r="L1666" s="10"/>
    </row>
    <row r="1667" spans="8:12" x14ac:dyDescent="0.25">
      <c r="H1667" s="10"/>
      <c r="I1667" s="10"/>
      <c r="J1667" s="10"/>
      <c r="K1667" s="10"/>
      <c r="L1667" s="10"/>
    </row>
    <row r="1668" spans="8:12" x14ac:dyDescent="0.25">
      <c r="H1668" s="10"/>
      <c r="I1668" s="10"/>
      <c r="J1668" s="10"/>
      <c r="K1668" s="10"/>
      <c r="L1668" s="10"/>
    </row>
    <row r="1669" spans="8:12" x14ac:dyDescent="0.25">
      <c r="H1669" s="10"/>
      <c r="I1669" s="10"/>
      <c r="J1669" s="10"/>
      <c r="K1669" s="10"/>
      <c r="L1669" s="10"/>
    </row>
    <row r="1670" spans="8:12" x14ac:dyDescent="0.25">
      <c r="H1670" s="10"/>
      <c r="I1670" s="10"/>
      <c r="J1670" s="10"/>
      <c r="K1670" s="10"/>
      <c r="L1670" s="10"/>
    </row>
    <row r="1671" spans="8:12" x14ac:dyDescent="0.25">
      <c r="H1671" s="10"/>
      <c r="I1671" s="10"/>
      <c r="J1671" s="10"/>
      <c r="K1671" s="10"/>
      <c r="L1671" s="10"/>
    </row>
    <row r="1672" spans="8:12" x14ac:dyDescent="0.25">
      <c r="H1672" s="10"/>
      <c r="I1672" s="10"/>
      <c r="J1672" s="10"/>
      <c r="K1672" s="10"/>
      <c r="L1672" s="10"/>
    </row>
    <row r="1673" spans="8:12" x14ac:dyDescent="0.25">
      <c r="H1673" s="10"/>
      <c r="I1673" s="10"/>
      <c r="J1673" s="10"/>
      <c r="K1673" s="10"/>
      <c r="L1673" s="10"/>
    </row>
    <row r="1674" spans="8:12" x14ac:dyDescent="0.25">
      <c r="H1674" s="10"/>
      <c r="I1674" s="10"/>
      <c r="J1674" s="10"/>
      <c r="K1674" s="10"/>
      <c r="L1674" s="10"/>
    </row>
    <row r="1675" spans="8:12" x14ac:dyDescent="0.25">
      <c r="H1675" s="10"/>
      <c r="I1675" s="10"/>
      <c r="J1675" s="10"/>
      <c r="K1675" s="10"/>
      <c r="L1675" s="10"/>
    </row>
    <row r="1676" spans="8:12" x14ac:dyDescent="0.25">
      <c r="H1676" s="10"/>
      <c r="I1676" s="10"/>
      <c r="J1676" s="10"/>
      <c r="K1676" s="10"/>
      <c r="L1676" s="10"/>
    </row>
    <row r="1677" spans="8:12" x14ac:dyDescent="0.25">
      <c r="H1677" s="10"/>
      <c r="I1677" s="10"/>
      <c r="J1677" s="10"/>
      <c r="K1677" s="10"/>
      <c r="L1677" s="10"/>
    </row>
    <row r="1678" spans="8:12" x14ac:dyDescent="0.25">
      <c r="H1678" s="10"/>
      <c r="I1678" s="10"/>
      <c r="J1678" s="10"/>
      <c r="K1678" s="10"/>
      <c r="L1678" s="10"/>
    </row>
    <row r="1679" spans="8:12" x14ac:dyDescent="0.25">
      <c r="H1679" s="10"/>
      <c r="I1679" s="10"/>
      <c r="J1679" s="10"/>
      <c r="K1679" s="10"/>
      <c r="L1679" s="10"/>
    </row>
    <row r="1680" spans="8:12" x14ac:dyDescent="0.25">
      <c r="H1680" s="10"/>
      <c r="I1680" s="10"/>
      <c r="J1680" s="10"/>
      <c r="K1680" s="10"/>
      <c r="L1680" s="10"/>
    </row>
    <row r="1681" spans="8:12" x14ac:dyDescent="0.25">
      <c r="H1681" s="10"/>
      <c r="I1681" s="10"/>
      <c r="J1681" s="10"/>
      <c r="K1681" s="10"/>
      <c r="L1681" s="10"/>
    </row>
    <row r="1682" spans="8:12" x14ac:dyDescent="0.25">
      <c r="H1682" s="10"/>
      <c r="I1682" s="10"/>
      <c r="J1682" s="10"/>
      <c r="K1682" s="10"/>
      <c r="L1682" s="10"/>
    </row>
    <row r="1683" spans="8:12" x14ac:dyDescent="0.25">
      <c r="H1683" s="10"/>
      <c r="I1683" s="10"/>
      <c r="J1683" s="10"/>
      <c r="K1683" s="10"/>
      <c r="L1683" s="10"/>
    </row>
    <row r="1684" spans="8:12" x14ac:dyDescent="0.25">
      <c r="H1684" s="10"/>
      <c r="I1684" s="10"/>
      <c r="J1684" s="10"/>
      <c r="K1684" s="10"/>
      <c r="L1684" s="10"/>
    </row>
    <row r="1685" spans="8:12" x14ac:dyDescent="0.25">
      <c r="H1685" s="10"/>
      <c r="I1685" s="10"/>
      <c r="J1685" s="10"/>
      <c r="K1685" s="10"/>
      <c r="L1685" s="10"/>
    </row>
    <row r="1686" spans="8:12" x14ac:dyDescent="0.25">
      <c r="H1686" s="10"/>
      <c r="I1686" s="10"/>
      <c r="J1686" s="10"/>
      <c r="K1686" s="10"/>
      <c r="L1686" s="10"/>
    </row>
    <row r="1687" spans="8:12" x14ac:dyDescent="0.25">
      <c r="H1687" s="10"/>
      <c r="I1687" s="10"/>
      <c r="J1687" s="10"/>
      <c r="K1687" s="10"/>
      <c r="L1687" s="10"/>
    </row>
    <row r="1688" spans="8:12" x14ac:dyDescent="0.25">
      <c r="H1688" s="10"/>
      <c r="I1688" s="10"/>
      <c r="J1688" s="10"/>
      <c r="K1688" s="10"/>
      <c r="L1688" s="10"/>
    </row>
    <row r="1689" spans="8:12" x14ac:dyDescent="0.25">
      <c r="H1689" s="10"/>
      <c r="I1689" s="10"/>
      <c r="J1689" s="10"/>
      <c r="K1689" s="10"/>
      <c r="L1689" s="10"/>
    </row>
    <row r="1690" spans="8:12" x14ac:dyDescent="0.25">
      <c r="H1690" s="10"/>
      <c r="I1690" s="10"/>
      <c r="J1690" s="10"/>
      <c r="K1690" s="10"/>
      <c r="L1690" s="10"/>
    </row>
    <row r="1691" spans="8:12" x14ac:dyDescent="0.25">
      <c r="H1691" s="10"/>
      <c r="I1691" s="10"/>
      <c r="J1691" s="10"/>
      <c r="K1691" s="10"/>
      <c r="L1691" s="10"/>
    </row>
    <row r="1692" spans="8:12" x14ac:dyDescent="0.25">
      <c r="H1692" s="10"/>
      <c r="I1692" s="10"/>
      <c r="J1692" s="10"/>
      <c r="K1692" s="10"/>
      <c r="L1692" s="10"/>
    </row>
    <row r="1693" spans="8:12" x14ac:dyDescent="0.25">
      <c r="H1693" s="10"/>
      <c r="I1693" s="10"/>
      <c r="J1693" s="10"/>
      <c r="K1693" s="10"/>
      <c r="L1693" s="10"/>
    </row>
    <row r="1694" spans="8:12" x14ac:dyDescent="0.25">
      <c r="H1694" s="10"/>
      <c r="I1694" s="10"/>
      <c r="J1694" s="10"/>
      <c r="K1694" s="10"/>
      <c r="L1694" s="10"/>
    </row>
    <row r="1695" spans="8:12" x14ac:dyDescent="0.25">
      <c r="H1695" s="10"/>
      <c r="I1695" s="10"/>
      <c r="J1695" s="10"/>
      <c r="K1695" s="10"/>
      <c r="L1695" s="10"/>
    </row>
    <row r="1696" spans="8:12" x14ac:dyDescent="0.25">
      <c r="H1696" s="10"/>
      <c r="I1696" s="10"/>
      <c r="J1696" s="10"/>
      <c r="K1696" s="10"/>
      <c r="L1696" s="10"/>
    </row>
    <row r="1697" spans="8:12" x14ac:dyDescent="0.25">
      <c r="H1697" s="10"/>
      <c r="I1697" s="10"/>
      <c r="J1697" s="10"/>
      <c r="K1697" s="10"/>
      <c r="L1697" s="10"/>
    </row>
    <row r="1698" spans="8:12" x14ac:dyDescent="0.25">
      <c r="H1698" s="10"/>
      <c r="I1698" s="10"/>
      <c r="J1698" s="10"/>
      <c r="K1698" s="10"/>
      <c r="L1698" s="10"/>
    </row>
    <row r="1699" spans="8:12" x14ac:dyDescent="0.25">
      <c r="H1699" s="10"/>
      <c r="I1699" s="10"/>
      <c r="J1699" s="10"/>
      <c r="K1699" s="10"/>
      <c r="L1699" s="10"/>
    </row>
    <row r="1700" spans="8:12" x14ac:dyDescent="0.25">
      <c r="H1700" s="10"/>
      <c r="I1700" s="10"/>
      <c r="J1700" s="10"/>
      <c r="K1700" s="10"/>
      <c r="L1700" s="10"/>
    </row>
    <row r="1701" spans="8:12" x14ac:dyDescent="0.25">
      <c r="H1701" s="10"/>
      <c r="I1701" s="10"/>
      <c r="J1701" s="10"/>
      <c r="K1701" s="10"/>
      <c r="L1701" s="10"/>
    </row>
    <row r="1702" spans="8:12" x14ac:dyDescent="0.25">
      <c r="H1702" s="10"/>
      <c r="I1702" s="10"/>
      <c r="J1702" s="10"/>
      <c r="K1702" s="10"/>
      <c r="L1702" s="10"/>
    </row>
    <row r="1703" spans="8:12" x14ac:dyDescent="0.25">
      <c r="H1703" s="10"/>
      <c r="I1703" s="10"/>
      <c r="J1703" s="10"/>
      <c r="K1703" s="10"/>
      <c r="L1703" s="10"/>
    </row>
    <row r="1704" spans="8:12" x14ac:dyDescent="0.25">
      <c r="H1704" s="10"/>
      <c r="I1704" s="10"/>
      <c r="J1704" s="10"/>
      <c r="K1704" s="10"/>
      <c r="L1704" s="10"/>
    </row>
    <row r="1705" spans="8:12" x14ac:dyDescent="0.25">
      <c r="H1705" s="10"/>
      <c r="I1705" s="10"/>
      <c r="J1705" s="10"/>
      <c r="K1705" s="10"/>
      <c r="L1705" s="10"/>
    </row>
    <row r="1706" spans="8:12" x14ac:dyDescent="0.25">
      <c r="H1706" s="10"/>
      <c r="I1706" s="10"/>
      <c r="J1706" s="10"/>
      <c r="K1706" s="10"/>
      <c r="L1706" s="10"/>
    </row>
    <row r="1707" spans="8:12" x14ac:dyDescent="0.25">
      <c r="H1707" s="10"/>
      <c r="I1707" s="10"/>
      <c r="J1707" s="10"/>
      <c r="K1707" s="10"/>
      <c r="L1707" s="10"/>
    </row>
    <row r="1708" spans="8:12" x14ac:dyDescent="0.25">
      <c r="H1708" s="10"/>
      <c r="I1708" s="10"/>
      <c r="J1708" s="10"/>
      <c r="K1708" s="10"/>
      <c r="L1708" s="10"/>
    </row>
    <row r="1709" spans="8:12" x14ac:dyDescent="0.25">
      <c r="H1709" s="10"/>
      <c r="I1709" s="10"/>
      <c r="J1709" s="10"/>
      <c r="K1709" s="10"/>
      <c r="L1709" s="10"/>
    </row>
    <row r="1710" spans="8:12" x14ac:dyDescent="0.25">
      <c r="H1710" s="10"/>
      <c r="I1710" s="10"/>
      <c r="J1710" s="10"/>
      <c r="K1710" s="10"/>
      <c r="L1710" s="10"/>
    </row>
    <row r="1711" spans="8:12" x14ac:dyDescent="0.25">
      <c r="H1711" s="10"/>
      <c r="I1711" s="10"/>
      <c r="J1711" s="10"/>
      <c r="K1711" s="10"/>
      <c r="L1711" s="10"/>
    </row>
    <row r="1712" spans="8:12" x14ac:dyDescent="0.25">
      <c r="H1712" s="10"/>
      <c r="I1712" s="10"/>
      <c r="J1712" s="10"/>
      <c r="K1712" s="10"/>
      <c r="L1712" s="10"/>
    </row>
    <row r="1713" spans="8:12" x14ac:dyDescent="0.25">
      <c r="H1713" s="10"/>
      <c r="I1713" s="10"/>
      <c r="J1713" s="10"/>
      <c r="K1713" s="10"/>
      <c r="L1713" s="10"/>
    </row>
    <row r="1714" spans="8:12" x14ac:dyDescent="0.25">
      <c r="H1714" s="10"/>
      <c r="I1714" s="10"/>
      <c r="J1714" s="10"/>
      <c r="K1714" s="10"/>
      <c r="L1714" s="10"/>
    </row>
    <row r="1715" spans="8:12" x14ac:dyDescent="0.25">
      <c r="H1715" s="10"/>
      <c r="I1715" s="10"/>
      <c r="J1715" s="10"/>
      <c r="K1715" s="10"/>
      <c r="L1715" s="10"/>
    </row>
    <row r="1716" spans="8:12" x14ac:dyDescent="0.25">
      <c r="H1716" s="10"/>
      <c r="I1716" s="10"/>
      <c r="J1716" s="10"/>
      <c r="K1716" s="10"/>
      <c r="L1716" s="10"/>
    </row>
    <row r="1717" spans="8:12" x14ac:dyDescent="0.25">
      <c r="H1717" s="10"/>
      <c r="I1717" s="10"/>
      <c r="J1717" s="10"/>
      <c r="K1717" s="10"/>
      <c r="L1717" s="10"/>
    </row>
    <row r="1718" spans="8:12" x14ac:dyDescent="0.25">
      <c r="H1718" s="10"/>
      <c r="I1718" s="10"/>
      <c r="J1718" s="10"/>
      <c r="K1718" s="10"/>
      <c r="L1718" s="10"/>
    </row>
    <row r="1719" spans="8:12" x14ac:dyDescent="0.25">
      <c r="H1719" s="10"/>
      <c r="I1719" s="10"/>
      <c r="J1719" s="10"/>
      <c r="K1719" s="10"/>
      <c r="L1719" s="10"/>
    </row>
    <row r="1720" spans="8:12" x14ac:dyDescent="0.25">
      <c r="H1720" s="10"/>
      <c r="I1720" s="10"/>
      <c r="J1720" s="10"/>
      <c r="K1720" s="10"/>
      <c r="L1720" s="10"/>
    </row>
    <row r="1721" spans="8:12" x14ac:dyDescent="0.25">
      <c r="H1721" s="10"/>
      <c r="I1721" s="10"/>
      <c r="J1721" s="10"/>
      <c r="K1721" s="10"/>
      <c r="L1721" s="10"/>
    </row>
    <row r="1722" spans="8:12" x14ac:dyDescent="0.25">
      <c r="H1722" s="10"/>
      <c r="I1722" s="10"/>
      <c r="J1722" s="10"/>
      <c r="K1722" s="10"/>
      <c r="L1722" s="10"/>
    </row>
    <row r="1723" spans="8:12" x14ac:dyDescent="0.25">
      <c r="H1723" s="10"/>
      <c r="I1723" s="10"/>
      <c r="J1723" s="10"/>
      <c r="K1723" s="10"/>
      <c r="L1723" s="10"/>
    </row>
    <row r="1724" spans="8:12" x14ac:dyDescent="0.25">
      <c r="H1724" s="10"/>
      <c r="I1724" s="10"/>
      <c r="J1724" s="10"/>
      <c r="K1724" s="10"/>
      <c r="L1724" s="10"/>
    </row>
    <row r="1725" spans="8:12" x14ac:dyDescent="0.25">
      <c r="H1725" s="10"/>
      <c r="I1725" s="10"/>
      <c r="J1725" s="10"/>
      <c r="K1725" s="10"/>
      <c r="L1725" s="10"/>
    </row>
    <row r="1726" spans="8:12" x14ac:dyDescent="0.25">
      <c r="H1726" s="10"/>
      <c r="I1726" s="10"/>
      <c r="J1726" s="10"/>
      <c r="K1726" s="10"/>
      <c r="L1726" s="10"/>
    </row>
    <row r="1727" spans="8:12" x14ac:dyDescent="0.25">
      <c r="H1727" s="10"/>
      <c r="I1727" s="10"/>
      <c r="J1727" s="10"/>
      <c r="K1727" s="10"/>
      <c r="L1727" s="10"/>
    </row>
    <row r="1728" spans="8:12" x14ac:dyDescent="0.25">
      <c r="H1728" s="10"/>
      <c r="I1728" s="10"/>
      <c r="J1728" s="10"/>
      <c r="K1728" s="10"/>
      <c r="L1728" s="10"/>
    </row>
    <row r="1729" spans="8:12" x14ac:dyDescent="0.25">
      <c r="H1729" s="10"/>
      <c r="I1729" s="10"/>
      <c r="J1729" s="10"/>
      <c r="K1729" s="10"/>
      <c r="L1729" s="10"/>
    </row>
    <row r="1730" spans="8:12" x14ac:dyDescent="0.25">
      <c r="H1730" s="10"/>
      <c r="I1730" s="10"/>
      <c r="J1730" s="10"/>
      <c r="K1730" s="10"/>
      <c r="L1730" s="10"/>
    </row>
    <row r="1731" spans="8:12" x14ac:dyDescent="0.25">
      <c r="H1731" s="10"/>
      <c r="I1731" s="10"/>
      <c r="J1731" s="10"/>
      <c r="K1731" s="10"/>
      <c r="L1731" s="10"/>
    </row>
    <row r="1732" spans="8:12" x14ac:dyDescent="0.25">
      <c r="H1732" s="10"/>
      <c r="I1732" s="10"/>
      <c r="J1732" s="10"/>
      <c r="K1732" s="10"/>
      <c r="L1732" s="10"/>
    </row>
    <row r="1733" spans="8:12" x14ac:dyDescent="0.25">
      <c r="H1733" s="10"/>
      <c r="I1733" s="10"/>
      <c r="J1733" s="10"/>
      <c r="K1733" s="10"/>
      <c r="L1733" s="10"/>
    </row>
    <row r="1734" spans="8:12" x14ac:dyDescent="0.25">
      <c r="H1734" s="10"/>
      <c r="I1734" s="10"/>
      <c r="J1734" s="10"/>
      <c r="K1734" s="10"/>
      <c r="L1734" s="10"/>
    </row>
    <row r="1735" spans="8:12" x14ac:dyDescent="0.25">
      <c r="H1735" s="10"/>
      <c r="I1735" s="10"/>
      <c r="J1735" s="10"/>
      <c r="K1735" s="10"/>
      <c r="L1735" s="10"/>
    </row>
    <row r="1736" spans="8:12" x14ac:dyDescent="0.25">
      <c r="H1736" s="10"/>
      <c r="I1736" s="10"/>
      <c r="J1736" s="10"/>
      <c r="K1736" s="10"/>
      <c r="L1736" s="10"/>
    </row>
    <row r="1737" spans="8:12" x14ac:dyDescent="0.25">
      <c r="H1737" s="10"/>
      <c r="I1737" s="10"/>
      <c r="J1737" s="10"/>
      <c r="K1737" s="10"/>
      <c r="L1737" s="10"/>
    </row>
    <row r="1738" spans="8:12" x14ac:dyDescent="0.25">
      <c r="H1738" s="10"/>
      <c r="I1738" s="10"/>
      <c r="J1738" s="10"/>
      <c r="K1738" s="10"/>
      <c r="L1738" s="10"/>
    </row>
    <row r="1739" spans="8:12" x14ac:dyDescent="0.25">
      <c r="H1739" s="10"/>
      <c r="I1739" s="10"/>
      <c r="J1739" s="10"/>
      <c r="K1739" s="10"/>
      <c r="L1739" s="10"/>
    </row>
    <row r="1740" spans="8:12" x14ac:dyDescent="0.25">
      <c r="H1740" s="10"/>
      <c r="I1740" s="10"/>
      <c r="J1740" s="10"/>
      <c r="K1740" s="10"/>
      <c r="L1740" s="10"/>
    </row>
    <row r="1741" spans="8:12" x14ac:dyDescent="0.25">
      <c r="H1741" s="10"/>
      <c r="I1741" s="10"/>
      <c r="J1741" s="10"/>
      <c r="K1741" s="10"/>
      <c r="L1741" s="10"/>
    </row>
    <row r="1742" spans="8:12" x14ac:dyDescent="0.25">
      <c r="H1742" s="10"/>
      <c r="I1742" s="10"/>
      <c r="J1742" s="10"/>
      <c r="K1742" s="10"/>
      <c r="L1742" s="10"/>
    </row>
    <row r="1743" spans="8:12" x14ac:dyDescent="0.25">
      <c r="H1743" s="10"/>
      <c r="I1743" s="10"/>
      <c r="J1743" s="10"/>
      <c r="K1743" s="10"/>
      <c r="L1743" s="10"/>
    </row>
    <row r="1744" spans="8:12" x14ac:dyDescent="0.25">
      <c r="H1744" s="10"/>
      <c r="I1744" s="10"/>
      <c r="J1744" s="10"/>
      <c r="K1744" s="10"/>
      <c r="L1744" s="10"/>
    </row>
    <row r="1745" spans="8:12" x14ac:dyDescent="0.25">
      <c r="H1745" s="10"/>
      <c r="I1745" s="10"/>
      <c r="J1745" s="10"/>
      <c r="K1745" s="10"/>
      <c r="L1745" s="10"/>
    </row>
    <row r="1746" spans="8:12" x14ac:dyDescent="0.25">
      <c r="H1746" s="10"/>
      <c r="I1746" s="10"/>
      <c r="J1746" s="10"/>
      <c r="K1746" s="10"/>
      <c r="L1746" s="10"/>
    </row>
    <row r="1747" spans="8:12" x14ac:dyDescent="0.25">
      <c r="H1747" s="10"/>
      <c r="I1747" s="10"/>
      <c r="J1747" s="10"/>
      <c r="K1747" s="10"/>
      <c r="L1747" s="10"/>
    </row>
    <row r="1748" spans="8:12" x14ac:dyDescent="0.25">
      <c r="H1748" s="10"/>
      <c r="I1748" s="10"/>
      <c r="J1748" s="10"/>
      <c r="K1748" s="10"/>
      <c r="L1748" s="10"/>
    </row>
    <row r="1749" spans="8:12" x14ac:dyDescent="0.25">
      <c r="H1749" s="10"/>
      <c r="I1749" s="10"/>
      <c r="J1749" s="10"/>
      <c r="K1749" s="10"/>
      <c r="L1749" s="10"/>
    </row>
    <row r="1750" spans="8:12" x14ac:dyDescent="0.25">
      <c r="H1750" s="10"/>
      <c r="I1750" s="10"/>
      <c r="J1750" s="10"/>
      <c r="K1750" s="10"/>
      <c r="L1750" s="10"/>
    </row>
    <row r="1751" spans="8:12" x14ac:dyDescent="0.25">
      <c r="H1751" s="10"/>
      <c r="I1751" s="10"/>
      <c r="J1751" s="10"/>
      <c r="K1751" s="10"/>
      <c r="L1751" s="10"/>
    </row>
    <row r="1752" spans="8:12" x14ac:dyDescent="0.25">
      <c r="H1752" s="10"/>
      <c r="I1752" s="10"/>
      <c r="J1752" s="10"/>
      <c r="K1752" s="10"/>
      <c r="L1752" s="10"/>
    </row>
    <row r="1753" spans="8:12" x14ac:dyDescent="0.25">
      <c r="H1753" s="10"/>
      <c r="I1753" s="10"/>
      <c r="J1753" s="10"/>
      <c r="K1753" s="10"/>
      <c r="L1753" s="10"/>
    </row>
    <row r="1754" spans="8:12" x14ac:dyDescent="0.25">
      <c r="H1754" s="10"/>
      <c r="I1754" s="10"/>
      <c r="J1754" s="10"/>
      <c r="K1754" s="10"/>
      <c r="L1754" s="10"/>
    </row>
    <row r="1755" spans="8:12" x14ac:dyDescent="0.25">
      <c r="H1755" s="10"/>
      <c r="I1755" s="10"/>
      <c r="J1755" s="10"/>
      <c r="K1755" s="10"/>
      <c r="L1755" s="10"/>
    </row>
    <row r="1756" spans="8:12" x14ac:dyDescent="0.25">
      <c r="H1756" s="10"/>
      <c r="I1756" s="10"/>
      <c r="J1756" s="10"/>
      <c r="K1756" s="10"/>
      <c r="L1756" s="10"/>
    </row>
    <row r="1757" spans="8:12" x14ac:dyDescent="0.25">
      <c r="H1757" s="10"/>
      <c r="I1757" s="10"/>
      <c r="J1757" s="10"/>
      <c r="K1757" s="10"/>
      <c r="L1757" s="10"/>
    </row>
    <row r="1758" spans="8:12" x14ac:dyDescent="0.25">
      <c r="H1758" s="10"/>
      <c r="I1758" s="10"/>
      <c r="J1758" s="10"/>
      <c r="K1758" s="10"/>
      <c r="L1758" s="10"/>
    </row>
    <row r="1759" spans="8:12" x14ac:dyDescent="0.25">
      <c r="H1759" s="10"/>
      <c r="I1759" s="10"/>
      <c r="J1759" s="10"/>
      <c r="K1759" s="10"/>
      <c r="L1759" s="10"/>
    </row>
    <row r="1760" spans="8:12" x14ac:dyDescent="0.25">
      <c r="H1760" s="10"/>
      <c r="I1760" s="10"/>
      <c r="J1760" s="10"/>
      <c r="K1760" s="10"/>
      <c r="L1760" s="10"/>
    </row>
    <row r="1761" spans="8:12" x14ac:dyDescent="0.25">
      <c r="H1761" s="10"/>
      <c r="I1761" s="10"/>
      <c r="J1761" s="10"/>
      <c r="K1761" s="10"/>
      <c r="L1761" s="10"/>
    </row>
    <row r="1762" spans="8:12" x14ac:dyDescent="0.25">
      <c r="H1762" s="10"/>
      <c r="I1762" s="10"/>
      <c r="J1762" s="10"/>
      <c r="K1762" s="10"/>
      <c r="L1762" s="10"/>
    </row>
    <row r="1763" spans="8:12" x14ac:dyDescent="0.25">
      <c r="H1763" s="10"/>
      <c r="I1763" s="10"/>
      <c r="J1763" s="10"/>
      <c r="K1763" s="10"/>
      <c r="L1763" s="10"/>
    </row>
    <row r="1764" spans="8:12" x14ac:dyDescent="0.25">
      <c r="H1764" s="10"/>
      <c r="I1764" s="10"/>
      <c r="J1764" s="10"/>
      <c r="K1764" s="10"/>
      <c r="L1764" s="10"/>
    </row>
    <row r="1765" spans="8:12" x14ac:dyDescent="0.25">
      <c r="H1765" s="10"/>
      <c r="I1765" s="10"/>
      <c r="J1765" s="10"/>
      <c r="K1765" s="10"/>
      <c r="L1765" s="10"/>
    </row>
    <row r="1766" spans="8:12" x14ac:dyDescent="0.25">
      <c r="H1766" s="10"/>
      <c r="I1766" s="10"/>
      <c r="J1766" s="10"/>
      <c r="K1766" s="10"/>
      <c r="L1766" s="10"/>
    </row>
    <row r="1767" spans="8:12" x14ac:dyDescent="0.25">
      <c r="H1767" s="10"/>
      <c r="I1767" s="10"/>
      <c r="J1767" s="10"/>
      <c r="K1767" s="10"/>
      <c r="L1767" s="10"/>
    </row>
    <row r="1768" spans="8:12" x14ac:dyDescent="0.25">
      <c r="H1768" s="10"/>
      <c r="I1768" s="10"/>
      <c r="J1768" s="10"/>
      <c r="K1768" s="10"/>
      <c r="L1768" s="10"/>
    </row>
    <row r="1769" spans="8:12" x14ac:dyDescent="0.25">
      <c r="H1769" s="10"/>
      <c r="I1769" s="10"/>
      <c r="J1769" s="10"/>
      <c r="K1769" s="10"/>
      <c r="L1769" s="10"/>
    </row>
    <row r="1770" spans="8:12" x14ac:dyDescent="0.25">
      <c r="H1770" s="10"/>
      <c r="I1770" s="10"/>
      <c r="J1770" s="10"/>
      <c r="K1770" s="10"/>
      <c r="L1770" s="10"/>
    </row>
    <row r="1771" spans="8:12" x14ac:dyDescent="0.25">
      <c r="H1771" s="10"/>
      <c r="I1771" s="10"/>
      <c r="J1771" s="10"/>
      <c r="K1771" s="10"/>
      <c r="L1771" s="10"/>
    </row>
    <row r="1772" spans="8:12" x14ac:dyDescent="0.25">
      <c r="H1772" s="10"/>
      <c r="I1772" s="10"/>
      <c r="J1772" s="10"/>
      <c r="K1772" s="10"/>
      <c r="L1772" s="10"/>
    </row>
    <row r="1773" spans="8:12" x14ac:dyDescent="0.25">
      <c r="H1773" s="10"/>
      <c r="I1773" s="10"/>
      <c r="J1773" s="10"/>
      <c r="K1773" s="10"/>
      <c r="L1773" s="10"/>
    </row>
    <row r="1774" spans="8:12" x14ac:dyDescent="0.25">
      <c r="H1774" s="10"/>
      <c r="I1774" s="10"/>
      <c r="J1774" s="10"/>
      <c r="K1774" s="10"/>
      <c r="L1774" s="10"/>
    </row>
    <row r="1775" spans="8:12" x14ac:dyDescent="0.25">
      <c r="H1775" s="10"/>
      <c r="I1775" s="10"/>
      <c r="J1775" s="10"/>
      <c r="K1775" s="10"/>
      <c r="L1775" s="10"/>
    </row>
    <row r="1776" spans="8:12" x14ac:dyDescent="0.25">
      <c r="H1776" s="10"/>
      <c r="I1776" s="10"/>
      <c r="J1776" s="10"/>
      <c r="K1776" s="10"/>
      <c r="L1776" s="10"/>
    </row>
    <row r="1777" spans="8:12" x14ac:dyDescent="0.25">
      <c r="H1777" s="10"/>
      <c r="I1777" s="10"/>
      <c r="J1777" s="10"/>
      <c r="K1777" s="10"/>
      <c r="L1777" s="10"/>
    </row>
    <row r="1778" spans="8:12" x14ac:dyDescent="0.25">
      <c r="H1778" s="10"/>
      <c r="I1778" s="10"/>
      <c r="J1778" s="10"/>
      <c r="K1778" s="10"/>
      <c r="L1778" s="10"/>
    </row>
    <row r="1779" spans="8:12" x14ac:dyDescent="0.25">
      <c r="H1779" s="10"/>
      <c r="I1779" s="10"/>
      <c r="J1779" s="10"/>
      <c r="K1779" s="10"/>
      <c r="L1779" s="10"/>
    </row>
    <row r="1780" spans="8:12" x14ac:dyDescent="0.25">
      <c r="H1780" s="10"/>
      <c r="I1780" s="10"/>
      <c r="J1780" s="10"/>
      <c r="K1780" s="10"/>
      <c r="L1780" s="10"/>
    </row>
    <row r="1781" spans="8:12" x14ac:dyDescent="0.25">
      <c r="H1781" s="10"/>
      <c r="I1781" s="10"/>
      <c r="J1781" s="10"/>
      <c r="K1781" s="10"/>
      <c r="L1781" s="10"/>
    </row>
    <row r="1782" spans="8:12" x14ac:dyDescent="0.25">
      <c r="H1782" s="10"/>
      <c r="I1782" s="10"/>
      <c r="J1782" s="10"/>
      <c r="K1782" s="10"/>
      <c r="L1782" s="10"/>
    </row>
    <row r="1783" spans="8:12" x14ac:dyDescent="0.25">
      <c r="H1783" s="10"/>
      <c r="I1783" s="10"/>
      <c r="J1783" s="10"/>
      <c r="K1783" s="10"/>
      <c r="L1783" s="10"/>
    </row>
    <row r="1784" spans="8:12" x14ac:dyDescent="0.25">
      <c r="H1784" s="10"/>
      <c r="I1784" s="10"/>
      <c r="J1784" s="10"/>
      <c r="K1784" s="10"/>
      <c r="L1784" s="10"/>
    </row>
    <row r="1785" spans="8:12" x14ac:dyDescent="0.25">
      <c r="H1785" s="10"/>
      <c r="I1785" s="10"/>
      <c r="J1785" s="10"/>
      <c r="K1785" s="10"/>
      <c r="L1785" s="10"/>
    </row>
    <row r="1786" spans="8:12" x14ac:dyDescent="0.25">
      <c r="H1786" s="10"/>
      <c r="I1786" s="10"/>
      <c r="J1786" s="10"/>
      <c r="K1786" s="10"/>
      <c r="L1786" s="10"/>
    </row>
    <row r="1787" spans="8:12" x14ac:dyDescent="0.25">
      <c r="H1787" s="10"/>
      <c r="I1787" s="10"/>
      <c r="J1787" s="10"/>
      <c r="K1787" s="10"/>
      <c r="L1787" s="10"/>
    </row>
    <row r="1788" spans="8:12" x14ac:dyDescent="0.25">
      <c r="H1788" s="10"/>
      <c r="I1788" s="10"/>
      <c r="J1788" s="10"/>
      <c r="K1788" s="10"/>
      <c r="L1788" s="10"/>
    </row>
    <row r="1789" spans="8:12" x14ac:dyDescent="0.25">
      <c r="H1789" s="10"/>
      <c r="I1789" s="10"/>
      <c r="J1789" s="10"/>
      <c r="K1789" s="10"/>
      <c r="L1789" s="10"/>
    </row>
    <row r="1790" spans="8:12" x14ac:dyDescent="0.25">
      <c r="H1790" s="10"/>
      <c r="I1790" s="10"/>
      <c r="J1790" s="10"/>
      <c r="K1790" s="10"/>
      <c r="L1790" s="10"/>
    </row>
    <row r="1791" spans="8:12" x14ac:dyDescent="0.25">
      <c r="H1791" s="10"/>
      <c r="I1791" s="10"/>
      <c r="J1791" s="10"/>
      <c r="K1791" s="10"/>
      <c r="L1791" s="10"/>
    </row>
    <row r="1792" spans="8:12" x14ac:dyDescent="0.25">
      <c r="H1792" s="10"/>
      <c r="I1792" s="10"/>
      <c r="J1792" s="10"/>
      <c r="K1792" s="10"/>
      <c r="L1792" s="10"/>
    </row>
    <row r="1793" spans="8:12" x14ac:dyDescent="0.25">
      <c r="H1793" s="10"/>
      <c r="I1793" s="10"/>
      <c r="J1793" s="10"/>
      <c r="K1793" s="10"/>
      <c r="L1793" s="10"/>
    </row>
    <row r="1794" spans="8:12" x14ac:dyDescent="0.25">
      <c r="H1794" s="10"/>
      <c r="I1794" s="10"/>
      <c r="J1794" s="10"/>
      <c r="K1794" s="10"/>
      <c r="L1794" s="10"/>
    </row>
    <row r="1795" spans="8:12" x14ac:dyDescent="0.25">
      <c r="H1795" s="10"/>
      <c r="I1795" s="10"/>
      <c r="J1795" s="10"/>
      <c r="K1795" s="10"/>
      <c r="L1795" s="10"/>
    </row>
    <row r="1796" spans="8:12" x14ac:dyDescent="0.25">
      <c r="H1796" s="10"/>
      <c r="I1796" s="10"/>
      <c r="J1796" s="10"/>
      <c r="K1796" s="10"/>
      <c r="L1796" s="10"/>
    </row>
    <row r="1797" spans="8:12" x14ac:dyDescent="0.25">
      <c r="H1797" s="10"/>
      <c r="I1797" s="10"/>
      <c r="J1797" s="10"/>
      <c r="K1797" s="10"/>
      <c r="L1797" s="10"/>
    </row>
    <row r="1798" spans="8:12" x14ac:dyDescent="0.25">
      <c r="H1798" s="10"/>
      <c r="I1798" s="10"/>
      <c r="J1798" s="10"/>
      <c r="K1798" s="10"/>
      <c r="L1798" s="10"/>
    </row>
    <row r="1799" spans="8:12" x14ac:dyDescent="0.25">
      <c r="H1799" s="10"/>
      <c r="I1799" s="10"/>
      <c r="J1799" s="10"/>
      <c r="K1799" s="10"/>
      <c r="L1799" s="10"/>
    </row>
    <row r="1800" spans="8:12" x14ac:dyDescent="0.25">
      <c r="H1800" s="10"/>
      <c r="I1800" s="10"/>
      <c r="J1800" s="10"/>
      <c r="K1800" s="10"/>
      <c r="L1800" s="10"/>
    </row>
    <row r="1801" spans="8:12" x14ac:dyDescent="0.25">
      <c r="H1801" s="10"/>
      <c r="I1801" s="10"/>
      <c r="J1801" s="10"/>
      <c r="K1801" s="10"/>
      <c r="L1801" s="10"/>
    </row>
    <row r="1802" spans="8:12" x14ac:dyDescent="0.25">
      <c r="H1802" s="10"/>
      <c r="I1802" s="10"/>
      <c r="J1802" s="10"/>
      <c r="K1802" s="10"/>
      <c r="L1802" s="10"/>
    </row>
    <row r="1803" spans="8:12" x14ac:dyDescent="0.25">
      <c r="H1803" s="10"/>
      <c r="I1803" s="10"/>
      <c r="J1803" s="10"/>
      <c r="K1803" s="10"/>
      <c r="L1803" s="10"/>
    </row>
    <row r="1804" spans="8:12" x14ac:dyDescent="0.25">
      <c r="H1804" s="10"/>
      <c r="I1804" s="10"/>
      <c r="J1804" s="10"/>
      <c r="K1804" s="10"/>
      <c r="L1804" s="10"/>
    </row>
    <row r="1805" spans="8:12" x14ac:dyDescent="0.25">
      <c r="H1805" s="10"/>
      <c r="I1805" s="10"/>
      <c r="J1805" s="10"/>
      <c r="K1805" s="10"/>
      <c r="L1805" s="10"/>
    </row>
    <row r="1806" spans="8:12" x14ac:dyDescent="0.25">
      <c r="H1806" s="10"/>
      <c r="I1806" s="10"/>
      <c r="J1806" s="10"/>
      <c r="K1806" s="10"/>
      <c r="L1806" s="10"/>
    </row>
    <row r="1807" spans="8:12" x14ac:dyDescent="0.25">
      <c r="H1807" s="10"/>
      <c r="I1807" s="10"/>
      <c r="J1807" s="10"/>
      <c r="K1807" s="10"/>
      <c r="L1807" s="10"/>
    </row>
    <row r="1808" spans="8:12" x14ac:dyDescent="0.25">
      <c r="H1808" s="10"/>
      <c r="I1808" s="10"/>
      <c r="J1808" s="10"/>
      <c r="K1808" s="10"/>
      <c r="L1808" s="10"/>
    </row>
    <row r="1809" spans="8:12" x14ac:dyDescent="0.25">
      <c r="H1809" s="10"/>
      <c r="I1809" s="10"/>
      <c r="J1809" s="10"/>
      <c r="K1809" s="10"/>
      <c r="L1809" s="10"/>
    </row>
    <row r="1810" spans="8:12" x14ac:dyDescent="0.25">
      <c r="H1810" s="10"/>
      <c r="I1810" s="10"/>
      <c r="J1810" s="10"/>
      <c r="K1810" s="10"/>
      <c r="L1810" s="10"/>
    </row>
    <row r="1811" spans="8:12" x14ac:dyDescent="0.25">
      <c r="H1811" s="10"/>
      <c r="I1811" s="10"/>
      <c r="J1811" s="10"/>
      <c r="K1811" s="10"/>
      <c r="L1811" s="10"/>
    </row>
    <row r="1812" spans="8:12" x14ac:dyDescent="0.25">
      <c r="H1812" s="10"/>
      <c r="I1812" s="10"/>
      <c r="J1812" s="10"/>
      <c r="K1812" s="10"/>
      <c r="L1812" s="10"/>
    </row>
    <row r="1813" spans="8:12" x14ac:dyDescent="0.25">
      <c r="H1813" s="10"/>
      <c r="I1813" s="10"/>
      <c r="J1813" s="10"/>
      <c r="K1813" s="10"/>
      <c r="L1813" s="10"/>
    </row>
    <row r="1814" spans="8:12" x14ac:dyDescent="0.25">
      <c r="H1814" s="10"/>
      <c r="I1814" s="10"/>
      <c r="J1814" s="10"/>
      <c r="K1814" s="10"/>
      <c r="L1814" s="10"/>
    </row>
    <row r="1815" spans="8:12" x14ac:dyDescent="0.25">
      <c r="H1815" s="10"/>
      <c r="I1815" s="10"/>
      <c r="J1815" s="10"/>
      <c r="K1815" s="10"/>
      <c r="L1815" s="10"/>
    </row>
    <row r="1816" spans="8:12" x14ac:dyDescent="0.25">
      <c r="H1816" s="10"/>
      <c r="I1816" s="10"/>
      <c r="J1816" s="10"/>
      <c r="K1816" s="10"/>
      <c r="L1816" s="10"/>
    </row>
    <row r="1817" spans="8:12" x14ac:dyDescent="0.25">
      <c r="H1817" s="10"/>
      <c r="I1817" s="10"/>
      <c r="J1817" s="10"/>
      <c r="K1817" s="10"/>
      <c r="L1817" s="10"/>
    </row>
    <row r="1818" spans="8:12" x14ac:dyDescent="0.25">
      <c r="H1818" s="10"/>
      <c r="I1818" s="10"/>
      <c r="J1818" s="10"/>
      <c r="K1818" s="10"/>
      <c r="L1818" s="10"/>
    </row>
    <row r="1819" spans="8:12" x14ac:dyDescent="0.25">
      <c r="H1819" s="10"/>
      <c r="I1819" s="10"/>
      <c r="J1819" s="10"/>
      <c r="K1819" s="10"/>
      <c r="L1819" s="10"/>
    </row>
    <row r="1820" spans="8:12" x14ac:dyDescent="0.25">
      <c r="H1820" s="10"/>
      <c r="I1820" s="10"/>
      <c r="J1820" s="10"/>
      <c r="K1820" s="10"/>
      <c r="L1820" s="10"/>
    </row>
    <row r="1821" spans="8:12" x14ac:dyDescent="0.25">
      <c r="H1821" s="10"/>
      <c r="I1821" s="10"/>
      <c r="J1821" s="10"/>
      <c r="K1821" s="10"/>
      <c r="L1821" s="10"/>
    </row>
    <row r="1822" spans="8:12" x14ac:dyDescent="0.25">
      <c r="H1822" s="10"/>
      <c r="I1822" s="10"/>
      <c r="J1822" s="10"/>
      <c r="K1822" s="10"/>
      <c r="L1822" s="10"/>
    </row>
    <row r="1823" spans="8:12" x14ac:dyDescent="0.25">
      <c r="H1823" s="10"/>
      <c r="I1823" s="10"/>
      <c r="J1823" s="10"/>
      <c r="K1823" s="10"/>
      <c r="L1823" s="10"/>
    </row>
    <row r="1824" spans="8:12" x14ac:dyDescent="0.25">
      <c r="H1824" s="10"/>
      <c r="I1824" s="10"/>
      <c r="J1824" s="10"/>
      <c r="K1824" s="10"/>
      <c r="L1824" s="10"/>
    </row>
    <row r="1825" spans="8:12" x14ac:dyDescent="0.25">
      <c r="H1825" s="10"/>
      <c r="I1825" s="10"/>
      <c r="J1825" s="10"/>
      <c r="K1825" s="10"/>
      <c r="L1825" s="10"/>
    </row>
    <row r="1826" spans="8:12" x14ac:dyDescent="0.25">
      <c r="H1826" s="10"/>
      <c r="I1826" s="10"/>
      <c r="J1826" s="10"/>
      <c r="K1826" s="10"/>
      <c r="L1826" s="10"/>
    </row>
    <row r="1827" spans="8:12" x14ac:dyDescent="0.25">
      <c r="H1827" s="10"/>
      <c r="I1827" s="10"/>
      <c r="J1827" s="10"/>
      <c r="K1827" s="10"/>
      <c r="L1827" s="10"/>
    </row>
    <row r="1828" spans="8:12" x14ac:dyDescent="0.25">
      <c r="H1828" s="10"/>
      <c r="I1828" s="10"/>
      <c r="J1828" s="10"/>
      <c r="K1828" s="10"/>
      <c r="L1828" s="10"/>
    </row>
    <row r="1829" spans="8:12" x14ac:dyDescent="0.25">
      <c r="H1829" s="10"/>
      <c r="I1829" s="10"/>
      <c r="J1829" s="10"/>
      <c r="K1829" s="10"/>
      <c r="L1829" s="10"/>
    </row>
    <row r="1830" spans="8:12" x14ac:dyDescent="0.25">
      <c r="H1830" s="10"/>
      <c r="I1830" s="10"/>
      <c r="J1830" s="10"/>
      <c r="K1830" s="10"/>
      <c r="L1830" s="10"/>
    </row>
    <row r="1831" spans="8:12" x14ac:dyDescent="0.25">
      <c r="H1831" s="10"/>
      <c r="I1831" s="10"/>
      <c r="J1831" s="10"/>
      <c r="K1831" s="10"/>
      <c r="L1831" s="10"/>
    </row>
    <row r="1832" spans="8:12" x14ac:dyDescent="0.25">
      <c r="H1832" s="10"/>
      <c r="I1832" s="10"/>
      <c r="J1832" s="10"/>
      <c r="K1832" s="10"/>
      <c r="L1832" s="10"/>
    </row>
    <row r="1833" spans="8:12" x14ac:dyDescent="0.25">
      <c r="H1833" s="10"/>
      <c r="I1833" s="10"/>
      <c r="J1833" s="10"/>
      <c r="K1833" s="10"/>
      <c r="L1833" s="10"/>
    </row>
    <row r="1834" spans="8:12" x14ac:dyDescent="0.25">
      <c r="H1834" s="10"/>
      <c r="I1834" s="10"/>
      <c r="J1834" s="10"/>
      <c r="K1834" s="10"/>
      <c r="L1834" s="10"/>
    </row>
    <row r="1835" spans="8:12" x14ac:dyDescent="0.25">
      <c r="H1835" s="10"/>
      <c r="I1835" s="10"/>
      <c r="J1835" s="10"/>
      <c r="K1835" s="10"/>
      <c r="L1835" s="10"/>
    </row>
    <row r="1836" spans="8:12" x14ac:dyDescent="0.25">
      <c r="H1836" s="10"/>
      <c r="I1836" s="10"/>
      <c r="J1836" s="10"/>
      <c r="K1836" s="10"/>
      <c r="L1836" s="10"/>
    </row>
    <row r="1837" spans="8:12" x14ac:dyDescent="0.25">
      <c r="H1837" s="10"/>
      <c r="I1837" s="10"/>
      <c r="J1837" s="10"/>
      <c r="K1837" s="10"/>
      <c r="L1837" s="10"/>
    </row>
    <row r="1838" spans="8:12" x14ac:dyDescent="0.25">
      <c r="H1838" s="10"/>
      <c r="I1838" s="10"/>
      <c r="J1838" s="10"/>
      <c r="K1838" s="10"/>
      <c r="L1838" s="10"/>
    </row>
    <row r="1839" spans="8:12" x14ac:dyDescent="0.25">
      <c r="H1839" s="10"/>
      <c r="I1839" s="10"/>
      <c r="J1839" s="10"/>
      <c r="K1839" s="10"/>
      <c r="L1839" s="10"/>
    </row>
    <row r="1840" spans="8:12" x14ac:dyDescent="0.25">
      <c r="H1840" s="10"/>
      <c r="I1840" s="10"/>
      <c r="J1840" s="10"/>
      <c r="K1840" s="10"/>
      <c r="L1840" s="10"/>
    </row>
    <row r="1841" spans="8:12" x14ac:dyDescent="0.25">
      <c r="H1841" s="10"/>
      <c r="I1841" s="10"/>
      <c r="J1841" s="10"/>
      <c r="K1841" s="10"/>
      <c r="L1841" s="10"/>
    </row>
    <row r="1842" spans="8:12" x14ac:dyDescent="0.25">
      <c r="H1842" s="10"/>
      <c r="I1842" s="10"/>
      <c r="J1842" s="10"/>
      <c r="K1842" s="10"/>
      <c r="L1842" s="10"/>
    </row>
    <row r="1843" spans="8:12" x14ac:dyDescent="0.25">
      <c r="H1843" s="10"/>
      <c r="I1843" s="10"/>
      <c r="J1843" s="10"/>
      <c r="K1843" s="10"/>
      <c r="L1843" s="10"/>
    </row>
    <row r="1844" spans="8:12" x14ac:dyDescent="0.25">
      <c r="H1844" s="10"/>
      <c r="I1844" s="10"/>
      <c r="J1844" s="10"/>
      <c r="K1844" s="10"/>
      <c r="L1844" s="10"/>
    </row>
    <row r="1845" spans="8:12" x14ac:dyDescent="0.25">
      <c r="H1845" s="10"/>
      <c r="I1845" s="10"/>
      <c r="J1845" s="10"/>
      <c r="K1845" s="10"/>
      <c r="L1845" s="10"/>
    </row>
    <row r="1846" spans="8:12" x14ac:dyDescent="0.25">
      <c r="H1846" s="10"/>
      <c r="I1846" s="10"/>
      <c r="J1846" s="10"/>
      <c r="K1846" s="10"/>
      <c r="L1846" s="10"/>
    </row>
    <row r="1847" spans="8:12" x14ac:dyDescent="0.25">
      <c r="H1847" s="10"/>
      <c r="I1847" s="10"/>
      <c r="J1847" s="10"/>
      <c r="K1847" s="10"/>
      <c r="L1847" s="10"/>
    </row>
    <row r="1848" spans="8:12" x14ac:dyDescent="0.25">
      <c r="H1848" s="10"/>
      <c r="I1848" s="10"/>
      <c r="J1848" s="10"/>
      <c r="K1848" s="10"/>
      <c r="L1848" s="10"/>
    </row>
    <row r="1849" spans="8:12" x14ac:dyDescent="0.25">
      <c r="H1849" s="10"/>
      <c r="I1849" s="10"/>
      <c r="J1849" s="10"/>
      <c r="K1849" s="10"/>
      <c r="L1849" s="10"/>
    </row>
    <row r="1850" spans="8:12" x14ac:dyDescent="0.25">
      <c r="H1850" s="10"/>
      <c r="I1850" s="10"/>
      <c r="J1850" s="10"/>
      <c r="K1850" s="10"/>
      <c r="L1850" s="10"/>
    </row>
    <row r="1851" spans="8:12" x14ac:dyDescent="0.25">
      <c r="H1851" s="10"/>
      <c r="I1851" s="10"/>
      <c r="J1851" s="10"/>
      <c r="K1851" s="10"/>
      <c r="L1851" s="10"/>
    </row>
    <row r="1852" spans="8:12" x14ac:dyDescent="0.25">
      <c r="H1852" s="10"/>
      <c r="I1852" s="10"/>
      <c r="J1852" s="10"/>
      <c r="K1852" s="10"/>
      <c r="L1852" s="10"/>
    </row>
    <row r="1853" spans="8:12" x14ac:dyDescent="0.25">
      <c r="H1853" s="10"/>
      <c r="I1853" s="10"/>
      <c r="J1853" s="10"/>
      <c r="K1853" s="10"/>
      <c r="L1853" s="10"/>
    </row>
    <row r="1854" spans="8:12" x14ac:dyDescent="0.25">
      <c r="H1854" s="10"/>
      <c r="I1854" s="10"/>
      <c r="J1854" s="10"/>
      <c r="K1854" s="10"/>
      <c r="L1854" s="10"/>
    </row>
    <row r="1855" spans="8:12" x14ac:dyDescent="0.25">
      <c r="H1855" s="10"/>
      <c r="I1855" s="10"/>
      <c r="J1855" s="10"/>
      <c r="K1855" s="10"/>
      <c r="L1855" s="10"/>
    </row>
    <row r="1856" spans="8:12" x14ac:dyDescent="0.25">
      <c r="H1856" s="10"/>
      <c r="I1856" s="10"/>
      <c r="J1856" s="10"/>
      <c r="K1856" s="10"/>
      <c r="L1856" s="10"/>
    </row>
    <row r="1857" spans="8:12" x14ac:dyDescent="0.25">
      <c r="H1857" s="10"/>
      <c r="I1857" s="10"/>
      <c r="J1857" s="10"/>
      <c r="K1857" s="10"/>
      <c r="L1857" s="10"/>
    </row>
    <row r="1858" spans="8:12" x14ac:dyDescent="0.25">
      <c r="H1858" s="10"/>
      <c r="I1858" s="10"/>
      <c r="J1858" s="10"/>
      <c r="K1858" s="10"/>
      <c r="L1858" s="10"/>
    </row>
    <row r="1859" spans="8:12" x14ac:dyDescent="0.25">
      <c r="H1859" s="10"/>
      <c r="I1859" s="10"/>
      <c r="J1859" s="10"/>
      <c r="K1859" s="10"/>
      <c r="L1859" s="10"/>
    </row>
    <row r="1860" spans="8:12" x14ac:dyDescent="0.25">
      <c r="H1860" s="10"/>
      <c r="I1860" s="10"/>
      <c r="J1860" s="10"/>
      <c r="K1860" s="10"/>
      <c r="L1860" s="10"/>
    </row>
    <row r="1861" spans="8:12" x14ac:dyDescent="0.25">
      <c r="H1861" s="10"/>
      <c r="I1861" s="10"/>
      <c r="J1861" s="10"/>
      <c r="K1861" s="10"/>
      <c r="L1861" s="10"/>
    </row>
    <row r="1862" spans="8:12" x14ac:dyDescent="0.25">
      <c r="H1862" s="10"/>
      <c r="I1862" s="10"/>
      <c r="J1862" s="10"/>
      <c r="K1862" s="10"/>
      <c r="L1862" s="10"/>
    </row>
    <row r="1863" spans="8:12" x14ac:dyDescent="0.25">
      <c r="H1863" s="10"/>
      <c r="I1863" s="10"/>
      <c r="J1863" s="10"/>
      <c r="K1863" s="10"/>
      <c r="L1863" s="10"/>
    </row>
    <row r="1864" spans="8:12" x14ac:dyDescent="0.25">
      <c r="H1864" s="10"/>
      <c r="I1864" s="10"/>
      <c r="J1864" s="10"/>
      <c r="K1864" s="10"/>
      <c r="L1864" s="10"/>
    </row>
    <row r="1865" spans="8:12" x14ac:dyDescent="0.25">
      <c r="H1865" s="10"/>
      <c r="I1865" s="10"/>
      <c r="J1865" s="10"/>
      <c r="K1865" s="10"/>
      <c r="L1865" s="10"/>
    </row>
    <row r="1866" spans="8:12" x14ac:dyDescent="0.25">
      <c r="H1866" s="10"/>
      <c r="I1866" s="10"/>
      <c r="J1866" s="10"/>
      <c r="K1866" s="10"/>
      <c r="L1866" s="10"/>
    </row>
    <row r="1867" spans="8:12" x14ac:dyDescent="0.25">
      <c r="H1867" s="10"/>
      <c r="I1867" s="10"/>
      <c r="J1867" s="10"/>
      <c r="K1867" s="10"/>
      <c r="L1867" s="10"/>
    </row>
    <row r="1868" spans="8:12" x14ac:dyDescent="0.25">
      <c r="H1868" s="10"/>
      <c r="I1868" s="10"/>
      <c r="J1868" s="10"/>
      <c r="K1868" s="10"/>
      <c r="L1868" s="10"/>
    </row>
    <row r="1869" spans="8:12" x14ac:dyDescent="0.25">
      <c r="H1869" s="10"/>
      <c r="I1869" s="10"/>
      <c r="J1869" s="10"/>
      <c r="K1869" s="10"/>
      <c r="L1869" s="10"/>
    </row>
    <row r="1870" spans="8:12" x14ac:dyDescent="0.25">
      <c r="H1870" s="10"/>
      <c r="I1870" s="10"/>
      <c r="J1870" s="10"/>
      <c r="K1870" s="10"/>
      <c r="L1870" s="10"/>
    </row>
    <row r="1871" spans="8:12" x14ac:dyDescent="0.25">
      <c r="H1871" s="10"/>
      <c r="I1871" s="10"/>
      <c r="J1871" s="10"/>
      <c r="K1871" s="10"/>
      <c r="L1871" s="10"/>
    </row>
    <row r="1872" spans="8:12" x14ac:dyDescent="0.25">
      <c r="H1872" s="10"/>
      <c r="I1872" s="10"/>
      <c r="J1872" s="10"/>
      <c r="K1872" s="10"/>
      <c r="L1872" s="10"/>
    </row>
    <row r="1873" spans="8:12" x14ac:dyDescent="0.25">
      <c r="H1873" s="10"/>
      <c r="I1873" s="10"/>
      <c r="J1873" s="10"/>
      <c r="K1873" s="10"/>
      <c r="L1873" s="10"/>
    </row>
    <row r="1874" spans="8:12" x14ac:dyDescent="0.25">
      <c r="H1874" s="10"/>
      <c r="I1874" s="10"/>
      <c r="J1874" s="10"/>
      <c r="K1874" s="10"/>
      <c r="L1874" s="10"/>
    </row>
    <row r="1875" spans="8:12" x14ac:dyDescent="0.25">
      <c r="H1875" s="10"/>
      <c r="I1875" s="10"/>
      <c r="J1875" s="10"/>
      <c r="K1875" s="10"/>
      <c r="L1875" s="10"/>
    </row>
    <row r="1876" spans="8:12" x14ac:dyDescent="0.25">
      <c r="H1876" s="10"/>
      <c r="I1876" s="10"/>
      <c r="J1876" s="10"/>
      <c r="K1876" s="10"/>
      <c r="L1876" s="10"/>
    </row>
    <row r="1877" spans="8:12" x14ac:dyDescent="0.25">
      <c r="H1877" s="10"/>
      <c r="I1877" s="10"/>
      <c r="J1877" s="10"/>
      <c r="K1877" s="10"/>
      <c r="L1877" s="10"/>
    </row>
    <row r="1878" spans="8:12" x14ac:dyDescent="0.25">
      <c r="H1878" s="10"/>
      <c r="I1878" s="10"/>
      <c r="J1878" s="10"/>
      <c r="K1878" s="10"/>
      <c r="L1878" s="10"/>
    </row>
    <row r="1879" spans="8:12" x14ac:dyDescent="0.25">
      <c r="H1879" s="10"/>
      <c r="I1879" s="10"/>
      <c r="J1879" s="10"/>
      <c r="K1879" s="10"/>
      <c r="L1879" s="10"/>
    </row>
    <row r="1880" spans="8:12" x14ac:dyDescent="0.25">
      <c r="H1880" s="10"/>
      <c r="I1880" s="10"/>
      <c r="J1880" s="10"/>
      <c r="K1880" s="10"/>
      <c r="L1880" s="10"/>
    </row>
    <row r="1881" spans="8:12" x14ac:dyDescent="0.25">
      <c r="H1881" s="10"/>
      <c r="I1881" s="10"/>
      <c r="J1881" s="10"/>
      <c r="K1881" s="10"/>
      <c r="L1881" s="10"/>
    </row>
    <row r="1882" spans="8:12" x14ac:dyDescent="0.25">
      <c r="H1882" s="10"/>
      <c r="I1882" s="10"/>
      <c r="J1882" s="10"/>
      <c r="K1882" s="10"/>
      <c r="L1882" s="10"/>
    </row>
    <row r="1883" spans="8:12" x14ac:dyDescent="0.25">
      <c r="H1883" s="10"/>
      <c r="I1883" s="10"/>
      <c r="J1883" s="10"/>
      <c r="K1883" s="10"/>
      <c r="L1883" s="10"/>
    </row>
    <row r="1884" spans="8:12" x14ac:dyDescent="0.25">
      <c r="H1884" s="10"/>
      <c r="I1884" s="10"/>
      <c r="J1884" s="10"/>
      <c r="K1884" s="10"/>
      <c r="L1884" s="10"/>
    </row>
    <row r="1885" spans="8:12" x14ac:dyDescent="0.25">
      <c r="H1885" s="10"/>
      <c r="I1885" s="10"/>
      <c r="J1885" s="10"/>
      <c r="K1885" s="10"/>
      <c r="L1885" s="10"/>
    </row>
    <row r="1886" spans="8:12" x14ac:dyDescent="0.25">
      <c r="H1886" s="10"/>
      <c r="I1886" s="10"/>
      <c r="J1886" s="10"/>
      <c r="K1886" s="10"/>
      <c r="L1886" s="10"/>
    </row>
    <row r="1887" spans="8:12" x14ac:dyDescent="0.25">
      <c r="H1887" s="10"/>
      <c r="I1887" s="10"/>
      <c r="J1887" s="10"/>
      <c r="K1887" s="10"/>
      <c r="L1887" s="10"/>
    </row>
    <row r="1888" spans="8:12" x14ac:dyDescent="0.25">
      <c r="H1888" s="10"/>
      <c r="I1888" s="10"/>
      <c r="J1888" s="10"/>
      <c r="K1888" s="10"/>
      <c r="L1888" s="10"/>
    </row>
    <row r="1889" spans="8:12" x14ac:dyDescent="0.25">
      <c r="H1889" s="10"/>
      <c r="I1889" s="10"/>
      <c r="J1889" s="10"/>
      <c r="K1889" s="10"/>
      <c r="L1889" s="10"/>
    </row>
    <row r="1890" spans="8:12" x14ac:dyDescent="0.25">
      <c r="H1890" s="10"/>
      <c r="I1890" s="10"/>
      <c r="J1890" s="10"/>
      <c r="K1890" s="10"/>
      <c r="L1890" s="10"/>
    </row>
    <row r="1891" spans="8:12" x14ac:dyDescent="0.25">
      <c r="H1891" s="10"/>
      <c r="I1891" s="10"/>
      <c r="J1891" s="10"/>
      <c r="K1891" s="10"/>
      <c r="L1891" s="10"/>
    </row>
    <row r="1892" spans="8:12" x14ac:dyDescent="0.25">
      <c r="H1892" s="10"/>
      <c r="I1892" s="10"/>
      <c r="J1892" s="10"/>
      <c r="K1892" s="10"/>
      <c r="L1892" s="10"/>
    </row>
    <row r="1893" spans="8:12" x14ac:dyDescent="0.25">
      <c r="H1893" s="10"/>
      <c r="I1893" s="10"/>
      <c r="J1893" s="10"/>
      <c r="K1893" s="10"/>
      <c r="L1893" s="10"/>
    </row>
    <row r="1894" spans="8:12" x14ac:dyDescent="0.25">
      <c r="H1894" s="10"/>
      <c r="I1894" s="10"/>
      <c r="J1894" s="10"/>
      <c r="K1894" s="10"/>
      <c r="L1894" s="10"/>
    </row>
    <row r="1895" spans="8:12" x14ac:dyDescent="0.25">
      <c r="H1895" s="10"/>
      <c r="I1895" s="10"/>
      <c r="J1895" s="10"/>
      <c r="K1895" s="10"/>
      <c r="L1895" s="10"/>
    </row>
    <row r="1896" spans="8:12" x14ac:dyDescent="0.25">
      <c r="H1896" s="10"/>
      <c r="I1896" s="10"/>
      <c r="J1896" s="10"/>
      <c r="K1896" s="10"/>
      <c r="L1896" s="10"/>
    </row>
    <row r="1897" spans="8:12" x14ac:dyDescent="0.25">
      <c r="H1897" s="10"/>
      <c r="I1897" s="10"/>
      <c r="J1897" s="10"/>
      <c r="K1897" s="10"/>
      <c r="L1897" s="10"/>
    </row>
    <row r="1898" spans="8:12" x14ac:dyDescent="0.25">
      <c r="H1898" s="10"/>
      <c r="I1898" s="10"/>
      <c r="J1898" s="10"/>
      <c r="K1898" s="10"/>
      <c r="L1898" s="10"/>
    </row>
    <row r="1899" spans="8:12" x14ac:dyDescent="0.25">
      <c r="H1899" s="10"/>
      <c r="I1899" s="10"/>
      <c r="J1899" s="10"/>
      <c r="K1899" s="10"/>
      <c r="L1899" s="10"/>
    </row>
    <row r="1900" spans="8:12" x14ac:dyDescent="0.25">
      <c r="H1900" s="10"/>
      <c r="I1900" s="10"/>
      <c r="J1900" s="10"/>
      <c r="K1900" s="10"/>
      <c r="L1900" s="10"/>
    </row>
    <row r="1901" spans="8:12" x14ac:dyDescent="0.25">
      <c r="H1901" s="10"/>
      <c r="I1901" s="10"/>
      <c r="J1901" s="10"/>
      <c r="K1901" s="10"/>
      <c r="L1901" s="10"/>
    </row>
    <row r="1902" spans="8:12" x14ac:dyDescent="0.25">
      <c r="H1902" s="10"/>
      <c r="I1902" s="10"/>
      <c r="J1902" s="10"/>
      <c r="K1902" s="10"/>
      <c r="L1902" s="10"/>
    </row>
    <row r="1903" spans="8:12" x14ac:dyDescent="0.25">
      <c r="H1903" s="10"/>
      <c r="I1903" s="10"/>
      <c r="J1903" s="10"/>
      <c r="K1903" s="10"/>
      <c r="L1903" s="10"/>
    </row>
    <row r="1904" spans="8:12" x14ac:dyDescent="0.25">
      <c r="H1904" s="10"/>
      <c r="I1904" s="10"/>
      <c r="J1904" s="10"/>
      <c r="K1904" s="10"/>
      <c r="L1904" s="10"/>
    </row>
    <row r="1905" spans="8:12" x14ac:dyDescent="0.25">
      <c r="H1905" s="10"/>
      <c r="I1905" s="10"/>
      <c r="J1905" s="10"/>
      <c r="K1905" s="10"/>
      <c r="L1905" s="10"/>
    </row>
    <row r="1906" spans="8:12" x14ac:dyDescent="0.25">
      <c r="H1906" s="10"/>
      <c r="I1906" s="10"/>
      <c r="J1906" s="10"/>
      <c r="K1906" s="10"/>
      <c r="L1906" s="10"/>
    </row>
    <row r="1907" spans="8:12" x14ac:dyDescent="0.25">
      <c r="H1907" s="10"/>
      <c r="I1907" s="10"/>
      <c r="J1907" s="10"/>
      <c r="K1907" s="10"/>
      <c r="L1907" s="10"/>
    </row>
    <row r="1908" spans="8:12" x14ac:dyDescent="0.25">
      <c r="H1908" s="10"/>
      <c r="I1908" s="10"/>
      <c r="J1908" s="10"/>
      <c r="K1908" s="10"/>
      <c r="L1908" s="10"/>
    </row>
    <row r="1909" spans="8:12" x14ac:dyDescent="0.25">
      <c r="H1909" s="10"/>
      <c r="I1909" s="10"/>
      <c r="J1909" s="10"/>
      <c r="K1909" s="10"/>
      <c r="L1909" s="10"/>
    </row>
    <row r="1910" spans="8:12" x14ac:dyDescent="0.25">
      <c r="H1910" s="10"/>
      <c r="I1910" s="10"/>
      <c r="J1910" s="10"/>
      <c r="K1910" s="10"/>
      <c r="L1910" s="10"/>
    </row>
    <row r="1911" spans="8:12" x14ac:dyDescent="0.25">
      <c r="H1911" s="10"/>
      <c r="I1911" s="10"/>
      <c r="J1911" s="10"/>
      <c r="K1911" s="10"/>
      <c r="L1911" s="10"/>
    </row>
    <row r="1912" spans="8:12" x14ac:dyDescent="0.25">
      <c r="H1912" s="10"/>
      <c r="I1912" s="10"/>
      <c r="J1912" s="10"/>
      <c r="K1912" s="10"/>
      <c r="L1912" s="10"/>
    </row>
    <row r="1913" spans="8:12" x14ac:dyDescent="0.25">
      <c r="H1913" s="10"/>
      <c r="I1913" s="10"/>
      <c r="J1913" s="10"/>
      <c r="K1913" s="10"/>
      <c r="L1913" s="10"/>
    </row>
    <row r="1914" spans="8:12" x14ac:dyDescent="0.25">
      <c r="H1914" s="10"/>
      <c r="I1914" s="10"/>
      <c r="J1914" s="10"/>
      <c r="K1914" s="10"/>
      <c r="L1914" s="10"/>
    </row>
    <row r="1915" spans="8:12" x14ac:dyDescent="0.25">
      <c r="H1915" s="10"/>
      <c r="I1915" s="10"/>
      <c r="J1915" s="10"/>
      <c r="K1915" s="10"/>
      <c r="L1915" s="10"/>
    </row>
    <row r="1916" spans="8:12" x14ac:dyDescent="0.25">
      <c r="H1916" s="10"/>
      <c r="I1916" s="10"/>
      <c r="J1916" s="10"/>
      <c r="K1916" s="10"/>
      <c r="L1916" s="10"/>
    </row>
    <row r="1917" spans="8:12" x14ac:dyDescent="0.25">
      <c r="H1917" s="10"/>
      <c r="I1917" s="10"/>
      <c r="J1917" s="10"/>
      <c r="K1917" s="10"/>
      <c r="L1917" s="10"/>
    </row>
    <row r="1918" spans="8:12" x14ac:dyDescent="0.25">
      <c r="H1918" s="10"/>
      <c r="I1918" s="10"/>
      <c r="J1918" s="10"/>
      <c r="K1918" s="10"/>
      <c r="L1918" s="10"/>
    </row>
    <row r="1919" spans="8:12" x14ac:dyDescent="0.25">
      <c r="H1919" s="10"/>
      <c r="I1919" s="10"/>
      <c r="J1919" s="10"/>
      <c r="K1919" s="10"/>
      <c r="L1919" s="10"/>
    </row>
    <row r="1920" spans="8:12" x14ac:dyDescent="0.25">
      <c r="H1920" s="10"/>
      <c r="I1920" s="10"/>
      <c r="J1920" s="10"/>
      <c r="K1920" s="10"/>
      <c r="L1920" s="10"/>
    </row>
    <row r="1921" spans="8:12" x14ac:dyDescent="0.25">
      <c r="H1921" s="10"/>
      <c r="I1921" s="10"/>
      <c r="J1921" s="10"/>
      <c r="K1921" s="10"/>
      <c r="L1921" s="10"/>
    </row>
    <row r="1922" spans="8:12" x14ac:dyDescent="0.25">
      <c r="H1922" s="10"/>
      <c r="I1922" s="10"/>
      <c r="J1922" s="10"/>
      <c r="K1922" s="10"/>
      <c r="L1922" s="10"/>
    </row>
    <row r="1923" spans="8:12" x14ac:dyDescent="0.25">
      <c r="H1923" s="10"/>
      <c r="I1923" s="10"/>
      <c r="J1923" s="10"/>
      <c r="K1923" s="10"/>
      <c r="L1923" s="10"/>
    </row>
    <row r="1924" spans="8:12" x14ac:dyDescent="0.25">
      <c r="H1924" s="10"/>
      <c r="I1924" s="10"/>
      <c r="J1924" s="10"/>
      <c r="K1924" s="10"/>
      <c r="L1924" s="10"/>
    </row>
    <row r="1925" spans="8:12" x14ac:dyDescent="0.25">
      <c r="H1925" s="10"/>
      <c r="I1925" s="10"/>
      <c r="J1925" s="10"/>
      <c r="K1925" s="10"/>
      <c r="L1925" s="10"/>
    </row>
    <row r="1926" spans="8:12" x14ac:dyDescent="0.25">
      <c r="H1926" s="10"/>
      <c r="I1926" s="10"/>
      <c r="J1926" s="10"/>
      <c r="K1926" s="10"/>
      <c r="L1926" s="10"/>
    </row>
    <row r="1927" spans="8:12" x14ac:dyDescent="0.25">
      <c r="H1927" s="10"/>
      <c r="I1927" s="10"/>
      <c r="J1927" s="10"/>
      <c r="K1927" s="10"/>
      <c r="L1927" s="10"/>
    </row>
    <row r="1928" spans="8:12" x14ac:dyDescent="0.25">
      <c r="H1928" s="10"/>
      <c r="I1928" s="10"/>
      <c r="J1928" s="10"/>
      <c r="K1928" s="10"/>
      <c r="L1928" s="10"/>
    </row>
    <row r="1929" spans="8:12" x14ac:dyDescent="0.25">
      <c r="H1929" s="10"/>
      <c r="I1929" s="10"/>
      <c r="J1929" s="10"/>
      <c r="K1929" s="10"/>
      <c r="L1929" s="10"/>
    </row>
    <row r="1930" spans="8:12" x14ac:dyDescent="0.25">
      <c r="H1930" s="10"/>
      <c r="I1930" s="10"/>
      <c r="J1930" s="10"/>
      <c r="K1930" s="10"/>
      <c r="L1930" s="10"/>
    </row>
    <row r="1931" spans="8:12" x14ac:dyDescent="0.25">
      <c r="H1931" s="10"/>
      <c r="I1931" s="10"/>
      <c r="J1931" s="10"/>
      <c r="K1931" s="10"/>
      <c r="L1931" s="10"/>
    </row>
    <row r="1932" spans="8:12" x14ac:dyDescent="0.25">
      <c r="H1932" s="10"/>
      <c r="I1932" s="10"/>
      <c r="J1932" s="10"/>
      <c r="K1932" s="10"/>
      <c r="L1932" s="10"/>
    </row>
    <row r="1933" spans="8:12" x14ac:dyDescent="0.25">
      <c r="H1933" s="10"/>
      <c r="I1933" s="10"/>
      <c r="J1933" s="10"/>
      <c r="K1933" s="10"/>
      <c r="L1933" s="10"/>
    </row>
    <row r="1934" spans="8:12" x14ac:dyDescent="0.25">
      <c r="H1934" s="10"/>
      <c r="I1934" s="10"/>
      <c r="J1934" s="10"/>
      <c r="K1934" s="10"/>
      <c r="L1934" s="10"/>
    </row>
    <row r="1935" spans="8:12" x14ac:dyDescent="0.25">
      <c r="H1935" s="10"/>
      <c r="I1935" s="10"/>
      <c r="J1935" s="10"/>
      <c r="K1935" s="10"/>
      <c r="L1935" s="10"/>
    </row>
    <row r="1936" spans="8:12" x14ac:dyDescent="0.25">
      <c r="H1936" s="10"/>
      <c r="I1936" s="10"/>
      <c r="J1936" s="10"/>
      <c r="K1936" s="10"/>
      <c r="L1936" s="10"/>
    </row>
    <row r="1937" spans="8:12" x14ac:dyDescent="0.25">
      <c r="H1937" s="10"/>
      <c r="I1937" s="10"/>
      <c r="J1937" s="10"/>
      <c r="K1937" s="10"/>
      <c r="L1937" s="10"/>
    </row>
    <row r="1938" spans="8:12" x14ac:dyDescent="0.25">
      <c r="H1938" s="10"/>
      <c r="I1938" s="10"/>
      <c r="J1938" s="10"/>
      <c r="K1938" s="10"/>
      <c r="L1938" s="10"/>
    </row>
    <row r="1939" spans="8:12" x14ac:dyDescent="0.25">
      <c r="H1939" s="10"/>
      <c r="I1939" s="10"/>
      <c r="J1939" s="10"/>
      <c r="K1939" s="10"/>
      <c r="L1939" s="10"/>
    </row>
    <row r="1940" spans="8:12" x14ac:dyDescent="0.25">
      <c r="H1940" s="10"/>
      <c r="I1940" s="10"/>
      <c r="J1940" s="10"/>
      <c r="K1940" s="10"/>
      <c r="L1940" s="10"/>
    </row>
    <row r="1941" spans="8:12" x14ac:dyDescent="0.25">
      <c r="H1941" s="10"/>
      <c r="I1941" s="10"/>
      <c r="J1941" s="10"/>
      <c r="K1941" s="10"/>
      <c r="L1941" s="10"/>
    </row>
    <row r="1942" spans="8:12" x14ac:dyDescent="0.25">
      <c r="H1942" s="10"/>
      <c r="I1942" s="10"/>
      <c r="J1942" s="10"/>
      <c r="K1942" s="10"/>
      <c r="L1942" s="10"/>
    </row>
    <row r="1943" spans="8:12" x14ac:dyDescent="0.25">
      <c r="H1943" s="10"/>
      <c r="I1943" s="10"/>
      <c r="J1943" s="10"/>
      <c r="K1943" s="10"/>
      <c r="L1943" s="10"/>
    </row>
    <row r="1944" spans="8:12" x14ac:dyDescent="0.25">
      <c r="H1944" s="10"/>
      <c r="I1944" s="10"/>
      <c r="J1944" s="10"/>
      <c r="K1944" s="10"/>
      <c r="L1944" s="10"/>
    </row>
    <row r="1945" spans="8:12" x14ac:dyDescent="0.25">
      <c r="H1945" s="10"/>
      <c r="I1945" s="10"/>
      <c r="J1945" s="10"/>
      <c r="K1945" s="10"/>
      <c r="L1945" s="10"/>
    </row>
    <row r="1946" spans="8:12" x14ac:dyDescent="0.25">
      <c r="H1946" s="10"/>
      <c r="I1946" s="10"/>
      <c r="J1946" s="10"/>
      <c r="K1946" s="10"/>
      <c r="L1946" s="10"/>
    </row>
    <row r="1947" spans="8:12" x14ac:dyDescent="0.25">
      <c r="H1947" s="10"/>
      <c r="I1947" s="10"/>
      <c r="J1947" s="10"/>
      <c r="K1947" s="10"/>
      <c r="L1947" s="10"/>
    </row>
    <row r="1948" spans="8:12" x14ac:dyDescent="0.25">
      <c r="H1948" s="10"/>
      <c r="I1948" s="10"/>
      <c r="J1948" s="10"/>
      <c r="K1948" s="10"/>
      <c r="L1948" s="10"/>
    </row>
    <row r="1949" spans="8:12" x14ac:dyDescent="0.25">
      <c r="H1949" s="10"/>
      <c r="I1949" s="10"/>
      <c r="J1949" s="10"/>
      <c r="K1949" s="10"/>
      <c r="L1949" s="10"/>
    </row>
    <row r="1950" spans="8:12" x14ac:dyDescent="0.25">
      <c r="H1950" s="10"/>
      <c r="I1950" s="10"/>
      <c r="J1950" s="10"/>
      <c r="K1950" s="10"/>
      <c r="L1950" s="10"/>
    </row>
    <row r="1951" spans="8:12" x14ac:dyDescent="0.25">
      <c r="H1951" s="10"/>
      <c r="I1951" s="10"/>
      <c r="J1951" s="10"/>
      <c r="K1951" s="10"/>
      <c r="L1951" s="10"/>
    </row>
    <row r="1952" spans="8:12" x14ac:dyDescent="0.25">
      <c r="H1952" s="10"/>
      <c r="I1952" s="10"/>
      <c r="J1952" s="10"/>
      <c r="K1952" s="10"/>
      <c r="L1952" s="10"/>
    </row>
    <row r="1953" spans="8:12" x14ac:dyDescent="0.25">
      <c r="H1953" s="10"/>
      <c r="I1953" s="10"/>
      <c r="J1953" s="10"/>
      <c r="K1953" s="10"/>
      <c r="L1953" s="10"/>
    </row>
    <row r="1954" spans="8:12" x14ac:dyDescent="0.25">
      <c r="H1954" s="10"/>
      <c r="I1954" s="10"/>
      <c r="J1954" s="10"/>
      <c r="K1954" s="10"/>
      <c r="L1954" s="10"/>
    </row>
    <row r="1955" spans="8:12" x14ac:dyDescent="0.25">
      <c r="H1955" s="10"/>
      <c r="I1955" s="10"/>
      <c r="J1955" s="10"/>
      <c r="K1955" s="10"/>
      <c r="L1955" s="10"/>
    </row>
    <row r="1956" spans="8:12" x14ac:dyDescent="0.25">
      <c r="H1956" s="10"/>
      <c r="I1956" s="10"/>
      <c r="J1956" s="10"/>
      <c r="K1956" s="10"/>
      <c r="L1956" s="10"/>
    </row>
    <row r="1957" spans="8:12" x14ac:dyDescent="0.25">
      <c r="H1957" s="10"/>
      <c r="I1957" s="10"/>
      <c r="J1957" s="10"/>
      <c r="K1957" s="10"/>
      <c r="L1957" s="10"/>
    </row>
    <row r="1958" spans="8:12" x14ac:dyDescent="0.25">
      <c r="H1958" s="10"/>
      <c r="I1958" s="10"/>
      <c r="J1958" s="10"/>
      <c r="K1958" s="10"/>
      <c r="L1958" s="10"/>
    </row>
    <row r="1959" spans="8:12" x14ac:dyDescent="0.25">
      <c r="H1959" s="10"/>
      <c r="I1959" s="10"/>
      <c r="J1959" s="10"/>
      <c r="K1959" s="10"/>
      <c r="L1959" s="10"/>
    </row>
    <row r="1960" spans="8:12" x14ac:dyDescent="0.25">
      <c r="H1960" s="10"/>
      <c r="I1960" s="10"/>
      <c r="J1960" s="10"/>
      <c r="K1960" s="10"/>
      <c r="L1960" s="10"/>
    </row>
    <row r="1961" spans="8:12" x14ac:dyDescent="0.25">
      <c r="H1961" s="10"/>
      <c r="I1961" s="10"/>
      <c r="J1961" s="10"/>
      <c r="K1961" s="10"/>
      <c r="L1961" s="10"/>
    </row>
    <row r="1962" spans="8:12" x14ac:dyDescent="0.25">
      <c r="H1962" s="10"/>
      <c r="I1962" s="10"/>
      <c r="J1962" s="10"/>
      <c r="K1962" s="10"/>
      <c r="L1962" s="10"/>
    </row>
    <row r="1963" spans="8:12" x14ac:dyDescent="0.25">
      <c r="H1963" s="10"/>
      <c r="I1963" s="10"/>
      <c r="J1963" s="10"/>
      <c r="K1963" s="10"/>
      <c r="L1963" s="10"/>
    </row>
    <row r="1964" spans="8:12" x14ac:dyDescent="0.25">
      <c r="H1964" s="10"/>
      <c r="I1964" s="10"/>
      <c r="J1964" s="10"/>
      <c r="K1964" s="10"/>
      <c r="L1964" s="10"/>
    </row>
    <row r="1965" spans="8:12" x14ac:dyDescent="0.25">
      <c r="H1965" s="10"/>
      <c r="I1965" s="10"/>
      <c r="J1965" s="10"/>
      <c r="K1965" s="10"/>
      <c r="L1965" s="10"/>
    </row>
    <row r="1966" spans="8:12" x14ac:dyDescent="0.25">
      <c r="H1966" s="10"/>
      <c r="I1966" s="10"/>
      <c r="J1966" s="10"/>
      <c r="K1966" s="10"/>
      <c r="L1966" s="10"/>
    </row>
    <row r="1967" spans="8:12" x14ac:dyDescent="0.25">
      <c r="H1967" s="10"/>
      <c r="I1967" s="10"/>
      <c r="J1967" s="10"/>
      <c r="K1967" s="10"/>
      <c r="L1967" s="10"/>
    </row>
    <row r="1968" spans="8:12" x14ac:dyDescent="0.25">
      <c r="H1968" s="10"/>
      <c r="I1968" s="10"/>
      <c r="J1968" s="10"/>
      <c r="K1968" s="10"/>
      <c r="L1968" s="10"/>
    </row>
    <row r="1969" spans="8:12" x14ac:dyDescent="0.25">
      <c r="H1969" s="10"/>
      <c r="I1969" s="10"/>
      <c r="J1969" s="10"/>
      <c r="K1969" s="10"/>
      <c r="L1969" s="10"/>
    </row>
    <row r="1970" spans="8:12" x14ac:dyDescent="0.25">
      <c r="H1970" s="10"/>
      <c r="I1970" s="10"/>
      <c r="J1970" s="10"/>
      <c r="K1970" s="10"/>
      <c r="L1970" s="10"/>
    </row>
    <row r="1971" spans="8:12" x14ac:dyDescent="0.25">
      <c r="H1971" s="10"/>
      <c r="I1971" s="10"/>
      <c r="J1971" s="10"/>
      <c r="K1971" s="10"/>
      <c r="L1971" s="10"/>
    </row>
    <row r="1972" spans="8:12" x14ac:dyDescent="0.25">
      <c r="H1972" s="10"/>
      <c r="I1972" s="10"/>
      <c r="J1972" s="10"/>
      <c r="K1972" s="10"/>
      <c r="L1972" s="10"/>
    </row>
    <row r="1973" spans="8:12" x14ac:dyDescent="0.25">
      <c r="H1973" s="10"/>
      <c r="I1973" s="10"/>
      <c r="J1973" s="10"/>
      <c r="K1973" s="10"/>
      <c r="L1973" s="10"/>
    </row>
    <row r="1974" spans="8:12" x14ac:dyDescent="0.25">
      <c r="H1974" s="10"/>
      <c r="I1974" s="10"/>
      <c r="J1974" s="10"/>
      <c r="K1974" s="10"/>
      <c r="L1974" s="10"/>
    </row>
    <row r="1975" spans="8:12" x14ac:dyDescent="0.25">
      <c r="H1975" s="10"/>
      <c r="I1975" s="10"/>
      <c r="J1975" s="10"/>
      <c r="K1975" s="10"/>
      <c r="L1975" s="10"/>
    </row>
    <row r="1976" spans="8:12" x14ac:dyDescent="0.25">
      <c r="H1976" s="10"/>
      <c r="I1976" s="10"/>
      <c r="J1976" s="10"/>
      <c r="K1976" s="10"/>
      <c r="L1976" s="10"/>
    </row>
    <row r="1977" spans="8:12" x14ac:dyDescent="0.25">
      <c r="H1977" s="10"/>
      <c r="I1977" s="10"/>
      <c r="J1977" s="10"/>
      <c r="K1977" s="10"/>
      <c r="L1977" s="10"/>
    </row>
    <row r="1978" spans="8:12" x14ac:dyDescent="0.25">
      <c r="H1978" s="10"/>
      <c r="I1978" s="10"/>
      <c r="J1978" s="10"/>
      <c r="K1978" s="10"/>
      <c r="L1978" s="10"/>
    </row>
    <row r="1979" spans="8:12" x14ac:dyDescent="0.25">
      <c r="H1979" s="10"/>
      <c r="I1979" s="10"/>
      <c r="J1979" s="10"/>
      <c r="K1979" s="10"/>
      <c r="L1979" s="10"/>
    </row>
    <row r="1980" spans="8:12" x14ac:dyDescent="0.25">
      <c r="H1980" s="10"/>
      <c r="I1980" s="10"/>
      <c r="J1980" s="10"/>
      <c r="K1980" s="10"/>
      <c r="L1980" s="10"/>
    </row>
    <row r="1981" spans="8:12" x14ac:dyDescent="0.25">
      <c r="H1981" s="10"/>
      <c r="I1981" s="10"/>
      <c r="J1981" s="10"/>
      <c r="K1981" s="10"/>
      <c r="L1981" s="10"/>
    </row>
    <row r="1982" spans="8:12" x14ac:dyDescent="0.25">
      <c r="H1982" s="10"/>
      <c r="I1982" s="10"/>
      <c r="J1982" s="10"/>
      <c r="K1982" s="10"/>
      <c r="L1982" s="10"/>
    </row>
    <row r="1983" spans="8:12" x14ac:dyDescent="0.25">
      <c r="H1983" s="10"/>
      <c r="I1983" s="10"/>
      <c r="J1983" s="10"/>
      <c r="K1983" s="10"/>
      <c r="L1983" s="10"/>
    </row>
    <row r="1984" spans="8:12" x14ac:dyDescent="0.25">
      <c r="H1984" s="10"/>
      <c r="I1984" s="10"/>
      <c r="J1984" s="10"/>
      <c r="K1984" s="10"/>
      <c r="L1984" s="10"/>
    </row>
    <row r="1985" spans="8:12" x14ac:dyDescent="0.25">
      <c r="H1985" s="10"/>
      <c r="I1985" s="10"/>
      <c r="J1985" s="10"/>
      <c r="K1985" s="10"/>
      <c r="L1985" s="10"/>
    </row>
    <row r="1986" spans="8:12" x14ac:dyDescent="0.25">
      <c r="H1986" s="10"/>
      <c r="I1986" s="10"/>
      <c r="J1986" s="10"/>
      <c r="K1986" s="10"/>
      <c r="L1986" s="10"/>
    </row>
    <row r="1987" spans="8:12" x14ac:dyDescent="0.25">
      <c r="H1987" s="10"/>
      <c r="I1987" s="10"/>
      <c r="J1987" s="10"/>
      <c r="K1987" s="10"/>
      <c r="L1987" s="10"/>
    </row>
    <row r="1988" spans="8:12" x14ac:dyDescent="0.25">
      <c r="H1988" s="10"/>
      <c r="I1988" s="10"/>
      <c r="J1988" s="10"/>
      <c r="K1988" s="10"/>
      <c r="L1988" s="10"/>
    </row>
    <row r="1989" spans="8:12" x14ac:dyDescent="0.25">
      <c r="H1989" s="10"/>
      <c r="I1989" s="10"/>
      <c r="J1989" s="10"/>
      <c r="K1989" s="10"/>
      <c r="L1989" s="10"/>
    </row>
    <row r="1990" spans="8:12" x14ac:dyDescent="0.25">
      <c r="H1990" s="10"/>
      <c r="I1990" s="10"/>
      <c r="J1990" s="10"/>
      <c r="K1990" s="10"/>
      <c r="L1990" s="10"/>
    </row>
    <row r="1991" spans="8:12" x14ac:dyDescent="0.25">
      <c r="H1991" s="10"/>
      <c r="I1991" s="10"/>
      <c r="J1991" s="10"/>
      <c r="K1991" s="10"/>
      <c r="L1991" s="10"/>
    </row>
    <row r="1992" spans="8:12" x14ac:dyDescent="0.25">
      <c r="H1992" s="10"/>
      <c r="I1992" s="10"/>
      <c r="J1992" s="10"/>
      <c r="K1992" s="10"/>
      <c r="L1992" s="10"/>
    </row>
    <row r="1993" spans="8:12" x14ac:dyDescent="0.25">
      <c r="H1993" s="10"/>
      <c r="I1993" s="10"/>
      <c r="J1993" s="10"/>
      <c r="K1993" s="10"/>
      <c r="L1993" s="10"/>
    </row>
    <row r="1994" spans="8:12" x14ac:dyDescent="0.25">
      <c r="H1994" s="10"/>
      <c r="I1994" s="10"/>
      <c r="J1994" s="10"/>
      <c r="K1994" s="10"/>
      <c r="L1994" s="10"/>
    </row>
    <row r="1995" spans="8:12" x14ac:dyDescent="0.25">
      <c r="H1995" s="10"/>
      <c r="I1995" s="10"/>
      <c r="J1995" s="10"/>
      <c r="K1995" s="10"/>
      <c r="L1995" s="10"/>
    </row>
    <row r="1996" spans="8:12" x14ac:dyDescent="0.25">
      <c r="H1996" s="10"/>
      <c r="I1996" s="10"/>
      <c r="J1996" s="10"/>
      <c r="K1996" s="10"/>
      <c r="L1996" s="10"/>
    </row>
    <row r="1997" spans="8:12" x14ac:dyDescent="0.25">
      <c r="H1997" s="10"/>
      <c r="I1997" s="10"/>
      <c r="J1997" s="10"/>
      <c r="K1997" s="10"/>
      <c r="L1997" s="10"/>
    </row>
    <row r="1998" spans="8:12" x14ac:dyDescent="0.25">
      <c r="H1998" s="10"/>
      <c r="I1998" s="10"/>
      <c r="J1998" s="10"/>
      <c r="K1998" s="10"/>
      <c r="L1998" s="10"/>
    </row>
    <row r="1999" spans="8:12" x14ac:dyDescent="0.25">
      <c r="H1999" s="10"/>
      <c r="I1999" s="10"/>
      <c r="J1999" s="10"/>
      <c r="K1999" s="10"/>
      <c r="L1999" s="10"/>
    </row>
    <row r="2000" spans="8:12" x14ac:dyDescent="0.25">
      <c r="H2000" s="10"/>
      <c r="I2000" s="10"/>
      <c r="J2000" s="10"/>
      <c r="K2000" s="10"/>
      <c r="L2000" s="10"/>
    </row>
    <row r="2001" spans="8:12" x14ac:dyDescent="0.25">
      <c r="H2001" s="10"/>
      <c r="I2001" s="10"/>
      <c r="J2001" s="10"/>
      <c r="K2001" s="10"/>
      <c r="L2001" s="10"/>
    </row>
    <row r="2002" spans="8:12" x14ac:dyDescent="0.25">
      <c r="H2002" s="10"/>
      <c r="I2002" s="10"/>
      <c r="J2002" s="10"/>
      <c r="K2002" s="10"/>
      <c r="L2002" s="10"/>
    </row>
    <row r="2003" spans="8:12" x14ac:dyDescent="0.25">
      <c r="H2003" s="10"/>
      <c r="I2003" s="10"/>
      <c r="J2003" s="10"/>
      <c r="K2003" s="10"/>
      <c r="L2003" s="10"/>
    </row>
    <row r="2004" spans="8:12" x14ac:dyDescent="0.25">
      <c r="H2004" s="10"/>
      <c r="I2004" s="10"/>
      <c r="J2004" s="10"/>
      <c r="K2004" s="10"/>
      <c r="L2004" s="10"/>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2B814-94D5-4AB6-ACCC-3B364A853A5C}">
  <dimension ref="A1:AI201"/>
  <sheetViews>
    <sheetView workbookViewId="0">
      <selection activeCell="F2" sqref="F2"/>
    </sheetView>
  </sheetViews>
  <sheetFormatPr baseColWidth="10" defaultRowHeight="15" x14ac:dyDescent="0.25"/>
  <cols>
    <col min="1" max="1" width="10.7109375" bestFit="1" customWidth="1"/>
    <col min="2" max="2" width="54.140625" customWidth="1"/>
    <col min="3" max="3" width="10" bestFit="1" customWidth="1"/>
    <col min="4" max="4" width="14" bestFit="1" customWidth="1"/>
    <col min="5" max="5" width="15.5703125" bestFit="1" customWidth="1"/>
    <col min="6" max="6" width="15.5703125" customWidth="1"/>
    <col min="7" max="7" width="17.7109375" customWidth="1"/>
    <col min="8" max="8" width="49.7109375" bestFit="1" customWidth="1"/>
    <col min="9" max="9" width="11.42578125" customWidth="1"/>
    <col min="10" max="10" width="18.7109375" customWidth="1"/>
    <col min="11" max="11" width="12.7109375" customWidth="1"/>
    <col min="12" max="12" width="14.28515625" customWidth="1"/>
    <col min="13" max="13" width="16.85546875" customWidth="1"/>
    <col min="14" max="14" width="22.42578125" bestFit="1" customWidth="1"/>
    <col min="16" max="24" width="12.7109375" customWidth="1"/>
  </cols>
  <sheetData>
    <row r="1" spans="1:35" x14ac:dyDescent="0.25">
      <c r="A1" s="20" t="s">
        <v>14</v>
      </c>
      <c r="B1" s="21" t="s">
        <v>15</v>
      </c>
      <c r="C1" s="22" t="s">
        <v>16</v>
      </c>
      <c r="D1" s="22" t="s">
        <v>17</v>
      </c>
      <c r="E1" s="22" t="s">
        <v>18</v>
      </c>
      <c r="F1" s="22" t="s">
        <v>478</v>
      </c>
      <c r="G1" s="22" t="s">
        <v>19</v>
      </c>
      <c r="H1" s="21" t="s">
        <v>20</v>
      </c>
      <c r="I1" s="21" t="s">
        <v>21</v>
      </c>
      <c r="J1" s="21" t="s">
        <v>22</v>
      </c>
      <c r="K1" s="21" t="s">
        <v>23</v>
      </c>
      <c r="L1" s="21" t="s">
        <v>24</v>
      </c>
      <c r="M1" s="21" t="s">
        <v>25</v>
      </c>
      <c r="N1" s="21" t="s">
        <v>26</v>
      </c>
      <c r="O1" s="30" t="s">
        <v>449</v>
      </c>
      <c r="P1" s="30" t="s">
        <v>450</v>
      </c>
      <c r="Q1" s="30" t="s">
        <v>451</v>
      </c>
      <c r="R1" s="31" t="s">
        <v>454</v>
      </c>
      <c r="S1" s="32" t="s">
        <v>452</v>
      </c>
      <c r="T1" s="32" t="s">
        <v>453</v>
      </c>
      <c r="U1" s="32" t="s">
        <v>455</v>
      </c>
      <c r="V1" s="32" t="s">
        <v>456</v>
      </c>
      <c r="W1" s="32" t="s">
        <v>457</v>
      </c>
      <c r="X1" s="32" t="s">
        <v>460</v>
      </c>
      <c r="Y1" s="32" t="s">
        <v>461</v>
      </c>
    </row>
    <row r="2" spans="1:35" x14ac:dyDescent="0.25">
      <c r="A2" s="23">
        <v>43840</v>
      </c>
      <c r="B2" s="24" t="s">
        <v>27</v>
      </c>
      <c r="C2" s="25">
        <v>101000</v>
      </c>
      <c r="D2" s="25">
        <v>8000</v>
      </c>
      <c r="E2" s="25">
        <v>2000</v>
      </c>
      <c r="F2" s="25" t="str">
        <f t="shared" ref="F2:F33" si="0">IF(G2&lt;=_xlfn.PERCENTILE.INC($G:$G,0.25),"Bajo", IF(G2&lt;=_xlfn.PERCENTILE.INC($G:$G,0.5),"Medio", IF(G2&lt;=_xlfn.PERCENTILE.INC($G:$G,0.75),"Alto","Muy alto")))</f>
        <v>Medio</v>
      </c>
      <c r="G2" s="25">
        <f>SUM(Tweets[[#This Row],[Likes]:[Respuestas]])</f>
        <v>111000</v>
      </c>
      <c r="H2" s="26" t="s">
        <v>28</v>
      </c>
      <c r="I2" s="24" t="s">
        <v>29</v>
      </c>
      <c r="J2" s="24" t="s">
        <v>30</v>
      </c>
      <c r="K2" s="24" t="s">
        <v>31</v>
      </c>
      <c r="L2" s="24" t="s">
        <v>32</v>
      </c>
      <c r="M2" s="24" t="s">
        <v>33</v>
      </c>
      <c r="N2" s="24" t="s">
        <v>34</v>
      </c>
      <c r="O2" s="33">
        <f>IFERROR(_xlfn.XLOOKUP(Tweets!A2+1,Diario!$A$1:$A$2009,Diario!$E$1:$E$2009)/_xlfn.XLOOKUP(Tweets!A2,Diario!$A$1:$A$2009,Diario!$E$1:$E$2009)-1,"")</f>
        <v>-8.8025235853806949E-3</v>
      </c>
      <c r="P2" s="33">
        <f>IFERROR(_xlfn.XLOOKUP(Tweets!A2+3,Diario!$A$1:$A$2009,Diario!$E$1:$E$2009)/_xlfn.XLOOKUP(Tweets!A2,Diario!$A$1:$A$2009,Diario!$E$1:$E$2009)-1,"")</f>
        <v>-3.2574646608337643E-3</v>
      </c>
      <c r="Q2" s="33">
        <f>IFERROR(_xlfn.XLOOKUP(Tweets!A2+7,Diario!$A$1:$A$2009,Diario!$E$1:$E$2009)/_xlfn.XLOOKUP(Tweets!A2,Diario!$A$1:$A$2009,Diario!$E$1:$E$2009)-1,"")</f>
        <v>0.13345947598621022</v>
      </c>
      <c r="R2" s="33">
        <f>IFERROR(_xlfn.XLOOKUP(Tweets!A2,Diario!$A:$A,Diario!$I:$I),"")</f>
        <v>5.0396213281839793E-3</v>
      </c>
      <c r="S2" s="33" cm="1">
        <f t="array" ref="S2">IFERROR(_xlfn.STDEV.S(_xlfn._xlws.FILTER(Diario!$J$1:$J$2009,(Diario!$A$1:$A$2009&gt;=Tweets!A2)*(Diario!$A$1:$A$2009&lt;=Tweets!A2+3))),"")</f>
        <v>4.1936059343430983E-2</v>
      </c>
      <c r="T2" s="33" cm="1">
        <f t="array" ref="T2">IFERROR(_xlfn.STDEV.S(_xlfn._xlws.FILTER(Diario!$J$1:$J$2009,(Diario!$A$1:$A$2009&gt;=Tweets!A2)*(Diario!$A$1:$A$2009&lt;=Tweets!A2+7))),"")</f>
        <v>3.5505799814323037E-2</v>
      </c>
      <c r="U2" s="33">
        <f>IFERROR(_xlfn.XLOOKUP(Tweets!A2-1,Diario!$A:$A,Diario!$I:$I),"")</f>
        <v>9.8281774653051854E-3</v>
      </c>
      <c r="V2" s="33" cm="1">
        <f t="array" ref="V2">IFERROR(_xlfn.STDEV.S(_xlfn._xlws.FILTER(Diario!$J:$J,(Diario!$A:$A&gt;=Tweets!A2-3)*(Diario!$A:$A&lt;=Tweets!A2-1))),"")</f>
        <v>2.7533390249855186E-2</v>
      </c>
      <c r="W2" s="33" cm="1">
        <f t="array" ref="W2">IFERROR(_xlfn.STDEV.S(_xlfn._xlws.FILTER(Diario!$J:$J,(Diario!$A:$A&gt;=Tweets!A2-7)*(Diario!$A:$A&lt;=Tweets!A2-1))),"")</f>
        <v>2.3239632591680104E-2</v>
      </c>
      <c r="X2" s="7">
        <f>IF(_xlfn.XLOOKUP(Tweets!A2+3,Diario!$A:$A,Diario!$E:$E,,1)="",0,1)</f>
        <v>1</v>
      </c>
      <c r="Y2" s="7">
        <f>IF(_xlfn.XLOOKUP(Tweets!A2+7,Diario!$A:$A,Diario!$E:$E,,1)="",0,1)</f>
        <v>1</v>
      </c>
      <c r="AA2" s="45" t="s">
        <v>462</v>
      </c>
      <c r="AB2" s="45"/>
      <c r="AC2" s="45"/>
      <c r="AD2" s="45"/>
      <c r="AE2" s="45"/>
      <c r="AF2" s="45"/>
      <c r="AG2" s="45"/>
      <c r="AH2" s="45"/>
      <c r="AI2" s="45"/>
    </row>
    <row r="3" spans="1:35" x14ac:dyDescent="0.25">
      <c r="A3" s="23">
        <v>43863</v>
      </c>
      <c r="B3" s="24" t="s">
        <v>35</v>
      </c>
      <c r="C3" s="25">
        <v>2000</v>
      </c>
      <c r="D3" s="25">
        <v>552</v>
      </c>
      <c r="E3" s="25">
        <v>189</v>
      </c>
      <c r="F3" s="25" t="str">
        <f t="shared" si="0"/>
        <v>Bajo</v>
      </c>
      <c r="G3" s="25">
        <f>SUM(Tweets[[#This Row],[Likes]:[Respuestas]])</f>
        <v>2741</v>
      </c>
      <c r="H3" s="26" t="s">
        <v>36</v>
      </c>
      <c r="I3" s="24" t="s">
        <v>37</v>
      </c>
      <c r="J3" s="24" t="s">
        <v>30</v>
      </c>
      <c r="K3" s="24" t="s">
        <v>38</v>
      </c>
      <c r="L3" s="24" t="s">
        <v>39</v>
      </c>
      <c r="M3" s="24" t="s">
        <v>40</v>
      </c>
      <c r="N3" s="24" t="s">
        <v>34</v>
      </c>
      <c r="O3" s="33">
        <f>IFERROR(_xlfn.XLOOKUP(Tweets!A3+1,Diario!$A$1:$A$2009,Diario!$E$1:$E$2009)/_xlfn.XLOOKUP(Tweets!A3,Diario!$A$1:$A$2009,Diario!$E$1:$E$2009)-1,"")</f>
        <v>-6.5735324422535601E-3</v>
      </c>
      <c r="P3" s="33">
        <f>IFERROR(_xlfn.XLOOKUP(Tweets!A3+3,Diario!$A$1:$A$2009,Diario!$E$1:$E$2009)/_xlfn.XLOOKUP(Tweets!A3,Diario!$A$1:$A$2009,Diario!$E$1:$E$2009)-1,"")</f>
        <v>5.8733322859643611E-2</v>
      </c>
      <c r="Q3" s="33">
        <f>IFERROR(_xlfn.XLOOKUP(Tweets!A3+7,Diario!$A$1:$A$2009,Diario!$E$1:$E$2009)/_xlfn.XLOOKUP(Tweets!A3,Diario!$A$1:$A$2009,Diario!$E$1:$E$2009)-1,"")</f>
        <v>0.31167211094493763</v>
      </c>
      <c r="R3" s="33">
        <f>IFERROR(_xlfn.XLOOKUP(Tweets!A3,Diario!$A:$A,Diario!$I:$I),"")</f>
        <v>1.1987961725586291E-3</v>
      </c>
      <c r="S3" s="33" cm="1">
        <f t="array" ref="S3">IFERROR(_xlfn.STDEV.S(_xlfn._xlws.FILTER(Diario!$J$1:$J$2009,(Diario!$A$1:$A$2009&gt;=Tweets!A3)*(Diario!$A$1:$A$2009&lt;=Tweets!A3+3))),"")</f>
        <v>2.0084939857748341E-2</v>
      </c>
      <c r="T3" s="33" cm="1">
        <f t="array" ref="T3">IFERROR(_xlfn.STDEV.S(_xlfn._xlws.FILTER(Diario!$J$1:$J$2009,(Diario!$A$1:$A$2009&gt;=Tweets!A3)*(Diario!$A$1:$A$2009&lt;=Tweets!A3+7))),"")</f>
        <v>5.8766747986087435E-2</v>
      </c>
      <c r="U3" s="33">
        <f>IFERROR(_xlfn.XLOOKUP(Tweets!A3-1,Diario!$A:$A,Diario!$I:$I),"")</f>
        <v>2.0982018606541818E-2</v>
      </c>
      <c r="V3" s="33" cm="1">
        <f t="array" ref="V3">IFERROR(_xlfn.STDEV.S(_xlfn._xlws.FILTER(Diario!$J:$J,(Diario!$A:$A&gt;=Tweets!A3-3)*(Diario!$A:$A&lt;=Tweets!A3-1))),"")</f>
        <v>1.6554736010050881E-2</v>
      </c>
      <c r="W3" s="33" cm="1">
        <f t="array" ref="W3">IFERROR(_xlfn.STDEV.S(_xlfn._xlws.FILTER(Diario!$J:$J,(Diario!$A:$A&gt;=Tweets!A3-7)*(Diario!$A:$A&lt;=Tweets!A3-1))),"")</f>
        <v>2.0969137282359208E-2</v>
      </c>
      <c r="X3" s="7">
        <f>IF(_xlfn.XLOOKUP(Tweets!A3+3,Diario!$A:$A,Diario!$E:$E,,1)="",0,1)</f>
        <v>1</v>
      </c>
      <c r="Y3" s="7">
        <f>IF(_xlfn.XLOOKUP(Tweets!A3+7,Diario!$A:$A,Diario!$E:$E,,1)="",0,1)</f>
        <v>1</v>
      </c>
      <c r="AA3" s="34">
        <f>AVERAGE(Tweets!O2:O201)</f>
        <v>2.9370227321227492E-3</v>
      </c>
      <c r="AB3" s="34">
        <f>AVERAGE(Tweets!P2:P201)</f>
        <v>4.7879594566172653E-3</v>
      </c>
      <c r="AC3" s="34">
        <f>AVERAGE(Tweets!Q2:Q201)</f>
        <v>8.2752507985558263E-2</v>
      </c>
      <c r="AD3" s="34">
        <f>AVERAGE(Tweets!R2:R201)</f>
        <v>5.043788178652827E-2</v>
      </c>
      <c r="AE3" s="34">
        <f>AVERAGE(Tweets!S2:S201)</f>
        <v>6.9137678126306418E-2</v>
      </c>
      <c r="AF3" s="34">
        <f>AVERAGE(Tweets!T2:T201)</f>
        <v>7.2333249769678462E-2</v>
      </c>
      <c r="AG3" s="34">
        <f>AVERAGE(Tweets!U2:U201)</f>
        <v>5.7083863699268982E-2</v>
      </c>
      <c r="AH3" s="34">
        <f>AVERAGE(Tweets!V2:V201)</f>
        <v>7.3370324701617556E-2</v>
      </c>
      <c r="AI3" s="34">
        <f>AVERAGE(Tweets!W2:W201)</f>
        <v>7.4020802249441103E-2</v>
      </c>
    </row>
    <row r="4" spans="1:35" x14ac:dyDescent="0.25">
      <c r="A4" s="23">
        <v>43921</v>
      </c>
      <c r="B4" s="24" t="s">
        <v>41</v>
      </c>
      <c r="C4" s="25">
        <v>255000</v>
      </c>
      <c r="D4" s="25">
        <v>65000</v>
      </c>
      <c r="E4" s="25">
        <v>10000</v>
      </c>
      <c r="F4" s="25" t="str">
        <f t="shared" si="0"/>
        <v>Muy alto</v>
      </c>
      <c r="G4" s="25">
        <f>SUM(Tweets[[#This Row],[Likes]:[Respuestas]])</f>
        <v>330000</v>
      </c>
      <c r="H4" s="26" t="s">
        <v>42</v>
      </c>
      <c r="I4" s="24" t="s">
        <v>43</v>
      </c>
      <c r="J4" s="24" t="s">
        <v>30</v>
      </c>
      <c r="K4" s="24" t="s">
        <v>44</v>
      </c>
      <c r="L4" s="24" t="s">
        <v>45</v>
      </c>
      <c r="M4" s="24" t="s">
        <v>40</v>
      </c>
      <c r="N4" s="24" t="s">
        <v>34</v>
      </c>
      <c r="O4" s="33">
        <f>IFERROR(_xlfn.XLOOKUP(Tweets!A4+1,Diario!$A$1:$A$2009,Diario!$E$1:$E$2009)/_xlfn.XLOOKUP(Tweets!A4,Diario!$A$1:$A$2009,Diario!$E$1:$E$2009)-1,"")</f>
        <v>3.158414979340507E-2</v>
      </c>
      <c r="P4" s="33">
        <f>IFERROR(_xlfn.XLOOKUP(Tweets!A4+3,Diario!$A$1:$A$2009,Diario!$E$1:$E$2009)/_xlfn.XLOOKUP(Tweets!A4,Diario!$A$1:$A$2009,Diario!$E$1:$E$2009)-1,"")</f>
        <v>2.1991864890395618E-2</v>
      </c>
      <c r="Q4" s="33">
        <f>IFERROR(_xlfn.XLOOKUP(Tweets!A4+7,Diario!$A$1:$A$2009,Diario!$E$1:$E$2009)/_xlfn.XLOOKUP(Tweets!A4,Diario!$A$1:$A$2009,Diario!$E$1:$E$2009)-1,"")</f>
        <v>0.11260908707163253</v>
      </c>
      <c r="R4" s="33">
        <f>IFERROR(_xlfn.XLOOKUP(Tweets!A4,Diario!$A:$A,Diario!$I:$I),"")</f>
        <v>1.5574980246372081E-2</v>
      </c>
      <c r="S4" s="33" cm="1">
        <f t="array" ref="S4">IFERROR(_xlfn.STDEV.S(_xlfn._xlws.FILTER(Diario!$J$1:$J$2009,(Diario!$A$1:$A$2009&gt;=Tweets!A4)*(Diario!$A$1:$A$2009&lt;=Tweets!A4+3))),"")</f>
        <v>2.0375889045369733E-2</v>
      </c>
      <c r="T4" s="33" cm="1">
        <f t="array" ref="T4">IFERROR(_xlfn.STDEV.S(_xlfn._xlws.FILTER(Diario!$J$1:$J$2009,(Diario!$A$1:$A$2009&gt;=Tweets!A4)*(Diario!$A$1:$A$2009&lt;=Tweets!A4+7))),"")</f>
        <v>2.5436955096015373E-2</v>
      </c>
      <c r="U4" s="33">
        <f>IFERROR(_xlfn.XLOOKUP(Tweets!A4-1,Diario!$A:$A,Diario!$I:$I),"")</f>
        <v>1.6117537049293293E-2</v>
      </c>
      <c r="V4" s="33" cm="1">
        <f t="array" ref="V4">IFERROR(_xlfn.STDEV.S(_xlfn._xlws.FILTER(Diario!$J:$J,(Diario!$A:$A&gt;=Tweets!A4-3)*(Diario!$A:$A&lt;=Tweets!A4-1))),"")</f>
        <v>3.7954274080734485E-2</v>
      </c>
      <c r="W4" s="33" cm="1">
        <f t="array" ref="W4">IFERROR(_xlfn.STDEV.S(_xlfn._xlws.FILTER(Diario!$J:$J,(Diario!$A:$A&gt;=Tweets!A4-7)*(Diario!$A:$A&lt;=Tweets!A4-1))),"")</f>
        <v>2.6765474237955215E-2</v>
      </c>
      <c r="X4" s="7">
        <f>IF(_xlfn.XLOOKUP(Tweets!A4+3,Diario!$A:$A,Diario!$E:$E,,1)="",0,1)</f>
        <v>1</v>
      </c>
      <c r="Y4" s="7">
        <f>IF(_xlfn.XLOOKUP(Tweets!A4+7,Diario!$A:$A,Diario!$E:$E,,1)="",0,1)</f>
        <v>1</v>
      </c>
    </row>
    <row r="5" spans="1:35" x14ac:dyDescent="0.25">
      <c r="A5" s="23">
        <v>43946</v>
      </c>
      <c r="B5" s="24" t="s">
        <v>46</v>
      </c>
      <c r="C5" s="25">
        <v>2000</v>
      </c>
      <c r="D5" s="25">
        <v>352</v>
      </c>
      <c r="E5" s="25">
        <v>140</v>
      </c>
      <c r="F5" s="25" t="str">
        <f t="shared" si="0"/>
        <v>Bajo</v>
      </c>
      <c r="G5" s="25">
        <f>SUM(Tweets[[#This Row],[Likes]:[Respuestas]])</f>
        <v>2492</v>
      </c>
      <c r="H5" s="26" t="s">
        <v>47</v>
      </c>
      <c r="I5" s="24" t="s">
        <v>48</v>
      </c>
      <c r="J5" s="24" t="s">
        <v>49</v>
      </c>
      <c r="K5" s="24" t="s">
        <v>31</v>
      </c>
      <c r="L5" s="24" t="s">
        <v>50</v>
      </c>
      <c r="M5" s="24" t="s">
        <v>33</v>
      </c>
      <c r="N5" s="24" t="s">
        <v>34</v>
      </c>
      <c r="O5" s="33">
        <f>IFERROR(_xlfn.XLOOKUP(Tweets!A5+1,Diario!$A$1:$A$2009,Diario!$E$1:$E$2009)/_xlfn.XLOOKUP(Tweets!A5,Diario!$A$1:$A$2009,Diario!$E$1:$E$2009)-1,"")</f>
        <v>0.13169948642203599</v>
      </c>
      <c r="P5" s="33">
        <f>IFERROR(_xlfn.XLOOKUP(Tweets!A5+3,Diario!$A$1:$A$2009,Diario!$E$1:$E$2009)/_xlfn.XLOOKUP(Tweets!A5,Diario!$A$1:$A$2009,Diario!$E$1:$E$2009)-1,"")</f>
        <v>8.8571527899141023E-2</v>
      </c>
      <c r="Q5" s="33">
        <f>IFERROR(_xlfn.XLOOKUP(Tweets!A5+7,Diario!$A$1:$A$2009,Diario!$E$1:$E$2009)/_xlfn.XLOOKUP(Tweets!A5,Diario!$A$1:$A$2009,Diario!$E$1:$E$2009)-1,"")</f>
        <v>0.19500929251018051</v>
      </c>
      <c r="R5" s="33">
        <f>IFERROR(_xlfn.XLOOKUP(Tweets!A5,Diario!$A:$A,Diario!$I:$I),"")</f>
        <v>0.10453544763212153</v>
      </c>
      <c r="S5" s="33" cm="1">
        <f t="array" ref="S5">IFERROR(_xlfn.STDEV.S(_xlfn._xlws.FILTER(Diario!$J$1:$J$2009,(Diario!$A$1:$A$2009&gt;=Tweets!A5)*(Diario!$A$1:$A$2009&lt;=Tweets!A5+3))),"")</f>
        <v>7.5398918001400861E-2</v>
      </c>
      <c r="T5" s="33" cm="1">
        <f t="array" ref="T5">IFERROR(_xlfn.STDEV.S(_xlfn._xlws.FILTER(Diario!$J$1:$J$2009,(Diario!$A$1:$A$2009&gt;=Tweets!A5)*(Diario!$A$1:$A$2009&lt;=Tweets!A5+7))),"")</f>
        <v>5.7510722688187584E-2</v>
      </c>
      <c r="U5" s="33">
        <f>IFERROR(_xlfn.XLOOKUP(Tweets!A5-1,Diario!$A:$A,Diario!$I:$I),"")</f>
        <v>9.5094669832597331E-2</v>
      </c>
      <c r="V5" s="33" cm="1">
        <f t="array" ref="V5">IFERROR(_xlfn.STDEV.S(_xlfn._xlws.FILTER(Diario!$J:$J,(Diario!$A:$A&gt;=Tweets!A5-3)*(Diario!$A:$A&lt;=Tweets!A5-1))),"")</f>
        <v>7.3831901909148304E-3</v>
      </c>
      <c r="W5" s="33" cm="1">
        <f t="array" ref="W5">IFERROR(_xlfn.STDEV.S(_xlfn._xlws.FILTER(Diario!$J:$J,(Diario!$A:$A&gt;=Tweets!A5-7)*(Diario!$A:$A&lt;=Tweets!A5-1))),"")</f>
        <v>2.2674035661900776E-2</v>
      </c>
      <c r="X5" s="7">
        <f>IF(_xlfn.XLOOKUP(Tweets!A5+3,Diario!$A:$A,Diario!$E:$E,,1)="",0,1)</f>
        <v>1</v>
      </c>
      <c r="Y5" s="7">
        <f>IF(_xlfn.XLOOKUP(Tweets!A5+7,Diario!$A:$A,Diario!$E:$E,,1)="",0,1)</f>
        <v>1</v>
      </c>
      <c r="AA5" s="45" t="s">
        <v>463</v>
      </c>
      <c r="AB5" s="45"/>
      <c r="AC5" s="45"/>
      <c r="AD5" s="45"/>
      <c r="AE5" s="45"/>
      <c r="AF5" s="45"/>
      <c r="AG5" s="45"/>
      <c r="AH5" s="45"/>
      <c r="AI5" s="45"/>
    </row>
    <row r="6" spans="1:35" x14ac:dyDescent="0.25">
      <c r="A6" s="23">
        <v>43952</v>
      </c>
      <c r="B6" s="24" t="s">
        <v>51</v>
      </c>
      <c r="C6" s="25">
        <v>163000</v>
      </c>
      <c r="D6" s="25">
        <v>31000</v>
      </c>
      <c r="E6" s="25">
        <v>10000</v>
      </c>
      <c r="F6" s="25" t="str">
        <f t="shared" si="0"/>
        <v>Alto</v>
      </c>
      <c r="G6" s="25">
        <f>SUM(Tweets[[#This Row],[Likes]:[Respuestas]])</f>
        <v>204000</v>
      </c>
      <c r="H6" s="26" t="s">
        <v>52</v>
      </c>
      <c r="I6" s="24" t="s">
        <v>37</v>
      </c>
      <c r="J6" s="24" t="s">
        <v>30</v>
      </c>
      <c r="K6" s="24" t="s">
        <v>38</v>
      </c>
      <c r="L6" s="24" t="s">
        <v>39</v>
      </c>
      <c r="M6" s="24" t="s">
        <v>32</v>
      </c>
      <c r="N6" s="24" t="s">
        <v>34</v>
      </c>
      <c r="O6" s="33">
        <f>IFERROR(_xlfn.XLOOKUP(Tweets!A6+1,Diario!$A$1:$A$2009,Diario!$E$1:$E$2009)/_xlfn.XLOOKUP(Tweets!A6,Diario!$A$1:$A$2009,Diario!$E$1:$E$2009)-1,"")</f>
        <v>2.5943294443061982E-2</v>
      </c>
      <c r="P6" s="33">
        <f>IFERROR(_xlfn.XLOOKUP(Tweets!A6+3,Diario!$A$1:$A$2009,Diario!$E$1:$E$2009)/_xlfn.XLOOKUP(Tweets!A6,Diario!$A$1:$A$2009,Diario!$E$1:$E$2009)-1,"")</f>
        <v>-5.1505040193694507E-3</v>
      </c>
      <c r="Q6" s="33">
        <f>IFERROR(_xlfn.XLOOKUP(Tweets!A6+7,Diario!$A$1:$A$2009,Diario!$E$1:$E$2009)/_xlfn.XLOOKUP(Tweets!A6,Diario!$A$1:$A$2009,Diario!$E$1:$E$2009)-1,"")</f>
        <v>5.3939530582176376E-2</v>
      </c>
      <c r="R6" s="33">
        <f>IFERROR(_xlfn.XLOOKUP(Tweets!A6,Diario!$A:$A,Diario!$I:$I),"")</f>
        <v>1.1133825182679611E-2</v>
      </c>
      <c r="S6" s="33" cm="1">
        <f t="array" ref="S6">IFERROR(_xlfn.STDEV.S(_xlfn._xlws.FILTER(Diario!$J$1:$J$2009,(Diario!$A$1:$A$2009&gt;=Tweets!A6)*(Diario!$A$1:$A$2009&lt;=Tweets!A6+3))),"")</f>
        <v>1.9660748210294083E-2</v>
      </c>
      <c r="T6" s="33" cm="1">
        <f t="array" ref="T6">IFERROR(_xlfn.STDEV.S(_xlfn._xlws.FILTER(Diario!$J$1:$J$2009,(Diario!$A$1:$A$2009&gt;=Tweets!A6)*(Diario!$A$1:$A$2009&lt;=Tweets!A6+7))),"")</f>
        <v>2.5669175759484183E-2</v>
      </c>
      <c r="U6" s="33">
        <f>IFERROR(_xlfn.XLOOKUP(Tweets!A6-1,Diario!$A:$A,Diario!$I:$I),"")</f>
        <v>3.1931275415293385E-2</v>
      </c>
      <c r="V6" s="33" cm="1">
        <f t="array" ref="V6">IFERROR(_xlfn.STDEV.S(_xlfn._xlws.FILTER(Diario!$J:$J,(Diario!$A:$A&gt;=Tweets!A6-3)*(Diario!$A:$A&lt;=Tweets!A6-1))),"")</f>
        <v>5.6215016549978424E-2</v>
      </c>
      <c r="W6" s="33" cm="1">
        <f t="array" ref="W6">IFERROR(_xlfn.STDEV.S(_xlfn._xlws.FILTER(Diario!$J:$J,(Diario!$A:$A&gt;=Tweets!A6-7)*(Diario!$A:$A&lt;=Tweets!A6-1))),"")</f>
        <v>6.0040597121349501E-2</v>
      </c>
      <c r="X6" s="7">
        <f>IF(_xlfn.XLOOKUP(Tweets!A6+3,Diario!$A:$A,Diario!$E:$E,,1)="",0,1)</f>
        <v>1</v>
      </c>
      <c r="Y6" s="7">
        <f>IF(_xlfn.XLOOKUP(Tweets!A6+7,Diario!$A:$A,Diario!$E:$E,,1)="",0,1)</f>
        <v>1</v>
      </c>
      <c r="AA6">
        <f>_xlfn.STDEV.S(Tweets!O2:O201)</f>
        <v>0.12075223035395755</v>
      </c>
      <c r="AB6">
        <f>_xlfn.STDEV.S(Tweets!P2:P201)</f>
        <v>0.14458598145055387</v>
      </c>
      <c r="AC6">
        <f>_xlfn.STDEV.S(Tweets!Q2:Q201)</f>
        <v>0.53599262229498235</v>
      </c>
      <c r="AD6">
        <f>_xlfn.STDEV.S(Tweets!R2:R201)</f>
        <v>0.10851661713727194</v>
      </c>
      <c r="AE6">
        <f>_xlfn.STDEV.S(Tweets!S2:S201)</f>
        <v>0.13506836816425094</v>
      </c>
      <c r="AF6">
        <f>_xlfn.STDEV.S(Tweets!T2:T201)</f>
        <v>0.10443447298619561</v>
      </c>
      <c r="AG6">
        <f>_xlfn.STDEV.S(Tweets!U2:U201)</f>
        <v>0.12283289570536213</v>
      </c>
      <c r="AH6">
        <f>_xlfn.STDEV.S(Tweets!V2:V201)</f>
        <v>0.13990985205738862</v>
      </c>
      <c r="AI6">
        <f>_xlfn.STDEV.S(Tweets!W2:W201)</f>
        <v>0.10093577488258337</v>
      </c>
    </row>
    <row r="7" spans="1:35" x14ac:dyDescent="0.25">
      <c r="A7" s="23">
        <v>43953</v>
      </c>
      <c r="B7" s="24" t="s">
        <v>53</v>
      </c>
      <c r="C7" s="25">
        <v>4000</v>
      </c>
      <c r="D7" s="25">
        <v>168</v>
      </c>
      <c r="E7" s="25">
        <v>145</v>
      </c>
      <c r="F7" s="25" t="str">
        <f t="shared" si="0"/>
        <v>Bajo</v>
      </c>
      <c r="G7" s="25">
        <f>SUM(Tweets[[#This Row],[Likes]:[Respuestas]])</f>
        <v>4313</v>
      </c>
      <c r="H7" s="26" t="s">
        <v>54</v>
      </c>
      <c r="I7" s="24" t="s">
        <v>29</v>
      </c>
      <c r="J7" s="24" t="s">
        <v>49</v>
      </c>
      <c r="K7" s="24" t="s">
        <v>31</v>
      </c>
      <c r="L7" s="24" t="s">
        <v>32</v>
      </c>
      <c r="M7" s="24" t="s">
        <v>33</v>
      </c>
      <c r="N7" s="24" t="s">
        <v>34</v>
      </c>
      <c r="O7" s="33">
        <f>IFERROR(_xlfn.XLOOKUP(Tweets!A7+1,Diario!$A$1:$A$2009,Diario!$E$1:$E$2009)/_xlfn.XLOOKUP(Tweets!A7,Diario!$A$1:$A$2009,Diario!$E$1:$E$2009)-1,"")</f>
        <v>-1.4649572353885643E-2</v>
      </c>
      <c r="P7" s="33">
        <f>IFERROR(_xlfn.XLOOKUP(Tweets!A7+3,Diario!$A$1:$A$2009,Diario!$E$1:$E$2009)/_xlfn.XLOOKUP(Tweets!A7,Diario!$A$1:$A$2009,Diario!$E$1:$E$2009)-1,"")</f>
        <v>-2.6029487846799038E-2</v>
      </c>
      <c r="Q7" s="33">
        <f>IFERROR(_xlfn.XLOOKUP(Tweets!A7+7,Diario!$A$1:$A$2009,Diario!$E$1:$E$2009)/_xlfn.XLOOKUP(Tweets!A7,Diario!$A$1:$A$2009,Diario!$E$1:$E$2009)-1,"")</f>
        <v>2.3524467584912001E-2</v>
      </c>
      <c r="R7" s="33">
        <f>IFERROR(_xlfn.XLOOKUP(Tweets!A7,Diario!$A:$A,Diario!$I:$I),"")</f>
        <v>2.9167492506892257E-2</v>
      </c>
      <c r="S7" s="33" cm="1">
        <f t="array" ref="S7">IFERROR(_xlfn.STDEV.S(_xlfn._xlws.FILTER(Diario!$J$1:$J$2009,(Diario!$A$1:$A$2009&gt;=Tweets!A7)*(Diario!$A$1:$A$2009&lt;=Tweets!A7+3))),"")</f>
        <v>1.4553164804083137E-2</v>
      </c>
      <c r="T7" s="33" cm="1">
        <f t="array" ref="T7">IFERROR(_xlfn.STDEV.S(_xlfn._xlws.FILTER(Diario!$J$1:$J$2009,(Diario!$A$1:$A$2009&gt;=Tweets!A7)*(Diario!$A$1:$A$2009&lt;=Tweets!A7+7))),"")</f>
        <v>3.2801095713059641E-2</v>
      </c>
      <c r="U7" s="33">
        <f>IFERROR(_xlfn.XLOOKUP(Tweets!A7-1,Diario!$A:$A,Diario!$I:$I),"")</f>
        <v>1.1133825182679611E-2</v>
      </c>
      <c r="V7" s="33" cm="1">
        <f t="array" ref="V7">IFERROR(_xlfn.STDEV.S(_xlfn._xlws.FILTER(Diario!$J:$J,(Diario!$A:$A&gt;=Tweets!A7-3)*(Diario!$A:$A&lt;=Tweets!A7-1))),"")</f>
        <v>3.2465947546575724E-2</v>
      </c>
      <c r="W7" s="33" cm="1">
        <f t="array" ref="W7">IFERROR(_xlfn.STDEV.S(_xlfn._xlws.FILTER(Diario!$J:$J,(Diario!$A:$A&gt;=Tweets!A7-7)*(Diario!$A:$A&lt;=Tweets!A7-1))),"")</f>
        <v>6.0023168519337679E-2</v>
      </c>
      <c r="X7" s="7">
        <f>IF(_xlfn.XLOOKUP(Tweets!A7+3,Diario!$A:$A,Diario!$E:$E,,1)="",0,1)</f>
        <v>1</v>
      </c>
      <c r="Y7" s="7">
        <f>IF(_xlfn.XLOOKUP(Tweets!A7+7,Diario!$A:$A,Diario!$E:$E,,1)="",0,1)</f>
        <v>1</v>
      </c>
    </row>
    <row r="8" spans="1:35" x14ac:dyDescent="0.25">
      <c r="A8" s="23">
        <v>43953</v>
      </c>
      <c r="B8" s="24" t="s">
        <v>55</v>
      </c>
      <c r="C8" s="25">
        <v>16000</v>
      </c>
      <c r="D8" s="25">
        <v>2000</v>
      </c>
      <c r="E8" s="25">
        <v>1000</v>
      </c>
      <c r="F8" s="25" t="str">
        <f t="shared" si="0"/>
        <v>Bajo</v>
      </c>
      <c r="G8" s="25">
        <f>SUM(Tweets[[#This Row],[Likes]:[Respuestas]])</f>
        <v>19000</v>
      </c>
      <c r="H8" s="26" t="s">
        <v>56</v>
      </c>
      <c r="I8" s="24" t="s">
        <v>29</v>
      </c>
      <c r="J8" s="24" t="s">
        <v>49</v>
      </c>
      <c r="K8" s="24" t="s">
        <v>31</v>
      </c>
      <c r="L8" s="24" t="s">
        <v>32</v>
      </c>
      <c r="M8" s="24" t="s">
        <v>33</v>
      </c>
      <c r="N8" s="24" t="s">
        <v>57</v>
      </c>
      <c r="O8" s="33">
        <f>IFERROR(_xlfn.XLOOKUP(Tweets!A8+1,Diario!$A$1:$A$2009,Diario!$E$1:$E$2009)/_xlfn.XLOOKUP(Tweets!A8,Diario!$A$1:$A$2009,Diario!$E$1:$E$2009)-1,"")</f>
        <v>-1.4649572353885643E-2</v>
      </c>
      <c r="P8" s="33">
        <f>IFERROR(_xlfn.XLOOKUP(Tweets!A8+3,Diario!$A$1:$A$2009,Diario!$E$1:$E$2009)/_xlfn.XLOOKUP(Tweets!A8,Diario!$A$1:$A$2009,Diario!$E$1:$E$2009)-1,"")</f>
        <v>-2.6029487846799038E-2</v>
      </c>
      <c r="Q8" s="33">
        <f>IFERROR(_xlfn.XLOOKUP(Tweets!A8+7,Diario!$A$1:$A$2009,Diario!$E$1:$E$2009)/_xlfn.XLOOKUP(Tweets!A8,Diario!$A$1:$A$2009,Diario!$E$1:$E$2009)-1,"")</f>
        <v>2.3524467584912001E-2</v>
      </c>
      <c r="R8" s="33">
        <f>IFERROR(_xlfn.XLOOKUP(Tweets!A8,Diario!$A:$A,Diario!$I:$I),"")</f>
        <v>2.9167492506892257E-2</v>
      </c>
      <c r="S8" s="33" cm="1">
        <f t="array" ref="S8">IFERROR(_xlfn.STDEV.S(_xlfn._xlws.FILTER(Diario!$J$1:$J$2009,(Diario!$A$1:$A$2009&gt;=Tweets!A8)*(Diario!$A$1:$A$2009&lt;=Tweets!A8+3))),"")</f>
        <v>1.4553164804083137E-2</v>
      </c>
      <c r="T8" s="33" cm="1">
        <f t="array" ref="T8">IFERROR(_xlfn.STDEV.S(_xlfn._xlws.FILTER(Diario!$J$1:$J$2009,(Diario!$A$1:$A$2009&gt;=Tweets!A8)*(Diario!$A$1:$A$2009&lt;=Tweets!A8+7))),"")</f>
        <v>3.2801095713059641E-2</v>
      </c>
      <c r="U8" s="33">
        <f>IFERROR(_xlfn.XLOOKUP(Tweets!A8-1,Diario!$A:$A,Diario!$I:$I),"")</f>
        <v>1.1133825182679611E-2</v>
      </c>
      <c r="V8" s="33" cm="1">
        <f t="array" ref="V8">IFERROR(_xlfn.STDEV.S(_xlfn._xlws.FILTER(Diario!$J:$J,(Diario!$A:$A&gt;=Tweets!A8-3)*(Diario!$A:$A&lt;=Tweets!A8-1))),"")</f>
        <v>3.2465947546575724E-2</v>
      </c>
      <c r="W8" s="33" cm="1">
        <f t="array" ref="W8">IFERROR(_xlfn.STDEV.S(_xlfn._xlws.FILTER(Diario!$J:$J,(Diario!$A:$A&gt;=Tweets!A8-7)*(Diario!$A:$A&lt;=Tweets!A8-1))),"")</f>
        <v>6.0023168519337679E-2</v>
      </c>
      <c r="X8" s="7">
        <f>IF(_xlfn.XLOOKUP(Tweets!A8+3,Diario!$A:$A,Diario!$E:$E,,1)="",0,1)</f>
        <v>1</v>
      </c>
      <c r="Y8" s="7">
        <f>IF(_xlfn.XLOOKUP(Tweets!A8+7,Diario!$A:$A,Diario!$E:$E,,1)="",0,1)</f>
        <v>1</v>
      </c>
    </row>
    <row r="9" spans="1:35" x14ac:dyDescent="0.25">
      <c r="A9" s="23">
        <v>43967</v>
      </c>
      <c r="B9" s="24" t="s">
        <v>58</v>
      </c>
      <c r="C9" s="25">
        <v>13000</v>
      </c>
      <c r="D9" s="25">
        <v>2000</v>
      </c>
      <c r="E9" s="25">
        <v>626</v>
      </c>
      <c r="F9" s="25" t="str">
        <f t="shared" si="0"/>
        <v>Bajo</v>
      </c>
      <c r="G9" s="25">
        <f>SUM(Tweets[[#This Row],[Likes]:[Respuestas]])</f>
        <v>15626</v>
      </c>
      <c r="H9" s="26" t="s">
        <v>59</v>
      </c>
      <c r="I9" s="24" t="s">
        <v>29</v>
      </c>
      <c r="J9" s="24" t="s">
        <v>49</v>
      </c>
      <c r="K9" s="24" t="s">
        <v>39</v>
      </c>
      <c r="L9" s="24" t="s">
        <v>50</v>
      </c>
      <c r="M9" s="24" t="s">
        <v>60</v>
      </c>
      <c r="N9" s="24" t="s">
        <v>34</v>
      </c>
      <c r="O9" s="33">
        <f>IFERROR(_xlfn.XLOOKUP(Tweets!A9+1,Diario!$A$1:$A$2009,Diario!$E$1:$E$2009)/_xlfn.XLOOKUP(Tweets!A9,Diario!$A$1:$A$2009,Diario!$E$1:$E$2009)-1,"")</f>
        <v>1.3852721723653483E-2</v>
      </c>
      <c r="P9" s="33">
        <f>IFERROR(_xlfn.XLOOKUP(Tweets!A9+3,Diario!$A$1:$A$2009,Diario!$E$1:$E$2009)/_xlfn.XLOOKUP(Tweets!A9,Diario!$A$1:$A$2009,Diario!$E$1:$E$2009)-1,"")</f>
        <v>1.3820838823170423E-2</v>
      </c>
      <c r="Q9" s="33">
        <f>IFERROR(_xlfn.XLOOKUP(Tweets!A9+7,Diario!$A$1:$A$2009,Diario!$E$1:$E$2009)/_xlfn.XLOOKUP(Tweets!A9,Diario!$A$1:$A$2009,Diario!$E$1:$E$2009)-1,"")</f>
        <v>1.0642910717516774E-2</v>
      </c>
      <c r="R9" s="33">
        <f>IFERROR(_xlfn.XLOOKUP(Tweets!A9,Diario!$A:$A,Diario!$I:$I),"")</f>
        <v>1.0091474642730709E-2</v>
      </c>
      <c r="S9" s="33" cm="1">
        <f t="array" ref="S9">IFERROR(_xlfn.STDEV.S(_xlfn._xlws.FILTER(Diario!$J$1:$J$2009,(Diario!$A$1:$A$2009&gt;=Tweets!A9)*(Diario!$A$1:$A$2009&lt;=Tweets!A9+3))),"")</f>
        <v>1.2287747933790963E-2</v>
      </c>
      <c r="T9" s="33" cm="1">
        <f t="array" ref="T9">IFERROR(_xlfn.STDEV.S(_xlfn._xlws.FILTER(Diario!$J$1:$J$2009,(Diario!$A$1:$A$2009&gt;=Tweets!A9)*(Diario!$A$1:$A$2009&lt;=Tweets!A9+7))),"")</f>
        <v>1.5726241501325212E-2</v>
      </c>
      <c r="U9" s="33">
        <f>IFERROR(_xlfn.XLOOKUP(Tweets!A9-1,Diario!$A:$A,Diario!$I:$I),"")</f>
        <v>2.4267111185634301E-2</v>
      </c>
      <c r="V9" s="33" cm="1">
        <f t="array" ref="V9">IFERROR(_xlfn.STDEV.S(_xlfn._xlws.FILTER(Diario!$J:$J,(Diario!$A:$A&gt;=Tweets!A9-3)*(Diario!$A:$A&lt;=Tweets!A9-1))),"")</f>
        <v>2.7656271362611576E-2</v>
      </c>
      <c r="W9" s="33" cm="1">
        <f t="array" ref="W9">IFERROR(_xlfn.STDEV.S(_xlfn._xlws.FILTER(Diario!$J:$J,(Diario!$A:$A&gt;=Tweets!A9-7)*(Diario!$A:$A&lt;=Tweets!A9-1))),"")</f>
        <v>3.1746652518278101E-2</v>
      </c>
      <c r="X9" s="7">
        <f>IF(_xlfn.XLOOKUP(Tweets!A9+3,Diario!$A:$A,Diario!$E:$E,,1)="",0,1)</f>
        <v>1</v>
      </c>
      <c r="Y9" s="7">
        <f>IF(_xlfn.XLOOKUP(Tweets!A9+7,Diario!$A:$A,Diario!$E:$E,,1)="",0,1)</f>
        <v>1</v>
      </c>
    </row>
    <row r="10" spans="1:35" x14ac:dyDescent="0.25">
      <c r="A10" s="23">
        <v>44014</v>
      </c>
      <c r="B10" s="24" t="s">
        <v>61</v>
      </c>
      <c r="C10" s="25">
        <v>35000</v>
      </c>
      <c r="D10" s="25">
        <v>2000</v>
      </c>
      <c r="E10" s="25">
        <v>2000</v>
      </c>
      <c r="F10" s="25" t="str">
        <f t="shared" si="0"/>
        <v>Medio</v>
      </c>
      <c r="G10" s="25">
        <f>SUM(Tweets[[#This Row],[Likes]:[Respuestas]])</f>
        <v>39000</v>
      </c>
      <c r="H10" s="26" t="s">
        <v>62</v>
      </c>
      <c r="I10" s="24" t="s">
        <v>37</v>
      </c>
      <c r="J10" s="24" t="s">
        <v>30</v>
      </c>
      <c r="K10" s="24" t="s">
        <v>38</v>
      </c>
      <c r="L10" s="24" t="s">
        <v>45</v>
      </c>
      <c r="M10" s="24" t="s">
        <v>63</v>
      </c>
      <c r="N10" s="24" t="s">
        <v>34</v>
      </c>
      <c r="O10" s="33">
        <f>IFERROR(_xlfn.XLOOKUP(Tweets!A10+1,Diario!$A$1:$A$2009,Diario!$E$1:$E$2009)/_xlfn.XLOOKUP(Tweets!A10,Diario!$A$1:$A$2009,Diario!$E$1:$E$2009)-1,"")</f>
        <v>-2.6844037818296584E-3</v>
      </c>
      <c r="P10" s="33">
        <f>IFERROR(_xlfn.XLOOKUP(Tweets!A10+3,Diario!$A$1:$A$2009,Diario!$E$1:$E$2009)/_xlfn.XLOOKUP(Tweets!A10,Diario!$A$1:$A$2009,Diario!$E$1:$E$2009)-1,"")</f>
        <v>-8.3956997908066766E-3</v>
      </c>
      <c r="Q10" s="33">
        <f>IFERROR(_xlfn.XLOOKUP(Tweets!A10+7,Diario!$A$1:$A$2009,Diario!$E$1:$E$2009)/_xlfn.XLOOKUP(Tweets!A10,Diario!$A$1:$A$2009,Diario!$E$1:$E$2009)-1,"")</f>
        <v>0.89142126681140677</v>
      </c>
      <c r="R10" s="33">
        <f>IFERROR(_xlfn.XLOOKUP(Tweets!A10,Diario!$A:$A,Diario!$I:$I),"")</f>
        <v>4.4067381716466148E-3</v>
      </c>
      <c r="S10" s="33" cm="1">
        <f t="array" ref="S10">IFERROR(_xlfn.STDEV.S(_xlfn._xlws.FILTER(Diario!$J$1:$J$2009,(Diario!$A$1:$A$2009&gt;=Tweets!A10)*(Diario!$A$1:$A$2009&lt;=Tweets!A10+3))),"")</f>
        <v>6.9072064613809533E-2</v>
      </c>
      <c r="T10" s="33" cm="1">
        <f t="array" ref="T10">IFERROR(_xlfn.STDEV.S(_xlfn._xlws.FILTER(Diario!$J$1:$J$2009,(Diario!$A$1:$A$2009&gt;=Tweets!A10)*(Diario!$A$1:$A$2009&lt;=Tweets!A10+7))),"")</f>
        <v>0.22407973207693094</v>
      </c>
      <c r="U10" s="33">
        <f>IFERROR(_xlfn.XLOOKUP(Tweets!A10-1,Diario!$A:$A,Diario!$I:$I),"")</f>
        <v>5.110269215558399E-3</v>
      </c>
      <c r="V10" s="33" cm="1">
        <f t="array" ref="V10">IFERROR(_xlfn.STDEV.S(_xlfn._xlws.FILTER(Diario!$J:$J,(Diario!$A:$A&gt;=Tweets!A10-3)*(Diario!$A:$A&lt;=Tweets!A10-1))),"")</f>
        <v>2.8332380437419325E-3</v>
      </c>
      <c r="W10" s="33" cm="1">
        <f t="array" ref="W10">IFERROR(_xlfn.STDEV.S(_xlfn._xlws.FILTER(Diario!$J:$J,(Diario!$A:$A&gt;=Tweets!A10-7)*(Diario!$A:$A&lt;=Tweets!A10-1))),"")</f>
        <v>1.0979243306043576E-2</v>
      </c>
      <c r="X10" s="7">
        <f>IF(_xlfn.XLOOKUP(Tweets!A10+3,Diario!$A:$A,Diario!$E:$E,,1)="",0,1)</f>
        <v>1</v>
      </c>
      <c r="Y10" s="7">
        <f>IF(_xlfn.XLOOKUP(Tweets!A10+7,Diario!$A:$A,Diario!$E:$E,,1)="",0,1)</f>
        <v>1</v>
      </c>
    </row>
    <row r="11" spans="1:35" x14ac:dyDescent="0.25">
      <c r="A11" s="23">
        <v>44022</v>
      </c>
      <c r="B11" s="24" t="s">
        <v>64</v>
      </c>
      <c r="C11" s="25">
        <v>3000</v>
      </c>
      <c r="D11" s="25">
        <v>164</v>
      </c>
      <c r="E11" s="25">
        <v>131</v>
      </c>
      <c r="F11" s="25" t="str">
        <f t="shared" si="0"/>
        <v>Bajo</v>
      </c>
      <c r="G11" s="25">
        <f>SUM(Tweets[[#This Row],[Likes]:[Respuestas]])</f>
        <v>3295</v>
      </c>
      <c r="H11" s="26" t="s">
        <v>65</v>
      </c>
      <c r="I11" s="24" t="s">
        <v>37</v>
      </c>
      <c r="J11" s="24" t="s">
        <v>49</v>
      </c>
      <c r="K11" s="24" t="s">
        <v>66</v>
      </c>
      <c r="L11" s="24" t="s">
        <v>45</v>
      </c>
      <c r="M11" s="24" t="s">
        <v>40</v>
      </c>
      <c r="N11" s="24" t="s">
        <v>34</v>
      </c>
      <c r="O11" s="33">
        <f>IFERROR(_xlfn.XLOOKUP(Tweets!A11+1,Diario!$A$1:$A$2009,Diario!$E$1:$E$2009)/_xlfn.XLOOKUP(Tweets!A11,Diario!$A$1:$A$2009,Diario!$E$1:$E$2009)-1,"")</f>
        <v>7.3497379965671294E-2</v>
      </c>
      <c r="P11" s="33">
        <f>IFERROR(_xlfn.XLOOKUP(Tweets!A11+3,Diario!$A$1:$A$2009,Diario!$E$1:$E$2009)/_xlfn.XLOOKUP(Tweets!A11,Diario!$A$1:$A$2009,Diario!$E$1:$E$2009)-1,"")</f>
        <v>-9.7885424123374754E-2</v>
      </c>
      <c r="Q11" s="33">
        <f>IFERROR(_xlfn.XLOOKUP(Tweets!A11+7,Diario!$A$1:$A$2009,Diario!$E$1:$E$2009)/_xlfn.XLOOKUP(Tweets!A11,Diario!$A$1:$A$2009,Diario!$E$1:$E$2009)-1,"")</f>
        <v>-0.13369605786651262</v>
      </c>
      <c r="R11" s="33">
        <f>IFERROR(_xlfn.XLOOKUP(Tweets!A11,Diario!$A:$A,Diario!$I:$I),"")</f>
        <v>4.5874263290917809E-2</v>
      </c>
      <c r="S11" s="33" cm="1">
        <f t="array" ref="S11">IFERROR(_xlfn.STDEV.S(_xlfn._xlws.FILTER(Diario!$J$1:$J$2009,(Diario!$A$1:$A$2009&gt;=Tweets!A11)*(Diario!$A$1:$A$2009&lt;=Tweets!A11+3))),"")</f>
        <v>8.8597787602776826E-2</v>
      </c>
      <c r="T11" s="33" cm="1">
        <f t="array" ref="T11">IFERROR(_xlfn.STDEV.S(_xlfn._xlws.FILTER(Diario!$J$1:$J$2009,(Diario!$A$1:$A$2009&gt;=Tweets!A11)*(Diario!$A$1:$A$2009&lt;=Tweets!A11+7))),"")</f>
        <v>8.3466710481041539E-2</v>
      </c>
      <c r="U11" s="33">
        <f>IFERROR(_xlfn.XLOOKUP(Tweets!A11-1,Diario!$A:$A,Diario!$I:$I),"")</f>
        <v>1.7790514494052421E-2</v>
      </c>
      <c r="V11" s="33" cm="1">
        <f t="array" ref="V11">IFERROR(_xlfn.STDEV.S(_xlfn._xlws.FILTER(Diario!$J:$J,(Diario!$A:$A&gt;=Tweets!A11-3)*(Diario!$A:$A&lt;=Tweets!A11-1))),"")</f>
        <v>0.40031994281180111</v>
      </c>
      <c r="W11" s="33" cm="1">
        <f t="array" ref="W11">IFERROR(_xlfn.STDEV.S(_xlfn._xlws.FILTER(Diario!$J:$J,(Diario!$A:$A&gt;=Tweets!A11-7)*(Diario!$A:$A&lt;=Tweets!A11-1))),"")</f>
        <v>0.23983907513642982</v>
      </c>
      <c r="X11" s="7">
        <f>IF(_xlfn.XLOOKUP(Tweets!A11+3,Diario!$A:$A,Diario!$E:$E,,1)="",0,1)</f>
        <v>1</v>
      </c>
      <c r="Y11" s="7">
        <f>IF(_xlfn.XLOOKUP(Tweets!A11+7,Diario!$A:$A,Diario!$E:$E,,1)="",0,1)</f>
        <v>1</v>
      </c>
    </row>
    <row r="12" spans="1:35" x14ac:dyDescent="0.25">
      <c r="A12" s="23">
        <v>44033</v>
      </c>
      <c r="B12" s="24" t="s">
        <v>67</v>
      </c>
      <c r="C12" s="25">
        <v>61000</v>
      </c>
      <c r="D12" s="25">
        <v>3000</v>
      </c>
      <c r="E12" s="25">
        <v>1000</v>
      </c>
      <c r="F12" s="25" t="str">
        <f t="shared" si="0"/>
        <v>Medio</v>
      </c>
      <c r="G12" s="25">
        <f>SUM(Tweets[[#This Row],[Likes]:[Respuestas]])</f>
        <v>65000</v>
      </c>
      <c r="H12" s="26" t="s">
        <v>68</v>
      </c>
      <c r="I12" s="24" t="s">
        <v>43</v>
      </c>
      <c r="J12" s="24" t="s">
        <v>30</v>
      </c>
      <c r="K12" s="24" t="s">
        <v>44</v>
      </c>
      <c r="L12" s="24" t="s">
        <v>45</v>
      </c>
      <c r="M12" s="24" t="s">
        <v>63</v>
      </c>
      <c r="N12" s="24" t="s">
        <v>34</v>
      </c>
      <c r="O12" s="33">
        <f>IFERROR(_xlfn.XLOOKUP(Tweets!A12+1,Diario!$A$1:$A$2009,Diario!$E$1:$E$2009)/_xlfn.XLOOKUP(Tweets!A12,Diario!$A$1:$A$2009,Diario!$E$1:$E$2009)-1,"")</f>
        <v>-3.2698637859857049E-3</v>
      </c>
      <c r="P12" s="33">
        <f>IFERROR(_xlfn.XLOOKUP(Tweets!A12+3,Diario!$A$1:$A$2009,Diario!$E$1:$E$2009)/_xlfn.XLOOKUP(Tweets!A12,Diario!$A$1:$A$2009,Diario!$E$1:$E$2009)-1,"")</f>
        <v>-2.4922860554918991E-2</v>
      </c>
      <c r="Q12" s="33">
        <f>IFERROR(_xlfn.XLOOKUP(Tweets!A12+7,Diario!$A$1:$A$2009,Diario!$E$1:$E$2009)/_xlfn.XLOOKUP(Tweets!A12,Diario!$A$1:$A$2009,Diario!$E$1:$E$2009)-1,"")</f>
        <v>-3.4390856020513949E-2</v>
      </c>
      <c r="R12" s="33">
        <f>IFERROR(_xlfn.XLOOKUP(Tweets!A12,Diario!$A:$A,Diario!$I:$I),"")</f>
        <v>6.3187839594770288E-3</v>
      </c>
      <c r="S12" s="33" cm="1">
        <f t="array" ref="S12">IFERROR(_xlfn.STDEV.S(_xlfn._xlws.FILTER(Diario!$J$1:$J$2009,(Diario!$A$1:$A$2009&gt;=Tweets!A12)*(Diario!$A$1:$A$2009&lt;=Tweets!A12+3))),"")</f>
        <v>1.6599492565126734E-2</v>
      </c>
      <c r="T12" s="33" cm="1">
        <f t="array" ref="T12">IFERROR(_xlfn.STDEV.S(_xlfn._xlws.FILTER(Diario!$J$1:$J$2009,(Diario!$A$1:$A$2009&gt;=Tweets!A12)*(Diario!$A$1:$A$2009&lt;=Tweets!A12+7))),"")</f>
        <v>1.5599452848433589E-2</v>
      </c>
      <c r="U12" s="33">
        <f>IFERROR(_xlfn.XLOOKUP(Tweets!A12-1,Diario!$A:$A,Diario!$I:$I),"")</f>
        <v>2.4300945445505921E-2</v>
      </c>
      <c r="V12" s="33" cm="1">
        <f t="array" ref="V12">IFERROR(_xlfn.STDEV.S(_xlfn._xlws.FILTER(Diario!$J:$J,(Diario!$A:$A&gt;=Tweets!A12-3)*(Diario!$A:$A&lt;=Tweets!A12-1))),"")</f>
        <v>3.6060012589880057E-2</v>
      </c>
      <c r="W12" s="33" cm="1">
        <f t="array" ref="W12">IFERROR(_xlfn.STDEV.S(_xlfn._xlws.FILTER(Diario!$J:$J,(Diario!$A:$A&gt;=Tweets!A12-7)*(Diario!$A:$A&lt;=Tweets!A12-1))),"")</f>
        <v>6.8297025382587473E-2</v>
      </c>
      <c r="X12" s="7">
        <f>IF(_xlfn.XLOOKUP(Tweets!A12+3,Diario!$A:$A,Diario!$E:$E,,1)="",0,1)</f>
        <v>1</v>
      </c>
      <c r="Y12" s="7">
        <f>IF(_xlfn.XLOOKUP(Tweets!A12+7,Diario!$A:$A,Diario!$E:$E,,1)="",0,1)</f>
        <v>1</v>
      </c>
    </row>
    <row r="13" spans="1:35" x14ac:dyDescent="0.25">
      <c r="A13" s="23">
        <v>44045</v>
      </c>
      <c r="B13" s="24" t="s">
        <v>69</v>
      </c>
      <c r="C13" s="25">
        <v>204000</v>
      </c>
      <c r="D13" s="25">
        <v>16000</v>
      </c>
      <c r="E13" s="25">
        <v>2000</v>
      </c>
      <c r="F13" s="25" t="str">
        <f t="shared" si="0"/>
        <v>Alto</v>
      </c>
      <c r="G13" s="25">
        <f>SUM(Tweets[[#This Row],[Likes]:[Respuestas]])</f>
        <v>222000</v>
      </c>
      <c r="H13" s="26" t="s">
        <v>70</v>
      </c>
      <c r="I13" s="24" t="s">
        <v>43</v>
      </c>
      <c r="J13" s="24" t="s">
        <v>30</v>
      </c>
      <c r="K13" s="24" t="s">
        <v>44</v>
      </c>
      <c r="L13" s="24" t="s">
        <v>45</v>
      </c>
      <c r="M13" s="24" t="s">
        <v>63</v>
      </c>
      <c r="N13" s="24" t="s">
        <v>34</v>
      </c>
      <c r="O13" s="33">
        <f>IFERROR(_xlfn.XLOOKUP(Tweets!A13+1,Diario!$A$1:$A$2009,Diario!$E$1:$E$2009)/_xlfn.XLOOKUP(Tweets!A13,Diario!$A$1:$A$2009,Diario!$E$1:$E$2009)-1,"")</f>
        <v>1.6031993831011837E-2</v>
      </c>
      <c r="P13" s="33">
        <f>IFERROR(_xlfn.XLOOKUP(Tweets!A13+3,Diario!$A$1:$A$2009,Diario!$E$1:$E$2009)/_xlfn.XLOOKUP(Tweets!A13,Diario!$A$1:$A$2009,Diario!$E$1:$E$2009)-1,"")</f>
        <v>5.1657780657331953E-2</v>
      </c>
      <c r="Q13" s="33">
        <f>IFERROR(_xlfn.XLOOKUP(Tweets!A13+7,Diario!$A$1:$A$2009,Diario!$E$1:$E$2009)/_xlfn.XLOOKUP(Tweets!A13,Diario!$A$1:$A$2009,Diario!$E$1:$E$2009)-1,"")</f>
        <v>3.3116937044600281E-2</v>
      </c>
      <c r="R13" s="33">
        <f>IFERROR(_xlfn.XLOOKUP(Tweets!A13,Diario!$A:$A,Diario!$I:$I),"")</f>
        <v>8.2195852390436697E-2</v>
      </c>
      <c r="S13" s="33" cm="1">
        <f t="array" ref="S13">IFERROR(_xlfn.STDEV.S(_xlfn._xlws.FILTER(Diario!$J$1:$J$2009,(Diario!$A$1:$A$2009&gt;=Tweets!A13)*(Diario!$A$1:$A$2009&lt;=Tweets!A13+3))),"")</f>
        <v>2.3710571236713111E-2</v>
      </c>
      <c r="T13" s="33" cm="1">
        <f t="array" ref="T13">IFERROR(_xlfn.STDEV.S(_xlfn._xlws.FILTER(Diario!$J$1:$J$2009,(Diario!$A$1:$A$2009&gt;=Tweets!A13)*(Diario!$A$1:$A$2009&lt;=Tweets!A13+7))),"")</f>
        <v>2.2081391919751864E-2</v>
      </c>
      <c r="U13" s="33">
        <f>IFERROR(_xlfn.XLOOKUP(Tweets!A13-1,Diario!$A:$A,Diario!$I:$I),"")</f>
        <v>4.6311494430889263E-2</v>
      </c>
      <c r="V13" s="33" cm="1">
        <f t="array" ref="V13">IFERROR(_xlfn.STDEV.S(_xlfn._xlws.FILTER(Diario!$J:$J,(Diario!$A:$A&gt;=Tweets!A13-3)*(Diario!$A:$A&lt;=Tweets!A13-1))),"")</f>
        <v>0.12923412134886347</v>
      </c>
      <c r="W13" s="33" cm="1">
        <f t="array" ref="W13">IFERROR(_xlfn.STDEV.S(_xlfn._xlws.FILTER(Diario!$J:$J,(Diario!$A:$A&gt;=Tweets!A13-7)*(Diario!$A:$A&lt;=Tweets!A13-1))),"")</f>
        <v>7.6526542430440964E-2</v>
      </c>
      <c r="X13" s="7">
        <f>IF(_xlfn.XLOOKUP(Tweets!A13+3,Diario!$A:$A,Diario!$E:$E,,1)="",0,1)</f>
        <v>1</v>
      </c>
      <c r="Y13" s="7">
        <f>IF(_xlfn.XLOOKUP(Tweets!A13+7,Diario!$A:$A,Diario!$E:$E,,1)="",0,1)</f>
        <v>1</v>
      </c>
    </row>
    <row r="14" spans="1:35" x14ac:dyDescent="0.25">
      <c r="A14" s="23">
        <v>44045</v>
      </c>
      <c r="B14" s="24" t="s">
        <v>71</v>
      </c>
      <c r="C14" s="25">
        <v>100000</v>
      </c>
      <c r="D14" s="25">
        <v>7000</v>
      </c>
      <c r="E14" s="25">
        <v>1000</v>
      </c>
      <c r="F14" s="25" t="str">
        <f t="shared" si="0"/>
        <v>Medio</v>
      </c>
      <c r="G14" s="25">
        <f>SUM(Tweets[[#This Row],[Likes]:[Respuestas]])</f>
        <v>108000</v>
      </c>
      <c r="H14" s="26" t="s">
        <v>72</v>
      </c>
      <c r="I14" s="24" t="s">
        <v>43</v>
      </c>
      <c r="J14" s="24" t="s">
        <v>30</v>
      </c>
      <c r="K14" s="24" t="s">
        <v>66</v>
      </c>
      <c r="L14" s="24" t="s">
        <v>45</v>
      </c>
      <c r="M14" s="24" t="s">
        <v>40</v>
      </c>
      <c r="N14" s="24" t="s">
        <v>34</v>
      </c>
      <c r="O14" s="33">
        <f>IFERROR(_xlfn.XLOOKUP(Tweets!A14+1,Diario!$A$1:$A$2009,Diario!$E$1:$E$2009)/_xlfn.XLOOKUP(Tweets!A14,Diario!$A$1:$A$2009,Diario!$E$1:$E$2009)-1,"")</f>
        <v>1.6031993831011837E-2</v>
      </c>
      <c r="P14" s="33">
        <f>IFERROR(_xlfn.XLOOKUP(Tweets!A14+3,Diario!$A$1:$A$2009,Diario!$E$1:$E$2009)/_xlfn.XLOOKUP(Tweets!A14,Diario!$A$1:$A$2009,Diario!$E$1:$E$2009)-1,"")</f>
        <v>5.1657780657331953E-2</v>
      </c>
      <c r="Q14" s="33">
        <f>IFERROR(_xlfn.XLOOKUP(Tweets!A14+7,Diario!$A$1:$A$2009,Diario!$E$1:$E$2009)/_xlfn.XLOOKUP(Tweets!A14,Diario!$A$1:$A$2009,Diario!$E$1:$E$2009)-1,"")</f>
        <v>3.3116937044600281E-2</v>
      </c>
      <c r="R14" s="33">
        <f>IFERROR(_xlfn.XLOOKUP(Tweets!A14,Diario!$A:$A,Diario!$I:$I),"")</f>
        <v>8.2195852390436697E-2</v>
      </c>
      <c r="S14" s="33" cm="1">
        <f t="array" ref="S14">IFERROR(_xlfn.STDEV.S(_xlfn._xlws.FILTER(Diario!$J$1:$J$2009,(Diario!$A$1:$A$2009&gt;=Tweets!A14)*(Diario!$A$1:$A$2009&lt;=Tweets!A14+3))),"")</f>
        <v>2.3710571236713111E-2</v>
      </c>
      <c r="T14" s="33" cm="1">
        <f t="array" ref="T14">IFERROR(_xlfn.STDEV.S(_xlfn._xlws.FILTER(Diario!$J$1:$J$2009,(Diario!$A$1:$A$2009&gt;=Tweets!A14)*(Diario!$A$1:$A$2009&lt;=Tweets!A14+7))),"")</f>
        <v>2.2081391919751864E-2</v>
      </c>
      <c r="U14" s="33">
        <f>IFERROR(_xlfn.XLOOKUP(Tweets!A14-1,Diario!$A:$A,Diario!$I:$I),"")</f>
        <v>4.6311494430889263E-2</v>
      </c>
      <c r="V14" s="33" cm="1">
        <f t="array" ref="V14">IFERROR(_xlfn.STDEV.S(_xlfn._xlws.FILTER(Diario!$J:$J,(Diario!$A:$A&gt;=Tweets!A14-3)*(Diario!$A:$A&lt;=Tweets!A14-1))),"")</f>
        <v>0.12923412134886347</v>
      </c>
      <c r="W14" s="33" cm="1">
        <f t="array" ref="W14">IFERROR(_xlfn.STDEV.S(_xlfn._xlws.FILTER(Diario!$J:$J,(Diario!$A:$A&gt;=Tweets!A14-7)*(Diario!$A:$A&lt;=Tweets!A14-1))),"")</f>
        <v>7.6526542430440964E-2</v>
      </c>
      <c r="X14" s="7">
        <f>IF(_xlfn.XLOOKUP(Tweets!A14+3,Diario!$A:$A,Diario!$E:$E,,1)="",0,1)</f>
        <v>1</v>
      </c>
      <c r="Y14" s="7">
        <f>IF(_xlfn.XLOOKUP(Tweets!A14+7,Diario!$A:$A,Diario!$E:$E,,1)="",0,1)</f>
        <v>1</v>
      </c>
    </row>
    <row r="15" spans="1:35" x14ac:dyDescent="0.25">
      <c r="A15" s="23">
        <v>44151</v>
      </c>
      <c r="B15" s="24" t="s">
        <v>73</v>
      </c>
      <c r="C15" s="25">
        <v>56000</v>
      </c>
      <c r="D15" s="25">
        <v>3000</v>
      </c>
      <c r="E15" s="25">
        <v>934</v>
      </c>
      <c r="F15" s="25" t="str">
        <f t="shared" si="0"/>
        <v>Medio</v>
      </c>
      <c r="G15" s="25">
        <f>SUM(Tweets[[#This Row],[Likes]:[Respuestas]])</f>
        <v>59934</v>
      </c>
      <c r="H15" s="26" t="s">
        <v>74</v>
      </c>
      <c r="I15" s="24" t="s">
        <v>29</v>
      </c>
      <c r="J15" s="24" t="s">
        <v>30</v>
      </c>
      <c r="K15" s="24" t="s">
        <v>31</v>
      </c>
      <c r="L15" s="24" t="s">
        <v>75</v>
      </c>
      <c r="M15" s="24" t="s">
        <v>33</v>
      </c>
      <c r="N15" s="24" t="s">
        <v>57</v>
      </c>
      <c r="O15" s="33">
        <f>IFERROR(_xlfn.XLOOKUP(Tweets!A15+1,Diario!$A$1:$A$2009,Diario!$E$1:$E$2009)/_xlfn.XLOOKUP(Tweets!A15,Diario!$A$1:$A$2009,Diario!$E$1:$E$2009)-1,"")</f>
        <v>2.4419509697729103E-2</v>
      </c>
      <c r="P15" s="33">
        <f>IFERROR(_xlfn.XLOOKUP(Tweets!A15+3,Diario!$A$1:$A$2009,Diario!$E$1:$E$2009)/_xlfn.XLOOKUP(Tweets!A15,Diario!$A$1:$A$2009,Diario!$E$1:$E$2009)-1,"")</f>
        <v>1.1092471439215545E-2</v>
      </c>
      <c r="Q15" s="33">
        <f>IFERROR(_xlfn.XLOOKUP(Tweets!A15+7,Diario!$A$1:$A$2009,Diario!$E$1:$E$2009)/_xlfn.XLOOKUP(Tweets!A15,Diario!$A$1:$A$2009,Diario!$E$1:$E$2009)-1,"")</f>
        <v>0.24801578710546535</v>
      </c>
      <c r="R15" s="33">
        <f>IFERROR(_xlfn.XLOOKUP(Tweets!A15,Diario!$A:$A,Diario!$I:$I),"")</f>
        <v>1.1701322496831798E-2</v>
      </c>
      <c r="S15" s="33" cm="1">
        <f t="array" ref="S15">IFERROR(_xlfn.STDEV.S(_xlfn._xlws.FILTER(Diario!$J$1:$J$2009,(Diario!$A$1:$A$2009&gt;=Tweets!A15)*(Diario!$A$1:$A$2009&lt;=Tweets!A15+3))),"")</f>
        <v>2.0425291554878038E-2</v>
      </c>
      <c r="T15" s="33" cm="1">
        <f t="array" ref="T15">IFERROR(_xlfn.STDEV.S(_xlfn._xlws.FILTER(Diario!$J$1:$J$2009,(Diario!$A$1:$A$2009&gt;=Tweets!A15)*(Diario!$A$1:$A$2009&lt;=Tweets!A15+7))),"")</f>
        <v>7.7747549816436889E-2</v>
      </c>
      <c r="U15" s="33">
        <f>IFERROR(_xlfn.XLOOKUP(Tweets!A15-1,Diario!$A:$A,Diario!$I:$I),"")</f>
        <v>5.064978018587267E-2</v>
      </c>
      <c r="V15" s="33" cm="1">
        <f t="array" ref="V15">IFERROR(_xlfn.STDEV.S(_xlfn._xlws.FILTER(Diario!$J:$J,(Diario!$A:$A&gt;=Tweets!A15-3)*(Diario!$A:$A&lt;=Tweets!A15-1))),"")</f>
        <v>2.9272513846941187E-2</v>
      </c>
      <c r="W15" s="33" cm="1">
        <f t="array" ref="W15">IFERROR(_xlfn.STDEV.S(_xlfn._xlws.FILTER(Diario!$J:$J,(Diario!$A:$A&gt;=Tweets!A15-7)*(Diario!$A:$A&lt;=Tweets!A15-1))),"")</f>
        <v>2.4097609461621691E-2</v>
      </c>
      <c r="X15" s="7">
        <f>IF(_xlfn.XLOOKUP(Tweets!A15+3,Diario!$A:$A,Diario!$E:$E,,1)="",0,1)</f>
        <v>1</v>
      </c>
      <c r="Y15" s="7">
        <f>IF(_xlfn.XLOOKUP(Tweets!A15+7,Diario!$A:$A,Diario!$E:$E,,1)="",0,1)</f>
        <v>1</v>
      </c>
    </row>
    <row r="16" spans="1:35" x14ac:dyDescent="0.25">
      <c r="A16" s="23">
        <v>44152</v>
      </c>
      <c r="B16" s="24" t="s">
        <v>76</v>
      </c>
      <c r="C16" s="25">
        <v>826</v>
      </c>
      <c r="D16" s="25">
        <v>79</v>
      </c>
      <c r="E16" s="25">
        <v>70</v>
      </c>
      <c r="F16" s="25" t="str">
        <f t="shared" si="0"/>
        <v>Bajo</v>
      </c>
      <c r="G16" s="25">
        <f>SUM(Tweets[[#This Row],[Likes]:[Respuestas]])</f>
        <v>975</v>
      </c>
      <c r="H16" s="26" t="s">
        <v>77</v>
      </c>
      <c r="I16" s="24" t="s">
        <v>29</v>
      </c>
      <c r="J16" s="24" t="s">
        <v>49</v>
      </c>
      <c r="K16" s="24" t="s">
        <v>31</v>
      </c>
      <c r="L16" s="24" t="s">
        <v>32</v>
      </c>
      <c r="M16" s="24" t="s">
        <v>33</v>
      </c>
      <c r="N16" s="24" t="s">
        <v>57</v>
      </c>
      <c r="O16" s="33">
        <f>IFERROR(_xlfn.XLOOKUP(Tweets!A16+1,Diario!$A$1:$A$2009,Diario!$E$1:$E$2009)/_xlfn.XLOOKUP(Tweets!A16,Diario!$A$1:$A$2009,Diario!$E$1:$E$2009)-1,"")</f>
        <v>-1.4085973875789914E-2</v>
      </c>
      <c r="P16" s="33">
        <f>IFERROR(_xlfn.XLOOKUP(Tweets!A16+3,Diario!$A$1:$A$2009,Diario!$E$1:$E$2009)/_xlfn.XLOOKUP(Tweets!A16,Diario!$A$1:$A$2009,Diario!$E$1:$E$2009)-1,"")</f>
        <v>1.6212496745463101E-2</v>
      </c>
      <c r="Q16" s="33">
        <f>IFERROR(_xlfn.XLOOKUP(Tweets!A16+7,Diario!$A$1:$A$2009,Diario!$E$1:$E$2009)/_xlfn.XLOOKUP(Tweets!A16,Diario!$A$1:$A$2009,Diario!$E$1:$E$2009)-1,"")</f>
        <v>0.40540472913799563</v>
      </c>
      <c r="R16" s="33">
        <f>IFERROR(_xlfn.XLOOKUP(Tweets!A16,Diario!$A:$A,Diario!$I:$I),"")</f>
        <v>1.819798114873758E-2</v>
      </c>
      <c r="S16" s="33" cm="1">
        <f t="array" ref="S16">IFERROR(_xlfn.STDEV.S(_xlfn._xlws.FILTER(Diario!$J$1:$J$2009,(Diario!$A$1:$A$2009&gt;=Tweets!A16)*(Diario!$A$1:$A$2009&lt;=Tweets!A16+3))),"")</f>
        <v>8.4577857661009948E-2</v>
      </c>
      <c r="T16" s="33" cm="1">
        <f t="array" ref="T16">IFERROR(_xlfn.STDEV.S(_xlfn._xlws.FILTER(Diario!$J$1:$J$2009,(Diario!$A$1:$A$2009&gt;=Tweets!A16)*(Diario!$A$1:$A$2009&lt;=Tweets!A16+7))),"")</f>
        <v>9.406555337811337E-2</v>
      </c>
      <c r="U16" s="33">
        <f>IFERROR(_xlfn.XLOOKUP(Tweets!A16-1,Diario!$A:$A,Diario!$I:$I),"")</f>
        <v>1.1701322496831798E-2</v>
      </c>
      <c r="V16" s="33" cm="1">
        <f t="array" ref="V16">IFERROR(_xlfn.STDEV.S(_xlfn._xlws.FILTER(Diario!$J:$J,(Diario!$A:$A&gt;=Tweets!A16-3)*(Diario!$A:$A&lt;=Tweets!A16-1))),"")</f>
        <v>1.9738671731774286E-2</v>
      </c>
      <c r="W16" s="33" cm="1">
        <f t="array" ref="W16">IFERROR(_xlfn.STDEV.S(_xlfn._xlws.FILTER(Diario!$J:$J,(Diario!$A:$A&gt;=Tweets!A16-7)*(Diario!$A:$A&lt;=Tweets!A16-1))),"")</f>
        <v>1.9886404894157439E-2</v>
      </c>
      <c r="X16" s="7">
        <f>IF(_xlfn.XLOOKUP(Tweets!A16+3,Diario!$A:$A,Diario!$E:$E,,1)="",0,1)</f>
        <v>1</v>
      </c>
      <c r="Y16" s="7">
        <f>IF(_xlfn.XLOOKUP(Tweets!A16+7,Diario!$A:$A,Diario!$E:$E,,1)="",0,1)</f>
        <v>1</v>
      </c>
    </row>
    <row r="17" spans="1:25" x14ac:dyDescent="0.25">
      <c r="A17" s="23">
        <v>44153</v>
      </c>
      <c r="B17" s="24" t="s">
        <v>78</v>
      </c>
      <c r="C17" s="25">
        <v>3000</v>
      </c>
      <c r="D17" s="25">
        <v>372</v>
      </c>
      <c r="E17" s="25">
        <v>95</v>
      </c>
      <c r="F17" s="25" t="str">
        <f t="shared" si="0"/>
        <v>Bajo</v>
      </c>
      <c r="G17" s="25">
        <f>SUM(Tweets[[#This Row],[Likes]:[Respuestas]])</f>
        <v>3467</v>
      </c>
      <c r="H17" s="26" t="s">
        <v>79</v>
      </c>
      <c r="I17" s="24" t="s">
        <v>37</v>
      </c>
      <c r="J17" s="24" t="s">
        <v>49</v>
      </c>
      <c r="K17" s="24" t="s">
        <v>38</v>
      </c>
      <c r="L17" s="24" t="s">
        <v>39</v>
      </c>
      <c r="M17" s="24" t="s">
        <v>40</v>
      </c>
      <c r="N17" s="24" t="s">
        <v>34</v>
      </c>
      <c r="O17" s="33">
        <f>IFERROR(_xlfn.XLOOKUP(Tweets!A17+1,Diario!$A$1:$A$2009,Diario!$E$1:$E$2009)/_xlfn.XLOOKUP(Tweets!A17,Diario!$A$1:$A$2009,Diario!$E$1:$E$2009)-1,"")</f>
        <v>1.0919995939298044E-3</v>
      </c>
      <c r="P17" s="33">
        <f>IFERROR(_xlfn.XLOOKUP(Tweets!A17+3,Diario!$A$1:$A$2009,Diario!$E$1:$E$2009)/_xlfn.XLOOKUP(Tweets!A17,Diario!$A$1:$A$2009,Diario!$E$1:$E$2009)-1,"")</f>
        <v>0.20674837914884381</v>
      </c>
      <c r="Q17" s="33">
        <f>IFERROR(_xlfn.XLOOKUP(Tweets!A17+7,Diario!$A$1:$A$2009,Diario!$E$1:$E$2009)/_xlfn.XLOOKUP(Tweets!A17,Diario!$A$1:$A$2009,Diario!$E$1:$E$2009)-1,"")</f>
        <v>0.28322641980525076</v>
      </c>
      <c r="R17" s="33">
        <f>IFERROR(_xlfn.XLOOKUP(Tweets!A17,Diario!$A:$A,Diario!$I:$I),"")</f>
        <v>2.4916885428284699E-2</v>
      </c>
      <c r="S17" s="33" cm="1">
        <f t="array" ref="S17">IFERROR(_xlfn.STDEV.S(_xlfn._xlws.FILTER(Diario!$J$1:$J$2009,(Diario!$A$1:$A$2009&gt;=Tweets!A17)*(Diario!$A$1:$A$2009&lt;=Tweets!A17+3))),"")</f>
        <v>9.2883575229997642E-2</v>
      </c>
      <c r="T17" s="33" cm="1">
        <f t="array" ref="T17">IFERROR(_xlfn.STDEV.S(_xlfn._xlws.FILTER(Diario!$J$1:$J$2009,(Diario!$A$1:$A$2009&gt;=Tweets!A17)*(Diario!$A$1:$A$2009&lt;=Tweets!A17+7))),"")</f>
        <v>0.11072300395323882</v>
      </c>
      <c r="U17" s="33">
        <f>IFERROR(_xlfn.XLOOKUP(Tweets!A17-1,Diario!$A:$A,Diario!$I:$I),"")</f>
        <v>1.819798114873758E-2</v>
      </c>
      <c r="V17" s="33" cm="1">
        <f t="array" ref="V17">IFERROR(_xlfn.STDEV.S(_xlfn._xlws.FILTER(Diario!$J:$J,(Diario!$A:$A&gt;=Tweets!A17-3)*(Diario!$A:$A&lt;=Tweets!A17-1))),"")</f>
        <v>2.6434806668256174E-2</v>
      </c>
      <c r="W17" s="33" cm="1">
        <f t="array" ref="W17">IFERROR(_xlfn.STDEV.S(_xlfn._xlws.FILTER(Diario!$J:$J,(Diario!$A:$A&gt;=Tweets!A17-7)*(Diario!$A:$A&lt;=Tweets!A17-1))),"")</f>
        <v>2.1537091868693292E-2</v>
      </c>
      <c r="X17" s="7">
        <f>IF(_xlfn.XLOOKUP(Tweets!A17+3,Diario!$A:$A,Diario!$E:$E,,1)="",0,1)</f>
        <v>1</v>
      </c>
      <c r="Y17" s="7">
        <f>IF(_xlfn.XLOOKUP(Tweets!A17+7,Diario!$A:$A,Diario!$E:$E,,1)="",0,1)</f>
        <v>1</v>
      </c>
    </row>
    <row r="18" spans="1:25" x14ac:dyDescent="0.25">
      <c r="A18" s="23">
        <v>44175</v>
      </c>
      <c r="B18" s="24" t="s">
        <v>80</v>
      </c>
      <c r="C18" s="25">
        <v>96000</v>
      </c>
      <c r="D18" s="25">
        <v>11000</v>
      </c>
      <c r="E18" s="25">
        <v>4000</v>
      </c>
      <c r="F18" s="25" t="str">
        <f t="shared" si="0"/>
        <v>Medio</v>
      </c>
      <c r="G18" s="25">
        <f>SUM(Tweets[[#This Row],[Likes]:[Respuestas]])</f>
        <v>111000</v>
      </c>
      <c r="H18" s="26" t="s">
        <v>81</v>
      </c>
      <c r="I18" s="24" t="s">
        <v>43</v>
      </c>
      <c r="J18" s="24" t="s">
        <v>49</v>
      </c>
      <c r="K18" s="24" t="s">
        <v>66</v>
      </c>
      <c r="L18" s="24" t="s">
        <v>45</v>
      </c>
      <c r="M18" s="24" t="s">
        <v>40</v>
      </c>
      <c r="N18" s="24" t="s">
        <v>57</v>
      </c>
      <c r="O18" s="33">
        <f>IFERROR(_xlfn.XLOOKUP(Tweets!A18+1,Diario!$A$1:$A$2009,Diario!$E$1:$E$2009)/_xlfn.XLOOKUP(Tweets!A18,Diario!$A$1:$A$2009,Diario!$E$1:$E$2009)-1,"")</f>
        <v>-8.4757688304011314E-3</v>
      </c>
      <c r="P18" s="33">
        <f>IFERROR(_xlfn.XLOOKUP(Tweets!A18+3,Diario!$A$1:$A$2009,Diario!$E$1:$E$2009)/_xlfn.XLOOKUP(Tweets!A18,Diario!$A$1:$A$2009,Diario!$E$1:$E$2009)-1,"")</f>
        <v>4.8871653836762619E-2</v>
      </c>
      <c r="Q18" s="33">
        <f>IFERROR(_xlfn.XLOOKUP(Tweets!A18+7,Diario!$A$1:$A$2009,Diario!$E$1:$E$2009)/_xlfn.XLOOKUP(Tweets!A18,Diario!$A$1:$A$2009,Diario!$E$1:$E$2009)-1,"")</f>
        <v>0.19801511315589937</v>
      </c>
      <c r="R18" s="33">
        <f>IFERROR(_xlfn.XLOOKUP(Tweets!A18,Diario!$A:$A,Diario!$I:$I),"")</f>
        <v>3.1470433205355447E-2</v>
      </c>
      <c r="S18" s="33" cm="1">
        <f t="array" ref="S18">IFERROR(_xlfn.STDEV.S(_xlfn._xlws.FILTER(Diario!$J$1:$J$2009,(Diario!$A$1:$A$2009&gt;=Tweets!A18)*(Diario!$A$1:$A$2009&lt;=Tweets!A18+3))),"")</f>
        <v>2.1662148863259584E-2</v>
      </c>
      <c r="T18" s="33" cm="1">
        <f t="array" ref="T18">IFERROR(_xlfn.STDEV.S(_xlfn._xlws.FILTER(Diario!$J$1:$J$2009,(Diario!$A$1:$A$2009&gt;=Tweets!A18)*(Diario!$A$1:$A$2009&lt;=Tweets!A18+7))),"")</f>
        <v>3.7567434517542041E-2</v>
      </c>
      <c r="U18" s="33">
        <f>IFERROR(_xlfn.XLOOKUP(Tweets!A18-1,Diario!$A:$A,Diario!$I:$I),"")</f>
        <v>1.104016747704665E-2</v>
      </c>
      <c r="V18" s="33" cm="1">
        <f t="array" ref="V18">IFERROR(_xlfn.STDEV.S(_xlfn._xlws.FILTER(Diario!$J:$J,(Diario!$A:$A&gt;=Tweets!A18-3)*(Diario!$A:$A&lt;=Tweets!A18-1))),"")</f>
        <v>1.6653824769875893E-2</v>
      </c>
      <c r="W18" s="33" cm="1">
        <f t="array" ref="W18">IFERROR(_xlfn.STDEV.S(_xlfn._xlws.FILTER(Diario!$J:$J,(Diario!$A:$A&gt;=Tweets!A18-7)*(Diario!$A:$A&lt;=Tweets!A18-1))),"")</f>
        <v>2.3036278743074522E-2</v>
      </c>
      <c r="X18" s="7">
        <f>IF(_xlfn.XLOOKUP(Tweets!A18+3,Diario!$A:$A,Diario!$E:$E,,1)="",0,1)</f>
        <v>1</v>
      </c>
      <c r="Y18" s="7">
        <f>IF(_xlfn.XLOOKUP(Tweets!A18+7,Diario!$A:$A,Diario!$E:$E,,1)="",0,1)</f>
        <v>1</v>
      </c>
    </row>
    <row r="19" spans="1:25" x14ac:dyDescent="0.25">
      <c r="A19" s="23">
        <v>44175</v>
      </c>
      <c r="B19" s="24" t="s">
        <v>82</v>
      </c>
      <c r="C19" s="25">
        <v>576000</v>
      </c>
      <c r="D19" s="25">
        <v>59000</v>
      </c>
      <c r="E19" s="25">
        <v>15000</v>
      </c>
      <c r="F19" s="25" t="str">
        <f t="shared" si="0"/>
        <v>Muy alto</v>
      </c>
      <c r="G19" s="25">
        <f>SUM(Tweets[[#This Row],[Likes]:[Respuestas]])</f>
        <v>650000</v>
      </c>
      <c r="H19" s="26" t="s">
        <v>83</v>
      </c>
      <c r="I19" s="24" t="s">
        <v>43</v>
      </c>
      <c r="J19" s="24" t="s">
        <v>30</v>
      </c>
      <c r="K19" s="24" t="s">
        <v>38</v>
      </c>
      <c r="L19" s="24" t="s">
        <v>75</v>
      </c>
      <c r="M19" s="24" t="s">
        <v>63</v>
      </c>
      <c r="N19" s="24" t="s">
        <v>34</v>
      </c>
      <c r="O19" s="33">
        <f>IFERROR(_xlfn.XLOOKUP(Tweets!A19+1,Diario!$A$1:$A$2009,Diario!$E$1:$E$2009)/_xlfn.XLOOKUP(Tweets!A19,Diario!$A$1:$A$2009,Diario!$E$1:$E$2009)-1,"")</f>
        <v>-8.4757688304011314E-3</v>
      </c>
      <c r="P19" s="33">
        <f>IFERROR(_xlfn.XLOOKUP(Tweets!A19+3,Diario!$A$1:$A$2009,Diario!$E$1:$E$2009)/_xlfn.XLOOKUP(Tweets!A19,Diario!$A$1:$A$2009,Diario!$E$1:$E$2009)-1,"")</f>
        <v>4.8871653836762619E-2</v>
      </c>
      <c r="Q19" s="33">
        <f>IFERROR(_xlfn.XLOOKUP(Tweets!A19+7,Diario!$A$1:$A$2009,Diario!$E$1:$E$2009)/_xlfn.XLOOKUP(Tweets!A19,Diario!$A$1:$A$2009,Diario!$E$1:$E$2009)-1,"")</f>
        <v>0.19801511315589937</v>
      </c>
      <c r="R19" s="33">
        <f>IFERROR(_xlfn.XLOOKUP(Tweets!A19,Diario!$A:$A,Diario!$I:$I),"")</f>
        <v>3.1470433205355447E-2</v>
      </c>
      <c r="S19" s="33" cm="1">
        <f t="array" ref="S19">IFERROR(_xlfn.STDEV.S(_xlfn._xlws.FILTER(Diario!$J$1:$J$2009,(Diario!$A$1:$A$2009&gt;=Tweets!A19)*(Diario!$A$1:$A$2009&lt;=Tweets!A19+3))),"")</f>
        <v>2.1662148863259584E-2</v>
      </c>
      <c r="T19" s="33" cm="1">
        <f t="array" ref="T19">IFERROR(_xlfn.STDEV.S(_xlfn._xlws.FILTER(Diario!$J$1:$J$2009,(Diario!$A$1:$A$2009&gt;=Tweets!A19)*(Diario!$A$1:$A$2009&lt;=Tweets!A19+7))),"")</f>
        <v>3.7567434517542041E-2</v>
      </c>
      <c r="U19" s="33">
        <f>IFERROR(_xlfn.XLOOKUP(Tweets!A19-1,Diario!$A:$A,Diario!$I:$I),"")</f>
        <v>1.104016747704665E-2</v>
      </c>
      <c r="V19" s="33" cm="1">
        <f t="array" ref="V19">IFERROR(_xlfn.STDEV.S(_xlfn._xlws.FILTER(Diario!$J:$J,(Diario!$A:$A&gt;=Tweets!A19-3)*(Diario!$A:$A&lt;=Tweets!A19-1))),"")</f>
        <v>1.6653824769875893E-2</v>
      </c>
      <c r="W19" s="33" cm="1">
        <f t="array" ref="W19">IFERROR(_xlfn.STDEV.S(_xlfn._xlws.FILTER(Diario!$J:$J,(Diario!$A:$A&gt;=Tweets!A19-7)*(Diario!$A:$A&lt;=Tweets!A19-1))),"")</f>
        <v>2.3036278743074522E-2</v>
      </c>
      <c r="X19" s="7">
        <f>IF(_xlfn.XLOOKUP(Tweets!A19+3,Diario!$A:$A,Diario!$E:$E,,1)="",0,1)</f>
        <v>1</v>
      </c>
      <c r="Y19" s="7">
        <f>IF(_xlfn.XLOOKUP(Tweets!A19+7,Diario!$A:$A,Diario!$E:$E,,1)="",0,1)</f>
        <v>1</v>
      </c>
    </row>
    <row r="20" spans="1:25" x14ac:dyDescent="0.25">
      <c r="A20" s="23">
        <v>44185</v>
      </c>
      <c r="B20" s="24" t="s">
        <v>84</v>
      </c>
      <c r="C20" s="25">
        <v>195000</v>
      </c>
      <c r="D20" s="25">
        <v>29000</v>
      </c>
      <c r="E20" s="25">
        <v>9000</v>
      </c>
      <c r="F20" s="25" t="str">
        <f t="shared" si="0"/>
        <v>Alto</v>
      </c>
      <c r="G20" s="25">
        <f>SUM(Tweets[[#This Row],[Likes]:[Respuestas]])</f>
        <v>233000</v>
      </c>
      <c r="H20" s="26" t="s">
        <v>85</v>
      </c>
      <c r="I20" s="24" t="s">
        <v>48</v>
      </c>
      <c r="J20" s="24" t="s">
        <v>30</v>
      </c>
      <c r="K20" s="24" t="s">
        <v>31</v>
      </c>
      <c r="L20" s="24" t="s">
        <v>75</v>
      </c>
      <c r="M20" s="24" t="s">
        <v>33</v>
      </c>
      <c r="N20" s="24" t="s">
        <v>34</v>
      </c>
      <c r="O20" s="33">
        <f>IFERROR(_xlfn.XLOOKUP(Tweets!A20+1,Diario!$A$1:$A$2009,Diario!$E$1:$E$2009)/_xlfn.XLOOKUP(Tweets!A20,Diario!$A$1:$A$2009,Diario!$E$1:$E$2009)-1,"")</f>
        <v>2.9372772259576019E-2</v>
      </c>
      <c r="P20" s="33">
        <f>IFERROR(_xlfn.XLOOKUP(Tweets!A20+3,Diario!$A$1:$A$2009,Diario!$E$1:$E$2009)/_xlfn.XLOOKUP(Tweets!A20,Diario!$A$1:$A$2009,Diario!$E$1:$E$2009)-1,"")</f>
        <v>-0.18113685699200643</v>
      </c>
      <c r="Q20" s="33">
        <f>IFERROR(_xlfn.XLOOKUP(Tweets!A20+7,Diario!$A$1:$A$2009,Diario!$E$1:$E$2009)/_xlfn.XLOOKUP(Tweets!A20,Diario!$A$1:$A$2009,Diario!$E$1:$E$2009)-1,"")</f>
        <v>-2.1360961717984295E-2</v>
      </c>
      <c r="R20" s="33">
        <f>IFERROR(_xlfn.XLOOKUP(Tweets!A20,Diario!$A:$A,Diario!$I:$I),"")</f>
        <v>0.17695864345188508</v>
      </c>
      <c r="S20" s="33" cm="1">
        <f t="array" ref="S20">IFERROR(_xlfn.STDEV.S(_xlfn._xlws.FILTER(Diario!$J$1:$J$2009,(Diario!$A$1:$A$2009&gt;=Tweets!A20)*(Diario!$A$1:$A$2009&lt;=Tweets!A20+3))),"")</f>
        <v>0.15103501277294179</v>
      </c>
      <c r="T20" s="33" cm="1">
        <f t="array" ref="T20">IFERROR(_xlfn.STDEV.S(_xlfn._xlws.FILTER(Diario!$J$1:$J$2009,(Diario!$A$1:$A$2009&gt;=Tweets!A20)*(Diario!$A$1:$A$2009&lt;=Tweets!A20+7))),"")</f>
        <v>9.9349597159215625E-2</v>
      </c>
      <c r="U20" s="33">
        <f>IFERROR(_xlfn.XLOOKUP(Tweets!A20-1,Diario!$A:$A,Diario!$I:$I),"")</f>
        <v>1.1044191304456732E-2</v>
      </c>
      <c r="V20" s="33" cm="1">
        <f t="array" ref="V20">IFERROR(_xlfn.STDEV.S(_xlfn._xlws.FILTER(Diario!$J:$J,(Diario!$A:$A&gt;=Tweets!A20-3)*(Diario!$A:$A&lt;=Tweets!A20-1))),"")</f>
        <v>9.3708608410053573E-2</v>
      </c>
      <c r="W20" s="33" cm="1">
        <f t="array" ref="W20">IFERROR(_xlfn.STDEV.S(_xlfn._xlws.FILTER(Diario!$J:$J,(Diario!$A:$A&gt;=Tweets!A20-7)*(Diario!$A:$A&lt;=Tweets!A20-1))),"")</f>
        <v>6.9902771762998764E-2</v>
      </c>
      <c r="X20" s="7">
        <f>IF(_xlfn.XLOOKUP(Tweets!A20+3,Diario!$A:$A,Diario!$E:$E,,1)="",0,1)</f>
        <v>1</v>
      </c>
      <c r="Y20" s="7">
        <f>IF(_xlfn.XLOOKUP(Tweets!A20+7,Diario!$A:$A,Diario!$E:$E,,1)="",0,1)</f>
        <v>1</v>
      </c>
    </row>
    <row r="21" spans="1:25" x14ac:dyDescent="0.25">
      <c r="A21" s="23">
        <v>44185</v>
      </c>
      <c r="B21" s="24" t="s">
        <v>86</v>
      </c>
      <c r="C21" s="25">
        <v>212000</v>
      </c>
      <c r="D21" s="25">
        <v>21000</v>
      </c>
      <c r="E21" s="25">
        <v>6000</v>
      </c>
      <c r="F21" s="25" t="str">
        <f t="shared" si="0"/>
        <v>Alto</v>
      </c>
      <c r="G21" s="25">
        <f>SUM(Tweets[[#This Row],[Likes]:[Respuestas]])</f>
        <v>239000</v>
      </c>
      <c r="H21" s="26" t="s">
        <v>87</v>
      </c>
      <c r="I21" s="24" t="s">
        <v>29</v>
      </c>
      <c r="J21" s="24" t="s">
        <v>30</v>
      </c>
      <c r="K21" s="24" t="s">
        <v>31</v>
      </c>
      <c r="L21" s="24" t="s">
        <v>32</v>
      </c>
      <c r="M21" s="24" t="s">
        <v>33</v>
      </c>
      <c r="N21" s="24" t="s">
        <v>34</v>
      </c>
      <c r="O21" s="33">
        <f>IFERROR(_xlfn.XLOOKUP(Tweets!A21+1,Diario!$A$1:$A$2009,Diario!$E$1:$E$2009)/_xlfn.XLOOKUP(Tweets!A21,Diario!$A$1:$A$2009,Diario!$E$1:$E$2009)-1,"")</f>
        <v>2.9372772259576019E-2</v>
      </c>
      <c r="P21" s="33">
        <f>IFERROR(_xlfn.XLOOKUP(Tweets!A21+3,Diario!$A$1:$A$2009,Diario!$E$1:$E$2009)/_xlfn.XLOOKUP(Tweets!A21,Diario!$A$1:$A$2009,Diario!$E$1:$E$2009)-1,"")</f>
        <v>-0.18113685699200643</v>
      </c>
      <c r="Q21" s="33">
        <f>IFERROR(_xlfn.XLOOKUP(Tweets!A21+7,Diario!$A$1:$A$2009,Diario!$E$1:$E$2009)/_xlfn.XLOOKUP(Tweets!A21,Diario!$A$1:$A$2009,Diario!$E$1:$E$2009)-1,"")</f>
        <v>-2.1360961717984295E-2</v>
      </c>
      <c r="R21" s="33">
        <f>IFERROR(_xlfn.XLOOKUP(Tweets!A21,Diario!$A:$A,Diario!$I:$I),"")</f>
        <v>0.17695864345188508</v>
      </c>
      <c r="S21" s="33" cm="1">
        <f t="array" ref="S21">IFERROR(_xlfn.STDEV.S(_xlfn._xlws.FILTER(Diario!$J$1:$J$2009,(Diario!$A$1:$A$2009&gt;=Tweets!A21)*(Diario!$A$1:$A$2009&lt;=Tweets!A21+3))),"")</f>
        <v>0.15103501277294179</v>
      </c>
      <c r="T21" s="33" cm="1">
        <f t="array" ref="T21">IFERROR(_xlfn.STDEV.S(_xlfn._xlws.FILTER(Diario!$J$1:$J$2009,(Diario!$A$1:$A$2009&gt;=Tweets!A21)*(Diario!$A$1:$A$2009&lt;=Tweets!A21+7))),"")</f>
        <v>9.9349597159215625E-2</v>
      </c>
      <c r="U21" s="33">
        <f>IFERROR(_xlfn.XLOOKUP(Tweets!A21-1,Diario!$A:$A,Diario!$I:$I),"")</f>
        <v>1.1044191304456732E-2</v>
      </c>
      <c r="V21" s="33" cm="1">
        <f t="array" ref="V21">IFERROR(_xlfn.STDEV.S(_xlfn._xlws.FILTER(Diario!$J:$J,(Diario!$A:$A&gt;=Tweets!A21-3)*(Diario!$A:$A&lt;=Tweets!A21-1))),"")</f>
        <v>9.3708608410053573E-2</v>
      </c>
      <c r="W21" s="33" cm="1">
        <f t="array" ref="W21">IFERROR(_xlfn.STDEV.S(_xlfn._xlws.FILTER(Diario!$J:$J,(Diario!$A:$A&gt;=Tweets!A21-7)*(Diario!$A:$A&lt;=Tweets!A21-1))),"")</f>
        <v>6.9902771762998764E-2</v>
      </c>
      <c r="X21" s="7">
        <f>IF(_xlfn.XLOOKUP(Tweets!A21+3,Diario!$A:$A,Diario!$E:$E,,1)="",0,1)</f>
        <v>1</v>
      </c>
      <c r="Y21" s="7">
        <f>IF(_xlfn.XLOOKUP(Tweets!A21+7,Diario!$A:$A,Diario!$E:$E,,1)="",0,1)</f>
        <v>1</v>
      </c>
    </row>
    <row r="22" spans="1:25" x14ac:dyDescent="0.25">
      <c r="A22" s="23">
        <v>44185</v>
      </c>
      <c r="B22" s="24" t="s">
        <v>88</v>
      </c>
      <c r="C22" s="25">
        <v>120000</v>
      </c>
      <c r="D22" s="25">
        <v>12000</v>
      </c>
      <c r="E22" s="25">
        <v>7000</v>
      </c>
      <c r="F22" s="25" t="str">
        <f t="shared" si="0"/>
        <v>Alto</v>
      </c>
      <c r="G22" s="25">
        <f>SUM(Tweets[[#This Row],[Likes]:[Respuestas]])</f>
        <v>139000</v>
      </c>
      <c r="H22" s="26" t="s">
        <v>89</v>
      </c>
      <c r="I22" s="24" t="s">
        <v>29</v>
      </c>
      <c r="J22" s="24" t="s">
        <v>30</v>
      </c>
      <c r="K22" s="24" t="s">
        <v>39</v>
      </c>
      <c r="L22" s="24" t="s">
        <v>50</v>
      </c>
      <c r="M22" s="24" t="s">
        <v>60</v>
      </c>
      <c r="N22" s="24" t="s">
        <v>34</v>
      </c>
      <c r="O22" s="33">
        <f>IFERROR(_xlfn.XLOOKUP(Tweets!A22+1,Diario!$A$1:$A$2009,Diario!$E$1:$E$2009)/_xlfn.XLOOKUP(Tweets!A22,Diario!$A$1:$A$2009,Diario!$E$1:$E$2009)-1,"")</f>
        <v>2.9372772259576019E-2</v>
      </c>
      <c r="P22" s="33">
        <f>IFERROR(_xlfn.XLOOKUP(Tweets!A22+3,Diario!$A$1:$A$2009,Diario!$E$1:$E$2009)/_xlfn.XLOOKUP(Tweets!A22,Diario!$A$1:$A$2009,Diario!$E$1:$E$2009)-1,"")</f>
        <v>-0.18113685699200643</v>
      </c>
      <c r="Q22" s="33">
        <f>IFERROR(_xlfn.XLOOKUP(Tweets!A22+7,Diario!$A$1:$A$2009,Diario!$E$1:$E$2009)/_xlfn.XLOOKUP(Tweets!A22,Diario!$A$1:$A$2009,Diario!$E$1:$E$2009)-1,"")</f>
        <v>-2.1360961717984295E-2</v>
      </c>
      <c r="R22" s="33">
        <f>IFERROR(_xlfn.XLOOKUP(Tweets!A22,Diario!$A:$A,Diario!$I:$I),"")</f>
        <v>0.17695864345188508</v>
      </c>
      <c r="S22" s="33" cm="1">
        <f t="array" ref="S22">IFERROR(_xlfn.STDEV.S(_xlfn._xlws.FILTER(Diario!$J$1:$J$2009,(Diario!$A$1:$A$2009&gt;=Tweets!A22)*(Diario!$A$1:$A$2009&lt;=Tweets!A22+3))),"")</f>
        <v>0.15103501277294179</v>
      </c>
      <c r="T22" s="33" cm="1">
        <f t="array" ref="T22">IFERROR(_xlfn.STDEV.S(_xlfn._xlws.FILTER(Diario!$J$1:$J$2009,(Diario!$A$1:$A$2009&gt;=Tweets!A22)*(Diario!$A$1:$A$2009&lt;=Tweets!A22+7))),"")</f>
        <v>9.9349597159215625E-2</v>
      </c>
      <c r="U22" s="33">
        <f>IFERROR(_xlfn.XLOOKUP(Tweets!A22-1,Diario!$A:$A,Diario!$I:$I),"")</f>
        <v>1.1044191304456732E-2</v>
      </c>
      <c r="V22" s="33" cm="1">
        <f t="array" ref="V22">IFERROR(_xlfn.STDEV.S(_xlfn._xlws.FILTER(Diario!$J:$J,(Diario!$A:$A&gt;=Tweets!A22-3)*(Diario!$A:$A&lt;=Tweets!A22-1))),"")</f>
        <v>9.3708608410053573E-2</v>
      </c>
      <c r="W22" s="33" cm="1">
        <f t="array" ref="W22">IFERROR(_xlfn.STDEV.S(_xlfn._xlws.FILTER(Diario!$J:$J,(Diario!$A:$A&gt;=Tweets!A22-7)*(Diario!$A:$A&lt;=Tweets!A22-1))),"")</f>
        <v>6.9902771762998764E-2</v>
      </c>
      <c r="X22" s="7">
        <f>IF(_xlfn.XLOOKUP(Tweets!A22+3,Diario!$A:$A,Diario!$E:$E,,1)="",0,1)</f>
        <v>1</v>
      </c>
      <c r="Y22" s="7">
        <f>IF(_xlfn.XLOOKUP(Tweets!A22+7,Diario!$A:$A,Diario!$E:$E,,1)="",0,1)</f>
        <v>1</v>
      </c>
    </row>
    <row r="23" spans="1:25" x14ac:dyDescent="0.25">
      <c r="A23" s="23">
        <v>44190</v>
      </c>
      <c r="B23" s="24" t="s">
        <v>90</v>
      </c>
      <c r="C23" s="25">
        <v>200000</v>
      </c>
      <c r="D23" s="25">
        <v>12000</v>
      </c>
      <c r="E23" s="25">
        <v>6000</v>
      </c>
      <c r="F23" s="25" t="str">
        <f t="shared" si="0"/>
        <v>Alto</v>
      </c>
      <c r="G23" s="25">
        <f>SUM(Tweets[[#This Row],[Likes]:[Respuestas]])</f>
        <v>218000</v>
      </c>
      <c r="H23" s="26" t="s">
        <v>430</v>
      </c>
      <c r="I23" s="24" t="s">
        <v>48</v>
      </c>
      <c r="J23" s="24" t="s">
        <v>30</v>
      </c>
      <c r="K23" s="24" t="s">
        <v>31</v>
      </c>
      <c r="L23" s="24" t="s">
        <v>91</v>
      </c>
      <c r="M23" s="24" t="s">
        <v>92</v>
      </c>
      <c r="N23" s="24" t="s">
        <v>57</v>
      </c>
      <c r="O23" s="33">
        <f>IFERROR(_xlfn.XLOOKUP(Tweets!A23+1,Diario!$A$1:$A$2009,Diario!$E$1:$E$2009)/_xlfn.XLOOKUP(Tweets!A23,Diario!$A$1:$A$2009,Diario!$E$1:$E$2009)-1,"")</f>
        <v>-1.9835506090551958E-2</v>
      </c>
      <c r="P23" s="33">
        <f>IFERROR(_xlfn.XLOOKUP(Tweets!A23+3,Diario!$A$1:$A$2009,Diario!$E$1:$E$2009)/_xlfn.XLOOKUP(Tweets!A23,Diario!$A$1:$A$2009,Diario!$E$1:$E$2009)-1,"")</f>
        <v>1.7386984060263622E-3</v>
      </c>
      <c r="Q23" s="33">
        <f>IFERROR(_xlfn.XLOOKUP(Tweets!A23+7,Diario!$A:$A,Diario!$E:$E,,1)/_xlfn.XLOOKUP(Tweets!A23,Diario!$A:$A,Diario!$E:$E)-1,"")</f>
        <v>0.22400194908091309</v>
      </c>
      <c r="R23" s="33">
        <f>IFERROR(_xlfn.XLOOKUP(Tweets!A23,Diario!$A:$A,Diario!$I:$I),"")</f>
        <v>2.2739584606316584E-2</v>
      </c>
      <c r="S23" s="33" cm="1">
        <f t="array" ref="S23">IFERROR(_xlfn.STDEV.S(_xlfn._xlws.FILTER(Diario!$J$1:$J$2009,(Diario!$A$1:$A$2009&gt;=Tweets!A23)*(Diario!$A$1:$A$2009&lt;=Tweets!A23+3))),"")</f>
        <v>1.9749655316466736E-2</v>
      </c>
      <c r="T23" s="33" cm="1">
        <f t="array" ref="T23">IFERROR(_xlfn.STDEV.S(_xlfn._xlws.FILTER(Diario!$J$1:$J$2009,(Diario!$A$1:$A$2009&gt;=Tweets!A23)*(Diario!$A$1:$A$2009&lt;=Tweets!A23+7))),"")</f>
        <v>0.30375412619442771</v>
      </c>
      <c r="U23" s="33">
        <f>IFERROR(_xlfn.XLOOKUP(Tweets!A23-1,Diario!$A:$A,Diario!$I:$I),"")</f>
        <v>2.3862363563987008E-3</v>
      </c>
      <c r="V23" s="33" cm="1">
        <f t="array" ref="V23">IFERROR(_xlfn.STDEV.S(_xlfn._xlws.FILTER(Diario!$J:$J,(Diario!$A:$A&gt;=Tweets!A23-3)*(Diario!$A:$A&lt;=Tweets!A23-1))),"")</f>
        <v>0.1776111744146904</v>
      </c>
      <c r="W23" s="33" cm="1">
        <f t="array" ref="W23">IFERROR(_xlfn.STDEV.S(_xlfn._xlws.FILTER(Diario!$J:$J,(Diario!$A:$A&gt;=Tweets!A23-7)*(Diario!$A:$A&lt;=Tweets!A23-1))),"")</f>
        <v>0.12686532433089068</v>
      </c>
      <c r="X23" s="7">
        <f>IF(_xlfn.XLOOKUP(Tweets!A23+3,Diario!$A:$A,Diario!$E:$E,,1)="",0,1)</f>
        <v>1</v>
      </c>
      <c r="Y23" s="7">
        <f>IF(_xlfn.XLOOKUP(Tweets!A23+7,Diario!$A:$A,Diario!$E:$E,,1)="",0,1)</f>
        <v>1</v>
      </c>
    </row>
    <row r="24" spans="1:25" x14ac:dyDescent="0.25">
      <c r="A24" s="23">
        <v>44220</v>
      </c>
      <c r="B24" s="24" t="s">
        <v>93</v>
      </c>
      <c r="C24" s="25">
        <v>178000</v>
      </c>
      <c r="D24" s="25">
        <v>8000</v>
      </c>
      <c r="E24" s="25">
        <v>4000</v>
      </c>
      <c r="F24" s="25" t="str">
        <f t="shared" si="0"/>
        <v>Alto</v>
      </c>
      <c r="G24" s="25">
        <f>SUM(Tweets[[#This Row],[Likes]:[Respuestas]])</f>
        <v>190000</v>
      </c>
      <c r="H24" s="26" t="s">
        <v>94</v>
      </c>
      <c r="I24" s="24" t="s">
        <v>43</v>
      </c>
      <c r="J24" s="24" t="s">
        <v>30</v>
      </c>
      <c r="K24" s="24" t="s">
        <v>44</v>
      </c>
      <c r="L24" s="24" t="s">
        <v>75</v>
      </c>
      <c r="M24" s="24" t="s">
        <v>63</v>
      </c>
      <c r="N24" s="24" t="s">
        <v>57</v>
      </c>
      <c r="O24" s="33">
        <f>IFERROR(_xlfn.XLOOKUP(Tweets!A24+1,Diario!$A$1:$A$2009,Diario!$E$1:$E$2009)/_xlfn.XLOOKUP(Tweets!A24,Diario!$A$1:$A$2009,Diario!$E$1:$E$2009)-1,"")</f>
        <v>-4.0094953084114038E-2</v>
      </c>
      <c r="P24" s="33">
        <f>IFERROR(_xlfn.XLOOKUP(Tweets!A24+3,Diario!$A$1:$A$2009,Diario!$E$1:$E$2009)/_xlfn.XLOOKUP(Tweets!A24,Diario!$A$1:$A$2009,Diario!$E$1:$E$2009)-1,"")</f>
        <v>-0.14071376576155947</v>
      </c>
      <c r="Q24" s="33">
        <f>IFERROR(_xlfn.XLOOKUP(Tweets!A24+7,Diario!$A$1:$A$2009,Diario!$E$1:$E$2009)/_xlfn.XLOOKUP(Tweets!A24,Diario!$A$1:$A$2009,Diario!$E$1:$E$2009)-1,"")</f>
        <v>3.3659423020539307</v>
      </c>
      <c r="R24" s="33">
        <f>IFERROR(_xlfn.XLOOKUP(Tweets!A24,Diario!$A:$A,Diario!$I:$I),"")</f>
        <v>2.9470275427413182E-2</v>
      </c>
      <c r="S24" s="33" cm="1">
        <f t="array" ref="S24">IFERROR(_xlfn.STDEV.S(_xlfn._xlws.FILTER(Diario!$J$1:$J$2009,(Diario!$A$1:$A$2009&gt;=Tweets!A24)*(Diario!$A$1:$A$2009&lt;=Tweets!A24+3))),"")</f>
        <v>1.7034835318596706</v>
      </c>
      <c r="T24" s="33" cm="1">
        <f t="array" ref="T24">IFERROR(_xlfn.STDEV.S(_xlfn._xlws.FILTER(Diario!$J$1:$J$2009,(Diario!$A$1:$A$2009&gt;=Tweets!A24)*(Diario!$A$1:$A$2009&lt;=Tweets!A24+7))),"")</f>
        <v>1.2084361311733407</v>
      </c>
      <c r="U24" s="33">
        <f>IFERROR(_xlfn.XLOOKUP(Tweets!A24-1,Diario!$A:$A,Diario!$I:$I),"")</f>
        <v>1.617178882562274E-2</v>
      </c>
      <c r="V24" s="33" cm="1">
        <f t="array" ref="V24">IFERROR(_xlfn.STDEV.S(_xlfn._xlws.FILTER(Diario!$J:$J,(Diario!$A:$A&gt;=Tweets!A24-3)*(Diario!$A:$A&lt;=Tweets!A24-1))),"")</f>
        <v>2.0455544017659023E-2</v>
      </c>
      <c r="W24" s="33" cm="1">
        <f t="array" ref="W24">IFERROR(_xlfn.STDEV.S(_xlfn._xlws.FILTER(Diario!$J:$J,(Diario!$A:$A&gt;=Tweets!A24-7)*(Diario!$A:$A&lt;=Tweets!A24-1))),"")</f>
        <v>4.4070451845548045E-2</v>
      </c>
      <c r="X24" s="7">
        <f>IF(_xlfn.XLOOKUP(Tweets!A24+3,Diario!$A:$A,Diario!$E:$E,,1)="",0,1)</f>
        <v>1</v>
      </c>
      <c r="Y24" s="7">
        <f>IF(_xlfn.XLOOKUP(Tweets!A24+7,Diario!$A:$A,Diario!$E:$E,,1)="",0,1)</f>
        <v>1</v>
      </c>
    </row>
    <row r="25" spans="1:25" x14ac:dyDescent="0.25">
      <c r="A25" s="23">
        <v>44225</v>
      </c>
      <c r="B25" s="24" t="s">
        <v>95</v>
      </c>
      <c r="C25" s="25">
        <v>28000</v>
      </c>
      <c r="D25" s="25">
        <v>3000</v>
      </c>
      <c r="E25" s="25">
        <v>961</v>
      </c>
      <c r="F25" s="25" t="str">
        <f t="shared" si="0"/>
        <v>Medio</v>
      </c>
      <c r="G25" s="25">
        <f>SUM(Tweets[[#This Row],[Likes]:[Respuestas]])</f>
        <v>31961</v>
      </c>
      <c r="H25" s="26" t="s">
        <v>96</v>
      </c>
      <c r="I25" s="24" t="s">
        <v>37</v>
      </c>
      <c r="J25" s="24" t="s">
        <v>49</v>
      </c>
      <c r="K25" s="24" t="s">
        <v>38</v>
      </c>
      <c r="L25" s="24" t="s">
        <v>91</v>
      </c>
      <c r="M25" s="24" t="s">
        <v>40</v>
      </c>
      <c r="N25" s="24" t="s">
        <v>34</v>
      </c>
      <c r="O25" s="33">
        <f>IFERROR(_xlfn.XLOOKUP(Tweets!A25+1,Diario!$A$1:$A$2009,Diario!$E$1:$E$2009)/_xlfn.XLOOKUP(Tweets!A25,Diario!$A$1:$A$2009,Diario!$E$1:$E$2009)-1,"")</f>
        <v>-0.4000919210434104</v>
      </c>
      <c r="P25" s="33">
        <f>IFERROR(_xlfn.XLOOKUP(Tweets!A25+3,Diario!$A$1:$A$2009,Diario!$E$1:$E$2009)/_xlfn.XLOOKUP(Tweets!A25,Diario!$A$1:$A$2009,Diario!$E$1:$E$2009)-1,"")</f>
        <v>-0.2713416353616851</v>
      </c>
      <c r="Q25" s="33">
        <f>IFERROR(_xlfn.XLOOKUP(Tweets!A25+7,Diario!$A$1:$A$2009,Diario!$E$1:$E$2009)/_xlfn.XLOOKUP(Tweets!A25,Diario!$A$1:$A$2009,Diario!$E$1:$E$2009)-1,"")</f>
        <v>-2.5595835761030528E-2</v>
      </c>
      <c r="R25" s="33">
        <f>IFERROR(_xlfn.XLOOKUP(Tweets!A25,Diario!$A:$A,Diario!$I:$I),"")</f>
        <v>0.18408971573079766</v>
      </c>
      <c r="S25" s="33" cm="1">
        <f t="array" ref="S25">IFERROR(_xlfn.STDEV.S(_xlfn._xlws.FILTER(Diario!$J$1:$J$2009,(Diario!$A$1:$A$2009&gt;=Tweets!A25)*(Diario!$A$1:$A$2009&lt;=Tweets!A25+3))),"")</f>
        <v>0.29375736593927776</v>
      </c>
      <c r="T25" s="33" cm="1">
        <f t="array" ref="T25">IFERROR(_xlfn.STDEV.S(_xlfn._xlws.FILTER(Diario!$J$1:$J$2009,(Diario!$A$1:$A$2009&gt;=Tweets!A25)*(Diario!$A$1:$A$2009&lt;=Tweets!A25+7))),"")</f>
        <v>0.27134769725887103</v>
      </c>
      <c r="U25" s="33">
        <f>IFERROR(_xlfn.XLOOKUP(Tweets!A25-1,Diario!$A:$A,Diario!$I:$I),"")</f>
        <v>1.2312902888828479</v>
      </c>
      <c r="V25" s="33" cm="1">
        <f t="array" ref="V25">IFERROR(_xlfn.STDEV.S(_xlfn._xlws.FILTER(Diario!$J:$J,(Diario!$A:$A&gt;=Tweets!A25-3)*(Diario!$A:$A&lt;=Tweets!A25-1))),"")</f>
        <v>1.8498522668559767</v>
      </c>
      <c r="W25" s="33" cm="1">
        <f t="array" ref="W25">IFERROR(_xlfn.STDEV.S(_xlfn._xlws.FILTER(Diario!$J:$J,(Diario!$A:$A&gt;=Tweets!A25-7)*(Diario!$A:$A&lt;=Tweets!A25-1))),"")</f>
        <v>1.2615673246948276</v>
      </c>
      <c r="X25" s="7">
        <f>IF(_xlfn.XLOOKUP(Tweets!A25+3,Diario!$A:$A,Diario!$E:$E,,1)="",0,1)</f>
        <v>1</v>
      </c>
      <c r="Y25" s="7">
        <f>IF(_xlfn.XLOOKUP(Tweets!A25+7,Diario!$A:$A,Diario!$E:$E,,1)="",0,1)</f>
        <v>1</v>
      </c>
    </row>
    <row r="26" spans="1:25" x14ac:dyDescent="0.25">
      <c r="A26" s="23">
        <v>44231</v>
      </c>
      <c r="B26" s="24" t="s">
        <v>97</v>
      </c>
      <c r="C26" s="25">
        <v>473000</v>
      </c>
      <c r="D26" s="25">
        <v>97000</v>
      </c>
      <c r="E26" s="25">
        <v>16000</v>
      </c>
      <c r="F26" s="25" t="str">
        <f t="shared" si="0"/>
        <v>Muy alto</v>
      </c>
      <c r="G26" s="25">
        <f>SUM(Tweets[[#This Row],[Likes]:[Respuestas]])</f>
        <v>586000</v>
      </c>
      <c r="H26" s="26" t="s">
        <v>98</v>
      </c>
      <c r="I26" s="24" t="s">
        <v>48</v>
      </c>
      <c r="J26" s="24" t="s">
        <v>30</v>
      </c>
      <c r="K26" s="24" t="s">
        <v>38</v>
      </c>
      <c r="L26" s="24" t="s">
        <v>75</v>
      </c>
      <c r="M26" s="24" t="s">
        <v>50</v>
      </c>
      <c r="N26" s="24" t="s">
        <v>34</v>
      </c>
      <c r="O26" s="33">
        <f>IFERROR(_xlfn.XLOOKUP(Tweets!A26+1,Diario!$A$1:$A$2009,Diario!$E$1:$E$2009)/_xlfn.XLOOKUP(Tweets!A26,Diario!$A$1:$A$2009,Diario!$E$1:$E$2009)-1,"")</f>
        <v>-0.11063829819518256</v>
      </c>
      <c r="P26" s="33">
        <f>IFERROR(_xlfn.XLOOKUP(Tweets!A26+3,Diario!$A$1:$A$2009,Diario!$E$1:$E$2009)/_xlfn.XLOOKUP(Tweets!A26,Diario!$A$1:$A$2009,Diario!$E$1:$E$2009)-1,"")</f>
        <v>0.51868009745837629</v>
      </c>
      <c r="Q26" s="33">
        <f>IFERROR(_xlfn.XLOOKUP(Tweets!A26+7,Diario!$A$1:$A$2009,Diario!$E$1:$E$2009)/_xlfn.XLOOKUP(Tweets!A26,Diario!$A$1:$A$2009,Diario!$E$1:$E$2009)-1,"")</f>
        <v>0.40345215218810782</v>
      </c>
      <c r="R26" s="33">
        <f>IFERROR(_xlfn.XLOOKUP(Tweets!A26,Diario!$A:$A,Diario!$I:$I),"")</f>
        <v>0.12069599678956748</v>
      </c>
      <c r="S26" s="33" cm="1">
        <f t="array" ref="S26">IFERROR(_xlfn.STDEV.S(_xlfn._xlws.FILTER(Diario!$J$1:$J$2009,(Diario!$A$1:$A$2009&gt;=Tweets!A26)*(Diario!$A$1:$A$2009&lt;=Tweets!A26+3))),"")</f>
        <v>0.22517033702213352</v>
      </c>
      <c r="T26" s="33" cm="1">
        <f t="array" ref="T26">IFERROR(_xlfn.STDEV.S(_xlfn._xlws.FILTER(Diario!$J$1:$J$2009,(Diario!$A$1:$A$2009&gt;=Tweets!A26)*(Diario!$A$1:$A$2009&lt;=Tweets!A26+7))),"")</f>
        <v>0.16772143444567142</v>
      </c>
      <c r="U26" s="33">
        <f>IFERROR(_xlfn.XLOOKUP(Tweets!A26-1,Diario!$A:$A,Diario!$I:$I),"")</f>
        <v>0.40550144688029843</v>
      </c>
      <c r="V26" s="33" cm="1">
        <f t="array" ref="V26">IFERROR(_xlfn.STDEV.S(_xlfn._xlws.FILTER(Diario!$J:$J,(Diario!$A:$A&gt;=Tweets!A26-3)*(Diario!$A:$A&lt;=Tweets!A26-1))),"")</f>
        <v>0.2508801710762561</v>
      </c>
      <c r="W26" s="33" cm="1">
        <f t="array" ref="W26">IFERROR(_xlfn.STDEV.S(_xlfn._xlws.FILTER(Diario!$J:$J,(Diario!$A:$A&gt;=Tweets!A26-7)*(Diario!$A:$A&lt;=Tweets!A26-1))),"")</f>
        <v>0.31798520485239967</v>
      </c>
      <c r="X26" s="7">
        <f>IF(_xlfn.XLOOKUP(Tweets!A26+3,Diario!$A:$A,Diario!$E:$E,,1)="",0,1)</f>
        <v>1</v>
      </c>
      <c r="Y26" s="7">
        <f>IF(_xlfn.XLOOKUP(Tweets!A26+7,Diario!$A:$A,Diario!$E:$E,,1)="",0,1)</f>
        <v>1</v>
      </c>
    </row>
    <row r="27" spans="1:25" x14ac:dyDescent="0.25">
      <c r="A27" s="23">
        <v>44234</v>
      </c>
      <c r="B27" s="24" t="s">
        <v>99</v>
      </c>
      <c r="C27" s="25">
        <v>669000</v>
      </c>
      <c r="D27" s="25">
        <v>103000</v>
      </c>
      <c r="E27" s="25">
        <v>22000</v>
      </c>
      <c r="F27" s="25" t="str">
        <f t="shared" si="0"/>
        <v>Muy alto</v>
      </c>
      <c r="G27" s="25">
        <f>SUM(Tweets[[#This Row],[Likes]:[Respuestas]])</f>
        <v>794000</v>
      </c>
      <c r="H27" s="26" t="s">
        <v>100</v>
      </c>
      <c r="I27" s="24" t="s">
        <v>48</v>
      </c>
      <c r="J27" s="24" t="s">
        <v>30</v>
      </c>
      <c r="K27" s="24" t="s">
        <v>31</v>
      </c>
      <c r="L27" s="24" t="s">
        <v>75</v>
      </c>
      <c r="M27" s="24" t="s">
        <v>33</v>
      </c>
      <c r="N27" s="24" t="s">
        <v>34</v>
      </c>
      <c r="O27" s="33">
        <f>IFERROR(_xlfn.XLOOKUP(Tweets!A27+1,Diario!$A$1:$A$2009,Diario!$E$1:$E$2009)/_xlfn.XLOOKUP(Tweets!A27,Diario!$A$1:$A$2009,Diario!$E$1:$E$2009)-1,"")</f>
        <v>-1.2991079248765636E-2</v>
      </c>
      <c r="P27" s="33">
        <f>IFERROR(_xlfn.XLOOKUP(Tweets!A27+3,Diario!$A$1:$A$2009,Diario!$E$1:$E$2009)/_xlfn.XLOOKUP(Tweets!A27,Diario!$A$1:$A$2009,Diario!$E$1:$E$2009)-1,"")</f>
        <v>-7.5111533431979072E-2</v>
      </c>
      <c r="Q27" s="33">
        <f>IFERROR(_xlfn.XLOOKUP(Tweets!A27+7,Diario!$A$1:$A$2009,Diario!$E$1:$E$2009)/_xlfn.XLOOKUP(Tweets!A27,Diario!$A$1:$A$2009,Diario!$E$1:$E$2009)-1,"")</f>
        <v>-0.15008149023736983</v>
      </c>
      <c r="R27" s="33">
        <f>IFERROR(_xlfn.XLOOKUP(Tweets!A27,Diario!$A:$A,Diario!$I:$I),"")</f>
        <v>1.6072833986394603E-3</v>
      </c>
      <c r="S27" s="33" cm="1">
        <f t="array" ref="S27">IFERROR(_xlfn.STDEV.S(_xlfn._xlws.FILTER(Diario!$J$1:$J$2009,(Diario!$A$1:$A$2009&gt;=Tweets!A27)*(Diario!$A$1:$A$2009&lt;=Tweets!A27+3))),"")</f>
        <v>4.5226937570671422E-2</v>
      </c>
      <c r="T27" s="33" cm="1">
        <f t="array" ref="T27">IFERROR(_xlfn.STDEV.S(_xlfn._xlws.FILTER(Diario!$J$1:$J$2009,(Diario!$A$1:$A$2009&gt;=Tweets!A27)*(Diario!$A$1:$A$2009&lt;=Tweets!A27+7))),"")</f>
        <v>3.8749950012114467E-2</v>
      </c>
      <c r="U27" s="33">
        <f>IFERROR(_xlfn.XLOOKUP(Tweets!A27-1,Diario!$A:$A,Diario!$I:$I),"")</f>
        <v>0.34176226282106503</v>
      </c>
      <c r="V27" s="33" cm="1">
        <f t="array" ref="V27">IFERROR(_xlfn.STDEV.S(_xlfn._xlws.FILTER(Diario!$J:$J,(Diario!$A:$A&gt;=Tweets!A27-3)*(Diario!$A:$A&lt;=Tweets!A27-1))),"")</f>
        <v>0.25227945858984524</v>
      </c>
      <c r="W27" s="33" cm="1">
        <f t="array" ref="W27">IFERROR(_xlfn.STDEV.S(_xlfn._xlws.FILTER(Diario!$J:$J,(Diario!$A:$A&gt;=Tweets!A27-7)*(Diario!$A:$A&lt;=Tweets!A27-1))),"")</f>
        <v>0.22516201002688871</v>
      </c>
      <c r="X27" s="7">
        <f>IF(_xlfn.XLOOKUP(Tweets!A27+3,Diario!$A:$A,Diario!$E:$E,,1)="",0,1)</f>
        <v>1</v>
      </c>
      <c r="Y27" s="7">
        <f>IF(_xlfn.XLOOKUP(Tweets!A27+7,Diario!$A:$A,Diario!$E:$E,,1)="",0,1)</f>
        <v>1</v>
      </c>
    </row>
    <row r="28" spans="1:25" x14ac:dyDescent="0.25">
      <c r="A28" s="23">
        <v>44234</v>
      </c>
      <c r="B28" s="24" t="s">
        <v>101</v>
      </c>
      <c r="C28" s="25">
        <v>19000</v>
      </c>
      <c r="D28" s="25">
        <v>3000</v>
      </c>
      <c r="E28" s="25">
        <v>709</v>
      </c>
      <c r="F28" s="25" t="str">
        <f t="shared" si="0"/>
        <v>Bajo</v>
      </c>
      <c r="G28" s="25">
        <f>SUM(Tweets[[#This Row],[Likes]:[Respuestas]])</f>
        <v>22709</v>
      </c>
      <c r="H28" s="26" t="s">
        <v>102</v>
      </c>
      <c r="I28" s="24" t="s">
        <v>48</v>
      </c>
      <c r="J28" s="24" t="s">
        <v>30</v>
      </c>
      <c r="K28" s="24" t="s">
        <v>38</v>
      </c>
      <c r="L28" s="24" t="s">
        <v>103</v>
      </c>
      <c r="M28" s="24" t="s">
        <v>63</v>
      </c>
      <c r="N28" s="24" t="s">
        <v>34</v>
      </c>
      <c r="O28" s="33">
        <f>IFERROR(_xlfn.XLOOKUP(Tweets!A28+1,Diario!$A$1:$A$2009,Diario!$E$1:$E$2009)/_xlfn.XLOOKUP(Tweets!A28,Diario!$A$1:$A$2009,Diario!$E$1:$E$2009)-1,"")</f>
        <v>-1.2991079248765636E-2</v>
      </c>
      <c r="P28" s="33">
        <f>IFERROR(_xlfn.XLOOKUP(Tweets!A28+3,Diario!$A$1:$A$2009,Diario!$E$1:$E$2009)/_xlfn.XLOOKUP(Tweets!A28,Diario!$A$1:$A$2009,Diario!$E$1:$E$2009)-1,"")</f>
        <v>-7.5111533431979072E-2</v>
      </c>
      <c r="Q28" s="33">
        <f>IFERROR(_xlfn.XLOOKUP(Tweets!A28+7,Diario!$A$1:$A$2009,Diario!$E$1:$E$2009)/_xlfn.XLOOKUP(Tweets!A28,Diario!$A$1:$A$2009,Diario!$E$1:$E$2009)-1,"")</f>
        <v>-0.15008149023736983</v>
      </c>
      <c r="R28" s="33">
        <f>IFERROR(_xlfn.XLOOKUP(Tweets!A28,Diario!$A:$A,Diario!$I:$I),"")</f>
        <v>1.6072833986394603E-3</v>
      </c>
      <c r="S28" s="33" cm="1">
        <f t="array" ref="S28">IFERROR(_xlfn.STDEV.S(_xlfn._xlws.FILTER(Diario!$J$1:$J$2009,(Diario!$A$1:$A$2009&gt;=Tweets!A28)*(Diario!$A$1:$A$2009&lt;=Tweets!A28+3))),"")</f>
        <v>4.5226937570671422E-2</v>
      </c>
      <c r="T28" s="33" cm="1">
        <f t="array" ref="T28">IFERROR(_xlfn.STDEV.S(_xlfn._xlws.FILTER(Diario!$J$1:$J$2009,(Diario!$A$1:$A$2009&gt;=Tweets!A28)*(Diario!$A$1:$A$2009&lt;=Tweets!A28+7))),"")</f>
        <v>3.8749950012114467E-2</v>
      </c>
      <c r="U28" s="33">
        <f>IFERROR(_xlfn.XLOOKUP(Tweets!A28-1,Diario!$A:$A,Diario!$I:$I),"")</f>
        <v>0.34176226282106503</v>
      </c>
      <c r="V28" s="33" cm="1">
        <f t="array" ref="V28">IFERROR(_xlfn.STDEV.S(_xlfn._xlws.FILTER(Diario!$J:$J,(Diario!$A:$A&gt;=Tweets!A28-3)*(Diario!$A:$A&lt;=Tweets!A28-1))),"")</f>
        <v>0.25227945858984524</v>
      </c>
      <c r="W28" s="33" cm="1">
        <f t="array" ref="W28">IFERROR(_xlfn.STDEV.S(_xlfn._xlws.FILTER(Diario!$J:$J,(Diario!$A:$A&gt;=Tweets!A28-7)*(Diario!$A:$A&lt;=Tweets!A28-1))),"")</f>
        <v>0.22516201002688871</v>
      </c>
      <c r="X28" s="7">
        <f>IF(_xlfn.XLOOKUP(Tweets!A28+3,Diario!$A:$A,Diario!$E:$E,,1)="",0,1)</f>
        <v>1</v>
      </c>
      <c r="Y28" s="7">
        <f>IF(_xlfn.XLOOKUP(Tweets!A28+7,Diario!$A:$A,Diario!$E:$E,,1)="",0,1)</f>
        <v>1</v>
      </c>
    </row>
    <row r="29" spans="1:25" x14ac:dyDescent="0.25">
      <c r="A29" s="23">
        <v>44235</v>
      </c>
      <c r="B29" s="24" t="s">
        <v>104</v>
      </c>
      <c r="C29" s="25">
        <v>13000</v>
      </c>
      <c r="D29" s="25">
        <v>3000</v>
      </c>
      <c r="E29" s="25">
        <v>1000</v>
      </c>
      <c r="F29" s="25" t="str">
        <f t="shared" si="0"/>
        <v>Bajo</v>
      </c>
      <c r="G29" s="25">
        <f>SUM(Tweets[[#This Row],[Likes]:[Respuestas]])</f>
        <v>17000</v>
      </c>
      <c r="H29" s="26" t="s">
        <v>105</v>
      </c>
      <c r="I29" s="24" t="s">
        <v>29</v>
      </c>
      <c r="J29" s="24" t="s">
        <v>49</v>
      </c>
      <c r="K29" s="24" t="s">
        <v>66</v>
      </c>
      <c r="L29" s="24" t="s">
        <v>50</v>
      </c>
      <c r="M29" s="24" t="s">
        <v>106</v>
      </c>
      <c r="N29" s="24" t="s">
        <v>34</v>
      </c>
      <c r="O29" s="33">
        <f>IFERROR(_xlfn.XLOOKUP(Tweets!A29+1,Diario!$A$1:$A$2009,Diario!$E$1:$E$2009)/_xlfn.XLOOKUP(Tweets!A29,Diario!$A$1:$A$2009,Diario!$E$1:$E$2009)-1,"")</f>
        <v>-8.3014825776119516E-2</v>
      </c>
      <c r="P29" s="33">
        <f>IFERROR(_xlfn.XLOOKUP(Tweets!A29+3,Diario!$A$1:$A$2009,Diario!$E$1:$E$2009)/_xlfn.XLOOKUP(Tweets!A29,Diario!$A$1:$A$2009,Diario!$E$1:$E$2009)-1,"")</f>
        <v>-6.3710330931775028E-2</v>
      </c>
      <c r="Q29" s="33">
        <f>IFERROR(_xlfn.XLOOKUP(Tweets!A29+7,Diario!$A$1:$A$2009,Diario!$E$1:$E$2009)/_xlfn.XLOOKUP(Tweets!A29,Diario!$A$1:$A$2009,Diario!$E$1:$E$2009)-1,"")</f>
        <v>-0.18574608106575674</v>
      </c>
      <c r="R29" s="33">
        <f>IFERROR(_xlfn.XLOOKUP(Tweets!A29,Diario!$A:$A,Diario!$I:$I),"")</f>
        <v>4.9569176240499844E-3</v>
      </c>
      <c r="S29" s="33" cm="1">
        <f t="array" ref="S29">IFERROR(_xlfn.STDEV.S(_xlfn._xlws.FILTER(Diario!$J$1:$J$2009,(Diario!$A$1:$A$2009&gt;=Tweets!A29)*(Diario!$A$1:$A$2009&lt;=Tweets!A29+3))),"")</f>
        <v>4.6452007682349819E-2</v>
      </c>
      <c r="T29" s="33" cm="1">
        <f t="array" ref="T29">IFERROR(_xlfn.STDEV.S(_xlfn._xlws.FILTER(Diario!$J$1:$J$2009,(Diario!$A$1:$A$2009&gt;=Tweets!A29)*(Diario!$A$1:$A$2009&lt;=Tweets!A29+7))),"")</f>
        <v>6.0221564109995997E-2</v>
      </c>
      <c r="U29" s="33">
        <f>IFERROR(_xlfn.XLOOKUP(Tweets!A29-1,Diario!$A:$A,Diario!$I:$I),"")</f>
        <v>1.6072833986394603E-3</v>
      </c>
      <c r="V29" s="33" cm="1">
        <f t="array" ref="V29">IFERROR(_xlfn.STDEV.S(_xlfn._xlws.FILTER(Diario!$J:$J,(Diario!$A:$A&gt;=Tweets!A29-3)*(Diario!$A:$A&lt;=Tweets!A29-1))),"")</f>
        <v>0.19881254444568014</v>
      </c>
      <c r="W29" s="33" cm="1">
        <f t="array" ref="W29">IFERROR(_xlfn.STDEV.S(_xlfn._xlws.FILTER(Diario!$J:$J,(Diario!$A:$A&gt;=Tweets!A29-7)*(Diario!$A:$A&lt;=Tweets!A29-1))),"")</f>
        <v>0.21635138435692838</v>
      </c>
      <c r="X29" s="7">
        <f>IF(_xlfn.XLOOKUP(Tweets!A29+3,Diario!$A:$A,Diario!$E:$E,,1)="",0,1)</f>
        <v>1</v>
      </c>
      <c r="Y29" s="7">
        <f>IF(_xlfn.XLOOKUP(Tweets!A29+7,Diario!$A:$A,Diario!$E:$E,,1)="",0,1)</f>
        <v>1</v>
      </c>
    </row>
    <row r="30" spans="1:25" x14ac:dyDescent="0.25">
      <c r="A30" s="23">
        <v>44237</v>
      </c>
      <c r="B30" s="24" t="s">
        <v>107</v>
      </c>
      <c r="C30" s="25">
        <v>25000</v>
      </c>
      <c r="D30" s="25">
        <v>4000</v>
      </c>
      <c r="E30" s="25">
        <v>1000</v>
      </c>
      <c r="F30" s="25" t="str">
        <f t="shared" si="0"/>
        <v>Medio</v>
      </c>
      <c r="G30" s="25">
        <f>SUM(Tweets[[#This Row],[Likes]:[Respuestas]])</f>
        <v>30000</v>
      </c>
      <c r="H30" s="26" t="s">
        <v>108</v>
      </c>
      <c r="I30" s="24" t="s">
        <v>37</v>
      </c>
      <c r="J30" s="24" t="s">
        <v>30</v>
      </c>
      <c r="K30" s="24" t="s">
        <v>38</v>
      </c>
      <c r="L30" s="24" t="s">
        <v>91</v>
      </c>
      <c r="M30" s="24" t="s">
        <v>40</v>
      </c>
      <c r="N30" s="24" t="s">
        <v>34</v>
      </c>
      <c r="O30" s="33">
        <f>IFERROR(_xlfn.XLOOKUP(Tweets!A30+1,Diario!$A$1:$A$2009,Diario!$E$1:$E$2009)/_xlfn.XLOOKUP(Tweets!A30,Diario!$A$1:$A$2009,Diario!$E$1:$E$2009)-1,"")</f>
        <v>-8.2411103393920104E-4</v>
      </c>
      <c r="P30" s="33">
        <f>IFERROR(_xlfn.XLOOKUP(Tweets!A30+3,Diario!$A$1:$A$2009,Diario!$E$1:$E$2009)/_xlfn.XLOOKUP(Tweets!A30,Diario!$A$1:$A$2009,Diario!$E$1:$E$2009)-1,"")</f>
        <v>-7.8246122117374695E-3</v>
      </c>
      <c r="Q30" s="33">
        <f>IFERROR(_xlfn.XLOOKUP(Tweets!A30+7,Diario!$A$1:$A$2009,Diario!$E$1:$E$2009)/_xlfn.XLOOKUP(Tweets!A30,Diario!$A$1:$A$2009,Diario!$E$1:$E$2009)-1,"")</f>
        <v>-0.33852139788838254</v>
      </c>
      <c r="R30" s="33">
        <f>IFERROR(_xlfn.XLOOKUP(Tweets!A30,Diario!$A:$A,Diario!$I:$I),"")</f>
        <v>3.3772240483571185E-2</v>
      </c>
      <c r="S30" s="33" cm="1">
        <f t="array" ref="S30">IFERROR(_xlfn.STDEV.S(_xlfn._xlws.FILTER(Diario!$J$1:$J$2009,(Diario!$A$1:$A$2009&gt;=Tweets!A30)*(Diario!$A$1:$A$2009&lt;=Tweets!A30+3))),"")</f>
        <v>3.5895716193965449E-2</v>
      </c>
      <c r="T30" s="33" cm="1">
        <f t="array" ref="T30">IFERROR(_xlfn.STDEV.S(_xlfn._xlws.FILTER(Diario!$J$1:$J$2009,(Diario!$A$1:$A$2009&gt;=Tweets!A30)*(Diario!$A$1:$A$2009&lt;=Tweets!A30+7))),"")</f>
        <v>0.11309614162490808</v>
      </c>
      <c r="U30" s="33">
        <f>IFERROR(_xlfn.XLOOKUP(Tweets!A30-1,Diario!$A:$A,Diario!$I:$I),"")</f>
        <v>1.9912151557680141E-2</v>
      </c>
      <c r="V30" s="33" cm="1">
        <f t="array" ref="V30">IFERROR(_xlfn.STDEV.S(_xlfn._xlws.FILTER(Diario!$J:$J,(Diario!$A:$A&gt;=Tweets!A30-3)*(Diario!$A:$A&lt;=Tweets!A30-1))),"")</f>
        <v>5.3426329657347491E-2</v>
      </c>
      <c r="W30" s="33" cm="1">
        <f t="array" ref="W30">IFERROR(_xlfn.STDEV.S(_xlfn._xlws.FILTER(Diario!$J:$J,(Diario!$A:$A&gt;=Tweets!A30-7)*(Diario!$A:$A&lt;=Tweets!A30-1))),"")</f>
        <v>0.21734448818010108</v>
      </c>
      <c r="X30" s="7">
        <f>IF(_xlfn.XLOOKUP(Tweets!A30+3,Diario!$A:$A,Diario!$E:$E,,1)="",0,1)</f>
        <v>1</v>
      </c>
      <c r="Y30" s="7">
        <f>IF(_xlfn.XLOOKUP(Tweets!A30+7,Diario!$A:$A,Diario!$E:$E,,1)="",0,1)</f>
        <v>1</v>
      </c>
    </row>
    <row r="31" spans="1:25" x14ac:dyDescent="0.25">
      <c r="A31" s="23">
        <v>44246</v>
      </c>
      <c r="B31" s="24" t="s">
        <v>109</v>
      </c>
      <c r="C31" s="25">
        <v>23000</v>
      </c>
      <c r="D31" s="25">
        <v>3000</v>
      </c>
      <c r="E31" s="25">
        <v>822</v>
      </c>
      <c r="F31" s="25" t="str">
        <f t="shared" si="0"/>
        <v>Medio</v>
      </c>
      <c r="G31" s="25">
        <f>SUM(Tweets[[#This Row],[Likes]:[Respuestas]])</f>
        <v>26822</v>
      </c>
      <c r="H31" s="26" t="s">
        <v>110</v>
      </c>
      <c r="I31" s="24" t="s">
        <v>29</v>
      </c>
      <c r="J31" s="24" t="s">
        <v>49</v>
      </c>
      <c r="K31" s="24" t="s">
        <v>39</v>
      </c>
      <c r="L31" s="24" t="s">
        <v>50</v>
      </c>
      <c r="M31" s="24" t="s">
        <v>60</v>
      </c>
      <c r="N31" s="24" t="s">
        <v>34</v>
      </c>
      <c r="O31" s="33">
        <f>IFERROR(_xlfn.XLOOKUP(Tweets!A31+1,Diario!$A$1:$A$2009,Diario!$E$1:$E$2009)/_xlfn.XLOOKUP(Tweets!A31,Diario!$A$1:$A$2009,Diario!$E$1:$E$2009)-1,"")</f>
        <v>-5.4114663533627594E-3</v>
      </c>
      <c r="P31" s="33">
        <f>IFERROR(_xlfn.XLOOKUP(Tweets!A31+3,Diario!$A$1:$A$2009,Diario!$E$1:$E$2009)/_xlfn.XLOOKUP(Tweets!A31,Diario!$A$1:$A$2009,Diario!$E$1:$E$2009)-1,"")</f>
        <v>-2.1931597428909155E-2</v>
      </c>
      <c r="Q31" s="33">
        <f>IFERROR(_xlfn.XLOOKUP(Tweets!A31+7,Diario!$A$1:$A$2009,Diario!$E$1:$E$2009)/_xlfn.XLOOKUP(Tweets!A31,Diario!$A$1:$A$2009,Diario!$E$1:$E$2009)-1,"")</f>
        <v>-8.6822875426013968E-2</v>
      </c>
      <c r="R31" s="33">
        <f>IFERROR(_xlfn.XLOOKUP(Tweets!A31,Diario!$A:$A,Diario!$I:$I),"")</f>
        <v>3.4665180621274348E-2</v>
      </c>
      <c r="S31" s="33" cm="1">
        <f t="array" ref="S31">IFERROR(_xlfn.STDEV.S(_xlfn._xlws.FILTER(Diario!$J$1:$J$2009,(Diario!$A$1:$A$2009&gt;=Tweets!A31)*(Diario!$A$1:$A$2009&lt;=Tweets!A31+3))),"")</f>
        <v>6.5271973779072859E-2</v>
      </c>
      <c r="T31" s="33" cm="1">
        <f t="array" ref="T31">IFERROR(_xlfn.STDEV.S(_xlfn._xlws.FILTER(Diario!$J$1:$J$2009,(Diario!$A$1:$A$2009&gt;=Tweets!A31)*(Diario!$A$1:$A$2009&lt;=Tweets!A31+7))),"")</f>
        <v>0.10336652686269833</v>
      </c>
      <c r="U31" s="33">
        <f>IFERROR(_xlfn.XLOOKUP(Tweets!A31-1,Diario!$A:$A,Diario!$I:$I),"")</f>
        <v>3.9789109970486007E-2</v>
      </c>
      <c r="V31" s="33" cm="1">
        <f t="array" ref="V31">IFERROR(_xlfn.STDEV.S(_xlfn._xlws.FILTER(Diario!$J:$J,(Diario!$A:$A&gt;=Tweets!A31-3)*(Diario!$A:$A&lt;=Tweets!A31-1))),"")</f>
        <v>0.18006968150217584</v>
      </c>
      <c r="W31" s="33" cm="1">
        <f t="array" ref="W31">IFERROR(_xlfn.STDEV.S(_xlfn._xlws.FILTER(Diario!$J:$J,(Diario!$A:$A&gt;=Tweets!A31-7)*(Diario!$A:$A&lt;=Tweets!A31-1))),"")</f>
        <v>0.12298700304608116</v>
      </c>
      <c r="X31" s="7">
        <f>IF(_xlfn.XLOOKUP(Tweets!A31+3,Diario!$A:$A,Diario!$E:$E,,1)="",0,1)</f>
        <v>1</v>
      </c>
      <c r="Y31" s="7">
        <f>IF(_xlfn.XLOOKUP(Tweets!A31+7,Diario!$A:$A,Diario!$E:$E,,1)="",0,1)</f>
        <v>1</v>
      </c>
    </row>
    <row r="32" spans="1:25" x14ac:dyDescent="0.25">
      <c r="A32" s="23">
        <v>44246</v>
      </c>
      <c r="B32" s="24" t="s">
        <v>111</v>
      </c>
      <c r="C32" s="25">
        <v>30000</v>
      </c>
      <c r="D32" s="25">
        <v>6000</v>
      </c>
      <c r="E32" s="25">
        <v>1000</v>
      </c>
      <c r="F32" s="25" t="str">
        <f t="shared" si="0"/>
        <v>Medio</v>
      </c>
      <c r="G32" s="25">
        <f>SUM(Tweets[[#This Row],[Likes]:[Respuestas]])</f>
        <v>37000</v>
      </c>
      <c r="H32" s="26" t="s">
        <v>112</v>
      </c>
      <c r="I32" s="24" t="s">
        <v>29</v>
      </c>
      <c r="J32" s="24" t="s">
        <v>49</v>
      </c>
      <c r="K32" s="24" t="s">
        <v>66</v>
      </c>
      <c r="L32" s="24" t="s">
        <v>50</v>
      </c>
      <c r="M32" s="24" t="s">
        <v>50</v>
      </c>
      <c r="N32" s="24" t="s">
        <v>34</v>
      </c>
      <c r="O32" s="33">
        <f>IFERROR(_xlfn.XLOOKUP(Tweets!A32+1,Diario!$A$1:$A$2009,Diario!$E$1:$E$2009)/_xlfn.XLOOKUP(Tweets!A32,Diario!$A$1:$A$2009,Diario!$E$1:$E$2009)-1,"")</f>
        <v>-5.4114663533627594E-3</v>
      </c>
      <c r="P32" s="33">
        <f>IFERROR(_xlfn.XLOOKUP(Tweets!A32+3,Diario!$A$1:$A$2009,Diario!$E$1:$E$2009)/_xlfn.XLOOKUP(Tweets!A32,Diario!$A$1:$A$2009,Diario!$E$1:$E$2009)-1,"")</f>
        <v>-2.1931597428909155E-2</v>
      </c>
      <c r="Q32" s="33">
        <f>IFERROR(_xlfn.XLOOKUP(Tweets!A32+7,Diario!$A$1:$A$2009,Diario!$E$1:$E$2009)/_xlfn.XLOOKUP(Tweets!A32,Diario!$A$1:$A$2009,Diario!$E$1:$E$2009)-1,"")</f>
        <v>-8.6822875426013968E-2</v>
      </c>
      <c r="R32" s="33">
        <f>IFERROR(_xlfn.XLOOKUP(Tweets!A32,Diario!$A:$A,Diario!$I:$I),"")</f>
        <v>3.4665180621274348E-2</v>
      </c>
      <c r="S32" s="33" cm="1">
        <f t="array" ref="S32">IFERROR(_xlfn.STDEV.S(_xlfn._xlws.FILTER(Diario!$J$1:$J$2009,(Diario!$A$1:$A$2009&gt;=Tweets!A32)*(Diario!$A$1:$A$2009&lt;=Tweets!A32+3))),"")</f>
        <v>6.5271973779072859E-2</v>
      </c>
      <c r="T32" s="33" cm="1">
        <f t="array" ref="T32">IFERROR(_xlfn.STDEV.S(_xlfn._xlws.FILTER(Diario!$J$1:$J$2009,(Diario!$A$1:$A$2009&gt;=Tweets!A32)*(Diario!$A$1:$A$2009&lt;=Tweets!A32+7))),"")</f>
        <v>0.10336652686269833</v>
      </c>
      <c r="U32" s="33">
        <f>IFERROR(_xlfn.XLOOKUP(Tweets!A32-1,Diario!$A:$A,Diario!$I:$I),"")</f>
        <v>3.9789109970486007E-2</v>
      </c>
      <c r="V32" s="33" cm="1">
        <f t="array" ref="V32">IFERROR(_xlfn.STDEV.S(_xlfn._xlws.FILTER(Diario!$J:$J,(Diario!$A:$A&gt;=Tweets!A32-3)*(Diario!$A:$A&lt;=Tweets!A32-1))),"")</f>
        <v>0.18006968150217584</v>
      </c>
      <c r="W32" s="33" cm="1">
        <f t="array" ref="W32">IFERROR(_xlfn.STDEV.S(_xlfn._xlws.FILTER(Diario!$J:$J,(Diario!$A:$A&gt;=Tweets!A32-7)*(Diario!$A:$A&lt;=Tweets!A32-1))),"")</f>
        <v>0.12298700304608116</v>
      </c>
      <c r="X32" s="7">
        <f>IF(_xlfn.XLOOKUP(Tweets!A32+3,Diario!$A:$A,Diario!$E:$E,,1)="",0,1)</f>
        <v>1</v>
      </c>
      <c r="Y32" s="7">
        <f>IF(_xlfn.XLOOKUP(Tweets!A32+7,Diario!$A:$A,Diario!$E:$E,,1)="",0,1)</f>
        <v>1</v>
      </c>
    </row>
    <row r="33" spans="1:25" x14ac:dyDescent="0.25">
      <c r="A33" s="23">
        <v>44247</v>
      </c>
      <c r="B33" s="24" t="s">
        <v>113</v>
      </c>
      <c r="C33" s="25">
        <v>233000</v>
      </c>
      <c r="D33" s="25">
        <v>19000</v>
      </c>
      <c r="E33" s="25">
        <v>14000</v>
      </c>
      <c r="F33" s="25" t="str">
        <f t="shared" si="0"/>
        <v>Alto</v>
      </c>
      <c r="G33" s="25">
        <f>SUM(Tweets[[#This Row],[Likes]:[Respuestas]])</f>
        <v>266000</v>
      </c>
      <c r="H33" s="26" t="s">
        <v>114</v>
      </c>
      <c r="I33" s="24" t="s">
        <v>37</v>
      </c>
      <c r="J33" s="24" t="s">
        <v>30</v>
      </c>
      <c r="K33" s="24" t="s">
        <v>31</v>
      </c>
      <c r="L33" s="24" t="s">
        <v>103</v>
      </c>
      <c r="M33" s="24" t="s">
        <v>33</v>
      </c>
      <c r="N33" s="24" t="s">
        <v>34</v>
      </c>
      <c r="O33" s="33">
        <f>IFERROR(_xlfn.XLOOKUP(Tweets!A33+1,Diario!$A$1:$A$2009,Diario!$E$1:$E$2009)/_xlfn.XLOOKUP(Tweets!A33,Diario!$A$1:$A$2009,Diario!$E$1:$E$2009)-1,"")</f>
        <v>3.2901995796450478E-2</v>
      </c>
      <c r="P33" s="33">
        <f>IFERROR(_xlfn.XLOOKUP(Tweets!A33+3,Diario!$A$1:$A$2009,Diario!$E$1:$E$2009)/_xlfn.XLOOKUP(Tweets!A33,Diario!$A$1:$A$2009,Diario!$E$1:$E$2009)-1,"")</f>
        <v>-0.13405277567032559</v>
      </c>
      <c r="Q33" s="33">
        <f>IFERROR(_xlfn.XLOOKUP(Tweets!A33+7,Diario!$A$1:$A$2009,Diario!$E$1:$E$2009)/_xlfn.XLOOKUP(Tweets!A33,Diario!$A$1:$A$2009,Diario!$E$1:$E$2009)-1,"")</f>
        <v>-7.8861911980937616E-2</v>
      </c>
      <c r="R33" s="33">
        <f>IFERROR(_xlfn.XLOOKUP(Tweets!A33,Diario!$A:$A,Diario!$I:$I),"")</f>
        <v>5.4755863226899536E-2</v>
      </c>
      <c r="S33" s="33" cm="1">
        <f t="array" ref="S33">IFERROR(_xlfn.STDEV.S(_xlfn._xlws.FILTER(Diario!$J$1:$J$2009,(Diario!$A$1:$A$2009&gt;=Tweets!A33)*(Diario!$A$1:$A$2009&lt;=Tweets!A33+3))),"")</f>
        <v>0.13913455825562707</v>
      </c>
      <c r="T33" s="33" cm="1">
        <f t="array" ref="T33">IFERROR(_xlfn.STDEV.S(_xlfn._xlws.FILTER(Diario!$J$1:$J$2009,(Diario!$A$1:$A$2009&gt;=Tweets!A33)*(Diario!$A$1:$A$2009&lt;=Tweets!A33+7))),"")</f>
        <v>0.10399623302707553</v>
      </c>
      <c r="U33" s="33">
        <f>IFERROR(_xlfn.XLOOKUP(Tweets!A33-1,Diario!$A:$A,Diario!$I:$I),"")</f>
        <v>3.4665180621274348E-2</v>
      </c>
      <c r="V33" s="33" cm="1">
        <f t="array" ref="V33">IFERROR(_xlfn.STDEV.S(_xlfn._xlws.FILTER(Diario!$J:$J,(Diario!$A:$A&gt;=Tweets!A33-3)*(Diario!$A:$A&lt;=Tweets!A33-1))),"")</f>
        <v>0.15883598986279523</v>
      </c>
      <c r="W33" s="33" cm="1">
        <f t="array" ref="W33">IFERROR(_xlfn.STDEV.S(_xlfn._xlws.FILTER(Diario!$J:$J,(Diario!$A:$A&gt;=Tweets!A33-7)*(Diario!$A:$A&lt;=Tweets!A33-1))),"")</f>
        <v>0.12311862095534296</v>
      </c>
      <c r="X33" s="7">
        <f>IF(_xlfn.XLOOKUP(Tweets!A33+3,Diario!$A:$A,Diario!$E:$E,,1)="",0,1)</f>
        <v>1</v>
      </c>
      <c r="Y33" s="7">
        <f>IF(_xlfn.XLOOKUP(Tweets!A33+7,Diario!$A:$A,Diario!$E:$E,,1)="",0,1)</f>
        <v>1</v>
      </c>
    </row>
    <row r="34" spans="1:25" x14ac:dyDescent="0.25">
      <c r="A34" s="23">
        <v>44247</v>
      </c>
      <c r="B34" s="24" t="s">
        <v>115</v>
      </c>
      <c r="C34" s="25">
        <v>73000</v>
      </c>
      <c r="D34" s="25">
        <v>9000</v>
      </c>
      <c r="E34" s="25">
        <v>2000</v>
      </c>
      <c r="F34" s="25" t="str">
        <f t="shared" ref="F34:F65" si="1">IF(G34&lt;=_xlfn.PERCENTILE.INC($G:$G,0.25),"Bajo", IF(G34&lt;=_xlfn.PERCENTILE.INC($G:$G,0.5),"Medio", IF(G34&lt;=_xlfn.PERCENTILE.INC($G:$G,0.75),"Alto","Muy alto")))</f>
        <v>Medio</v>
      </c>
      <c r="G34" s="25">
        <f>SUM(Tweets[[#This Row],[Likes]:[Respuestas]])</f>
        <v>84000</v>
      </c>
      <c r="H34" s="26" t="s">
        <v>116</v>
      </c>
      <c r="I34" s="24" t="s">
        <v>37</v>
      </c>
      <c r="J34" s="24" t="s">
        <v>30</v>
      </c>
      <c r="K34" s="24" t="s">
        <v>38</v>
      </c>
      <c r="L34" s="24" t="s">
        <v>91</v>
      </c>
      <c r="M34" s="24" t="s">
        <v>40</v>
      </c>
      <c r="N34" s="24" t="s">
        <v>34</v>
      </c>
      <c r="O34" s="33">
        <f>IFERROR(_xlfn.XLOOKUP(Tweets!A34+1,Diario!$A$1:$A$2009,Diario!$E$1:$E$2009)/_xlfn.XLOOKUP(Tweets!A34,Diario!$A$1:$A$2009,Diario!$E$1:$E$2009)-1,"")</f>
        <v>3.2901995796450478E-2</v>
      </c>
      <c r="P34" s="33">
        <f>IFERROR(_xlfn.XLOOKUP(Tweets!A34+3,Diario!$A$1:$A$2009,Diario!$E$1:$E$2009)/_xlfn.XLOOKUP(Tweets!A34,Diario!$A$1:$A$2009,Diario!$E$1:$E$2009)-1,"")</f>
        <v>-0.13405277567032559</v>
      </c>
      <c r="Q34" s="33">
        <f>IFERROR(_xlfn.XLOOKUP(Tweets!A34+7,Diario!$A$1:$A$2009,Diario!$E$1:$E$2009)/_xlfn.XLOOKUP(Tweets!A34,Diario!$A$1:$A$2009,Diario!$E$1:$E$2009)-1,"")</f>
        <v>-7.8861911980937616E-2</v>
      </c>
      <c r="R34" s="33">
        <f>IFERROR(_xlfn.XLOOKUP(Tweets!A34,Diario!$A:$A,Diario!$I:$I),"")</f>
        <v>5.4755863226899536E-2</v>
      </c>
      <c r="S34" s="33" cm="1">
        <f t="array" ref="S34">IFERROR(_xlfn.STDEV.S(_xlfn._xlws.FILTER(Diario!$J$1:$J$2009,(Diario!$A$1:$A$2009&gt;=Tweets!A34)*(Diario!$A$1:$A$2009&lt;=Tweets!A34+3))),"")</f>
        <v>0.13913455825562707</v>
      </c>
      <c r="T34" s="33" cm="1">
        <f t="array" ref="T34">IFERROR(_xlfn.STDEV.S(_xlfn._xlws.FILTER(Diario!$J$1:$J$2009,(Diario!$A$1:$A$2009&gt;=Tweets!A34)*(Diario!$A$1:$A$2009&lt;=Tweets!A34+7))),"")</f>
        <v>0.10399623302707553</v>
      </c>
      <c r="U34" s="33">
        <f>IFERROR(_xlfn.XLOOKUP(Tweets!A34-1,Diario!$A:$A,Diario!$I:$I),"")</f>
        <v>3.4665180621274348E-2</v>
      </c>
      <c r="V34" s="33" cm="1">
        <f t="array" ref="V34">IFERROR(_xlfn.STDEV.S(_xlfn._xlws.FILTER(Diario!$J:$J,(Diario!$A:$A&gt;=Tweets!A34-3)*(Diario!$A:$A&lt;=Tweets!A34-1))),"")</f>
        <v>0.15883598986279523</v>
      </c>
      <c r="W34" s="33" cm="1">
        <f t="array" ref="W34">IFERROR(_xlfn.STDEV.S(_xlfn._xlws.FILTER(Diario!$J:$J,(Diario!$A:$A&gt;=Tweets!A34-7)*(Diario!$A:$A&lt;=Tweets!A34-1))),"")</f>
        <v>0.12311862095534296</v>
      </c>
      <c r="X34" s="7">
        <f>IF(_xlfn.XLOOKUP(Tweets!A34+3,Diario!$A:$A,Diario!$E:$E,,1)="",0,1)</f>
        <v>1</v>
      </c>
      <c r="Y34" s="7">
        <f>IF(_xlfn.XLOOKUP(Tweets!A34+7,Diario!$A:$A,Diario!$E:$E,,1)="",0,1)</f>
        <v>1</v>
      </c>
    </row>
    <row r="35" spans="1:25" x14ac:dyDescent="0.25">
      <c r="A35" s="23">
        <v>44247</v>
      </c>
      <c r="B35" s="24" t="s">
        <v>117</v>
      </c>
      <c r="C35" s="25">
        <v>16000</v>
      </c>
      <c r="D35" s="25">
        <v>2000</v>
      </c>
      <c r="E35" s="25">
        <v>1000</v>
      </c>
      <c r="F35" s="25" t="str">
        <f t="shared" si="1"/>
        <v>Bajo</v>
      </c>
      <c r="G35" s="25">
        <f>SUM(Tweets[[#This Row],[Likes]:[Respuestas]])</f>
        <v>19000</v>
      </c>
      <c r="H35" s="26" t="s">
        <v>118</v>
      </c>
      <c r="I35" s="24" t="s">
        <v>29</v>
      </c>
      <c r="J35" s="24" t="s">
        <v>49</v>
      </c>
      <c r="K35" s="24" t="s">
        <v>38</v>
      </c>
      <c r="L35" s="24" t="s">
        <v>32</v>
      </c>
      <c r="M35" s="24" t="s">
        <v>33</v>
      </c>
      <c r="N35" s="24" t="s">
        <v>34</v>
      </c>
      <c r="O35" s="33">
        <f>IFERROR(_xlfn.XLOOKUP(Tweets!A35+1,Diario!$A$1:$A$2009,Diario!$E$1:$E$2009)/_xlfn.XLOOKUP(Tweets!A35,Diario!$A$1:$A$2009,Diario!$E$1:$E$2009)-1,"")</f>
        <v>3.2901995796450478E-2</v>
      </c>
      <c r="P35" s="33">
        <f>IFERROR(_xlfn.XLOOKUP(Tweets!A35+3,Diario!$A$1:$A$2009,Diario!$E$1:$E$2009)/_xlfn.XLOOKUP(Tweets!A35,Diario!$A$1:$A$2009,Diario!$E$1:$E$2009)-1,"")</f>
        <v>-0.13405277567032559</v>
      </c>
      <c r="Q35" s="33">
        <f>IFERROR(_xlfn.XLOOKUP(Tweets!A35+7,Diario!$A$1:$A$2009,Diario!$E$1:$E$2009)/_xlfn.XLOOKUP(Tweets!A35,Diario!$A$1:$A$2009,Diario!$E$1:$E$2009)-1,"")</f>
        <v>-7.8861911980937616E-2</v>
      </c>
      <c r="R35" s="33">
        <f>IFERROR(_xlfn.XLOOKUP(Tweets!A35,Diario!$A:$A,Diario!$I:$I),"")</f>
        <v>5.4755863226899536E-2</v>
      </c>
      <c r="S35" s="33" cm="1">
        <f t="array" ref="S35">IFERROR(_xlfn.STDEV.S(_xlfn._xlws.FILTER(Diario!$J$1:$J$2009,(Diario!$A$1:$A$2009&gt;=Tweets!A35)*(Diario!$A$1:$A$2009&lt;=Tweets!A35+3))),"")</f>
        <v>0.13913455825562707</v>
      </c>
      <c r="T35" s="33" cm="1">
        <f t="array" ref="T35">IFERROR(_xlfn.STDEV.S(_xlfn._xlws.FILTER(Diario!$J$1:$J$2009,(Diario!$A$1:$A$2009&gt;=Tweets!A35)*(Diario!$A$1:$A$2009&lt;=Tweets!A35+7))),"")</f>
        <v>0.10399623302707553</v>
      </c>
      <c r="U35" s="33">
        <f>IFERROR(_xlfn.XLOOKUP(Tweets!A35-1,Diario!$A:$A,Diario!$I:$I),"")</f>
        <v>3.4665180621274348E-2</v>
      </c>
      <c r="V35" s="33" cm="1">
        <f t="array" ref="V35">IFERROR(_xlfn.STDEV.S(_xlfn._xlws.FILTER(Diario!$J:$J,(Diario!$A:$A&gt;=Tweets!A35-3)*(Diario!$A:$A&lt;=Tweets!A35-1))),"")</f>
        <v>0.15883598986279523</v>
      </c>
      <c r="W35" s="33" cm="1">
        <f t="array" ref="W35">IFERROR(_xlfn.STDEV.S(_xlfn._xlws.FILTER(Diario!$J:$J,(Diario!$A:$A&gt;=Tweets!A35-7)*(Diario!$A:$A&lt;=Tweets!A35-1))),"")</f>
        <v>0.12311862095534296</v>
      </c>
      <c r="X35" s="7">
        <f>IF(_xlfn.XLOOKUP(Tweets!A35+3,Diario!$A:$A,Diario!$E:$E,,1)="",0,1)</f>
        <v>1</v>
      </c>
      <c r="Y35" s="7">
        <f>IF(_xlfn.XLOOKUP(Tweets!A35+7,Diario!$A:$A,Diario!$E:$E,,1)="",0,1)</f>
        <v>1</v>
      </c>
    </row>
    <row r="36" spans="1:25" x14ac:dyDescent="0.25">
      <c r="A36" s="23">
        <v>44248</v>
      </c>
      <c r="B36" s="24" t="s">
        <v>119</v>
      </c>
      <c r="C36" s="25">
        <v>132000</v>
      </c>
      <c r="D36" s="25">
        <v>21000</v>
      </c>
      <c r="E36" s="25">
        <v>8000</v>
      </c>
      <c r="F36" s="25" t="str">
        <f t="shared" si="1"/>
        <v>Alto</v>
      </c>
      <c r="G36" s="25">
        <f>SUM(Tweets[[#This Row],[Likes]:[Respuestas]])</f>
        <v>161000</v>
      </c>
      <c r="H36" s="26" t="s">
        <v>120</v>
      </c>
      <c r="I36" s="24" t="s">
        <v>37</v>
      </c>
      <c r="J36" s="24" t="s">
        <v>30</v>
      </c>
      <c r="K36" s="24" t="s">
        <v>38</v>
      </c>
      <c r="L36" s="24" t="s">
        <v>50</v>
      </c>
      <c r="M36" s="24" t="s">
        <v>50</v>
      </c>
      <c r="N36" s="24" t="s">
        <v>34</v>
      </c>
      <c r="O36" s="33">
        <f>IFERROR(_xlfn.XLOOKUP(Tweets!A36+1,Diario!$A$1:$A$2009,Diario!$E$1:$E$2009)/_xlfn.XLOOKUP(Tweets!A36,Diario!$A$1:$A$2009,Diario!$E$1:$E$2009)-1,"")</f>
        <v>-4.7934858887028198E-2</v>
      </c>
      <c r="P36" s="33">
        <f>IFERROR(_xlfn.XLOOKUP(Tweets!A36+3,Diario!$A$1:$A$2009,Diario!$E$1:$E$2009)/_xlfn.XLOOKUP(Tweets!A36,Diario!$A$1:$A$2009,Diario!$E$1:$E$2009)-1,"")</f>
        <v>9.446322835803489E-3</v>
      </c>
      <c r="Q36" s="33">
        <f>IFERROR(_xlfn.XLOOKUP(Tweets!A36+7,Diario!$A$1:$A$2009,Diario!$E$1:$E$2009)/_xlfn.XLOOKUP(Tweets!A36,Diario!$A$1:$A$2009,Diario!$E$1:$E$2009)-1,"")</f>
        <v>-0.14286421985092057</v>
      </c>
      <c r="R36" s="33">
        <f>IFERROR(_xlfn.XLOOKUP(Tweets!A36,Diario!$A:$A,Diario!$I:$I),"")</f>
        <v>0.10749923982766776</v>
      </c>
      <c r="S36" s="33" cm="1">
        <f t="array" ref="S36">IFERROR(_xlfn.STDEV.S(_xlfn._xlws.FILTER(Diario!$J$1:$J$2009,(Diario!$A$1:$A$2009&gt;=Tweets!A36)*(Diario!$A$1:$A$2009&lt;=Tweets!A36+3))),"")</f>
        <v>0.15489604293843517</v>
      </c>
      <c r="T36" s="33" cm="1">
        <f t="array" ref="T36">IFERROR(_xlfn.STDEV.S(_xlfn._xlws.FILTER(Diario!$J$1:$J$2009,(Diario!$A$1:$A$2009&gt;=Tweets!A36)*(Diario!$A$1:$A$2009&lt;=Tweets!A36+7))),"")</f>
        <v>0.10507397342975149</v>
      </c>
      <c r="U36" s="33">
        <f>IFERROR(_xlfn.XLOOKUP(Tweets!A36-1,Diario!$A:$A,Diario!$I:$I),"")</f>
        <v>5.4755863226899536E-2</v>
      </c>
      <c r="V36" s="33" cm="1">
        <f t="array" ref="V36">IFERROR(_xlfn.STDEV.S(_xlfn._xlws.FILTER(Diario!$J:$J,(Diario!$A:$A&gt;=Tweets!A36-3)*(Diario!$A:$A&lt;=Tweets!A36-1))),"")</f>
        <v>5.7991255088988267E-2</v>
      </c>
      <c r="W36" s="33" cm="1">
        <f t="array" ref="W36">IFERROR(_xlfn.STDEV.S(_xlfn._xlws.FILTER(Diario!$J:$J,(Diario!$A:$A&gt;=Tweets!A36-7)*(Diario!$A:$A&lt;=Tweets!A36-1))),"")</f>
        <v>0.1241050483530395</v>
      </c>
      <c r="X36" s="7">
        <f>IF(_xlfn.XLOOKUP(Tweets!A36+3,Diario!$A:$A,Diario!$E:$E,,1)="",0,1)</f>
        <v>1</v>
      </c>
      <c r="Y36" s="7">
        <f>IF(_xlfn.XLOOKUP(Tweets!A36+7,Diario!$A:$A,Diario!$E:$E,,1)="",0,1)</f>
        <v>1</v>
      </c>
    </row>
    <row r="37" spans="1:25" x14ac:dyDescent="0.25">
      <c r="A37" s="23">
        <v>44251</v>
      </c>
      <c r="B37" s="24" t="s">
        <v>121</v>
      </c>
      <c r="C37" s="25">
        <v>491000</v>
      </c>
      <c r="D37" s="25">
        <v>63000</v>
      </c>
      <c r="E37" s="25">
        <v>18000</v>
      </c>
      <c r="F37" s="25" t="str">
        <f t="shared" si="1"/>
        <v>Muy alto</v>
      </c>
      <c r="G37" s="25">
        <f>SUM(Tweets[[#This Row],[Likes]:[Respuestas]])</f>
        <v>572000</v>
      </c>
      <c r="H37" s="26" t="s">
        <v>122</v>
      </c>
      <c r="I37" s="24" t="s">
        <v>48</v>
      </c>
      <c r="J37" s="24" t="s">
        <v>30</v>
      </c>
      <c r="K37" s="24" t="s">
        <v>31</v>
      </c>
      <c r="L37" s="24" t="s">
        <v>75</v>
      </c>
      <c r="M37" s="24" t="s">
        <v>33</v>
      </c>
      <c r="N37" s="24" t="s">
        <v>57</v>
      </c>
      <c r="O37" s="33">
        <f>IFERROR(_xlfn.XLOOKUP(Tweets!A37+1,Diario!$A$1:$A$2009,Diario!$E$1:$E$2009)/_xlfn.XLOOKUP(Tweets!A37,Diario!$A$1:$A$2009,Diario!$E$1:$E$2009)-1,"")</f>
        <v>-0.12547631685253091</v>
      </c>
      <c r="P37" s="33">
        <f>IFERROR(_xlfn.XLOOKUP(Tweets!A37+3,Diario!$A$1:$A$2009,Diario!$E$1:$E$2009)/_xlfn.XLOOKUP(Tweets!A37,Diario!$A$1:$A$2009,Diario!$E$1:$E$2009)-1,"")</f>
        <v>-0.11654914917144443</v>
      </c>
      <c r="Q37" s="33">
        <f>IFERROR(_xlfn.XLOOKUP(Tweets!A37+7,Diario!$A$1:$A$2009,Diario!$E$1:$E$2009)/_xlfn.XLOOKUP(Tweets!A37,Diario!$A$1:$A$2009,Diario!$E$1:$E$2009)-1,"")</f>
        <v>-0.10852005734538028</v>
      </c>
      <c r="R37" s="33">
        <f>IFERROR(_xlfn.XLOOKUP(Tweets!A37,Diario!$A:$A,Diario!$I:$I),"")</f>
        <v>5.3454756632908829E-2</v>
      </c>
      <c r="S37" s="33" cm="1">
        <f t="array" ref="S37">IFERROR(_xlfn.STDEV.S(_xlfn._xlws.FILTER(Diario!$J$1:$J$2009,(Diario!$A$1:$A$2009&gt;=Tweets!A37)*(Diario!$A$1:$A$2009&lt;=Tweets!A37+3))),"")</f>
        <v>6.1569427113294911E-2</v>
      </c>
      <c r="T37" s="33" cm="1">
        <f t="array" ref="T37">IFERROR(_xlfn.STDEV.S(_xlfn._xlws.FILTER(Diario!$J$1:$J$2009,(Diario!$A$1:$A$2009&gt;=Tweets!A37)*(Diario!$A$1:$A$2009&lt;=Tweets!A37+7))),"")</f>
        <v>5.1132568046266959E-2</v>
      </c>
      <c r="U37" s="33">
        <f>IFERROR(_xlfn.XLOOKUP(Tweets!A37-1,Diario!$A:$A,Diario!$I:$I),"")</f>
        <v>0.10859236723541718</v>
      </c>
      <c r="V37" s="33" cm="1">
        <f t="array" ref="V37">IFERROR(_xlfn.STDEV.S(_xlfn._xlws.FILTER(Diario!$J:$J,(Diario!$A:$A&gt;=Tweets!A37-3)*(Diario!$A:$A&lt;=Tweets!A37-1))),"")</f>
        <v>0.16993373320093955</v>
      </c>
      <c r="W37" s="33" cm="1">
        <f t="array" ref="W37">IFERROR(_xlfn.STDEV.S(_xlfn._xlws.FILTER(Diario!$J:$J,(Diario!$A:$A&gt;=Tweets!A37-7)*(Diario!$A:$A&lt;=Tweets!A37-1))),"")</f>
        <v>0.13535042906694533</v>
      </c>
      <c r="X37" s="7">
        <f>IF(_xlfn.XLOOKUP(Tweets!A37+3,Diario!$A:$A,Diario!$E:$E,,1)="",0,1)</f>
        <v>1</v>
      </c>
      <c r="Y37" s="7">
        <f>IF(_xlfn.XLOOKUP(Tweets!A37+7,Diario!$A:$A,Diario!$E:$E,,1)="",0,1)</f>
        <v>1</v>
      </c>
    </row>
    <row r="38" spans="1:25" x14ac:dyDescent="0.25">
      <c r="A38" s="23">
        <v>44257</v>
      </c>
      <c r="B38" s="24" t="s">
        <v>123</v>
      </c>
      <c r="C38" s="25">
        <v>167000</v>
      </c>
      <c r="D38" s="25">
        <v>15000</v>
      </c>
      <c r="E38" s="25">
        <v>7000</v>
      </c>
      <c r="F38" s="25" t="str">
        <f t="shared" si="1"/>
        <v>Alto</v>
      </c>
      <c r="G38" s="25">
        <f>SUM(Tweets[[#This Row],[Likes]:[Respuestas]])</f>
        <v>189000</v>
      </c>
      <c r="H38" s="26" t="s">
        <v>124</v>
      </c>
      <c r="I38" s="24" t="s">
        <v>37</v>
      </c>
      <c r="J38" s="24" t="s">
        <v>30</v>
      </c>
      <c r="K38" s="24" t="s">
        <v>39</v>
      </c>
      <c r="L38" s="24" t="s">
        <v>39</v>
      </c>
      <c r="M38" s="24" t="s">
        <v>33</v>
      </c>
      <c r="N38" s="24" t="s">
        <v>34</v>
      </c>
      <c r="O38" s="33">
        <f>IFERROR(_xlfn.XLOOKUP(Tweets!A38+1,Diario!$A$1:$A$2009,Diario!$E$1:$E$2009)/_xlfn.XLOOKUP(Tweets!A38,Diario!$A$1:$A$2009,Diario!$E$1:$E$2009)-1,"")</f>
        <v>7.1360035615857242E-3</v>
      </c>
      <c r="P38" s="33">
        <f>IFERROR(_xlfn.XLOOKUP(Tweets!A38+3,Diario!$A$1:$A$2009,Diario!$E$1:$E$2009)/_xlfn.XLOOKUP(Tweets!A38,Diario!$A$1:$A$2009,Diario!$E$1:$E$2009)-1,"")</f>
        <v>-1.3172516259788547E-2</v>
      </c>
      <c r="Q38" s="33">
        <f>IFERROR(_xlfn.XLOOKUP(Tweets!A38+7,Diario!$A$1:$A$2009,Diario!$E$1:$E$2009)/_xlfn.XLOOKUP(Tweets!A38,Diario!$A$1:$A$2009,Diario!$E$1:$E$2009)-1,"")</f>
        <v>0.14197002022353744</v>
      </c>
      <c r="R38" s="33">
        <f>IFERROR(_xlfn.XLOOKUP(Tweets!A38,Diario!$A:$A,Diario!$I:$I),"")</f>
        <v>5.4663127809549111E-3</v>
      </c>
      <c r="S38" s="33" cm="1">
        <f t="array" ref="S38">IFERROR(_xlfn.STDEV.S(_xlfn._xlws.FILTER(Diario!$J$1:$J$2009,(Diario!$A$1:$A$2009&gt;=Tweets!A38)*(Diario!$A$1:$A$2009&lt;=Tweets!A38+3))),"")</f>
        <v>1.4933897374619681E-2</v>
      </c>
      <c r="T38" s="33" cm="1">
        <f t="array" ref="T38">IFERROR(_xlfn.STDEV.S(_xlfn._xlws.FILTER(Diario!$J$1:$J$2009,(Diario!$A$1:$A$2009&gt;=Tweets!A38)*(Diario!$A$1:$A$2009&lt;=Tweets!A38+7))),"")</f>
        <v>6.9010283495123795E-2</v>
      </c>
      <c r="U38" s="33">
        <f>IFERROR(_xlfn.XLOOKUP(Tweets!A38-1,Diario!$A:$A,Diario!$I:$I),"")</f>
        <v>1.7832640072971168E-2</v>
      </c>
      <c r="V38" s="33" cm="1">
        <f t="array" ref="V38">IFERROR(_xlfn.STDEV.S(_xlfn._xlws.FILTER(Diario!$J:$J,(Diario!$A:$A&gt;=Tweets!A38-3)*(Diario!$A:$A&lt;=Tweets!A38-1))),"")</f>
        <v>4.4152436150610999E-2</v>
      </c>
      <c r="W38" s="33" cm="1">
        <f t="array" ref="W38">IFERROR(_xlfn.STDEV.S(_xlfn._xlws.FILTER(Diario!$J:$J,(Diario!$A:$A&gt;=Tweets!A38-7)*(Diario!$A:$A&lt;=Tweets!A38-1))),"")</f>
        <v>0.10010341398731461</v>
      </c>
      <c r="X38" s="7">
        <f>IF(_xlfn.XLOOKUP(Tweets!A38+3,Diario!$A:$A,Diario!$E:$E,,1)="",0,1)</f>
        <v>1</v>
      </c>
      <c r="Y38" s="7">
        <f>IF(_xlfn.XLOOKUP(Tweets!A38+7,Diario!$A:$A,Diario!$E:$E,,1)="",0,1)</f>
        <v>1</v>
      </c>
    </row>
    <row r="39" spans="1:25" x14ac:dyDescent="0.25">
      <c r="A39" s="23">
        <v>44267</v>
      </c>
      <c r="B39" s="24" t="s">
        <v>125</v>
      </c>
      <c r="C39" s="25">
        <v>210000</v>
      </c>
      <c r="D39" s="25">
        <v>16000</v>
      </c>
      <c r="E39" s="25">
        <v>9000</v>
      </c>
      <c r="F39" s="25" t="str">
        <f t="shared" si="1"/>
        <v>Alto</v>
      </c>
      <c r="G39" s="25">
        <f>SUM(Tweets[[#This Row],[Likes]:[Respuestas]])</f>
        <v>235000</v>
      </c>
      <c r="H39" s="26" t="s">
        <v>126</v>
      </c>
      <c r="I39" s="24" t="s">
        <v>29</v>
      </c>
      <c r="J39" s="24" t="s">
        <v>30</v>
      </c>
      <c r="K39" s="24" t="s">
        <v>31</v>
      </c>
      <c r="L39" s="24" t="s">
        <v>32</v>
      </c>
      <c r="M39" s="24" t="s">
        <v>33</v>
      </c>
      <c r="N39" s="24" t="s">
        <v>34</v>
      </c>
      <c r="O39" s="33">
        <f>IFERROR(_xlfn.XLOOKUP(Tweets!A39+1,Diario!$A$1:$A$2009,Diario!$E$1:$E$2009)/_xlfn.XLOOKUP(Tweets!A39,Diario!$A$1:$A$2009,Diario!$E$1:$E$2009)-1,"")</f>
        <v>0.12134197566391514</v>
      </c>
      <c r="P39" s="33">
        <f>IFERROR(_xlfn.XLOOKUP(Tweets!A39+3,Diario!$A$1:$A$2009,Diario!$E$1:$E$2009)/_xlfn.XLOOKUP(Tweets!A39,Diario!$A$1:$A$2009,Diario!$E$1:$E$2009)-1,"")</f>
        <v>3.5710433903154426E-2</v>
      </c>
      <c r="Q39" s="33">
        <f>IFERROR(_xlfn.XLOOKUP(Tweets!A39+7,Diario!$A$1:$A$2009,Diario!$E$1:$E$2009)/_xlfn.XLOOKUP(Tweets!A39,Diario!$A$1:$A$2009,Diario!$E$1:$E$2009)-1,"")</f>
        <v>5.9388818145628353E-2</v>
      </c>
      <c r="R39" s="33">
        <f>IFERROR(_xlfn.XLOOKUP(Tweets!A39,Diario!$A:$A,Diario!$I:$I),"")</f>
        <v>3.9235963294332425E-2</v>
      </c>
      <c r="S39" s="33" cm="1">
        <f t="array" ref="S39">IFERROR(_xlfn.STDEV.S(_xlfn._xlws.FILTER(Diario!$J$1:$J$2009,(Diario!$A$1:$A$2009&gt;=Tweets!A39)*(Diario!$A$1:$A$2009&lt;=Tweets!A39+3))),"")</f>
        <v>7.57411690537136E-2</v>
      </c>
      <c r="T39" s="33" cm="1">
        <f t="array" ref="T39">IFERROR(_xlfn.STDEV.S(_xlfn._xlws.FILTER(Diario!$J$1:$J$2009,(Diario!$A$1:$A$2009&gt;=Tweets!A39)*(Diario!$A$1:$A$2009&lt;=Tweets!A39+7))),"")</f>
        <v>5.0762756178394673E-2</v>
      </c>
      <c r="U39" s="33">
        <f>IFERROR(_xlfn.XLOOKUP(Tweets!A39-1,Diario!$A:$A,Diario!$I:$I),"")</f>
        <v>4.7342926650350309E-2</v>
      </c>
      <c r="V39" s="33" cm="1">
        <f t="array" ref="V39">IFERROR(_xlfn.STDEV.S(_xlfn._xlws.FILTER(Diario!$J:$J,(Diario!$A:$A&gt;=Tweets!A39-3)*(Diario!$A:$A&lt;=Tweets!A39-1))),"")</f>
        <v>1.0129214960995683E-2</v>
      </c>
      <c r="W39" s="33" cm="1">
        <f t="array" ref="W39">IFERROR(_xlfn.STDEV.S(_xlfn._xlws.FILTER(Diario!$J:$J,(Diario!$A:$A&gt;=Tweets!A39-7)*(Diario!$A:$A&lt;=Tweets!A39-1))),"")</f>
        <v>7.4484965019867247E-2</v>
      </c>
      <c r="X39" s="7">
        <f>IF(_xlfn.XLOOKUP(Tweets!A39+3,Diario!$A:$A,Diario!$E:$E,,1)="",0,1)</f>
        <v>1</v>
      </c>
      <c r="Y39" s="7">
        <f>IF(_xlfn.XLOOKUP(Tweets!A39+7,Diario!$A:$A,Diario!$E:$E,,1)="",0,1)</f>
        <v>1</v>
      </c>
    </row>
    <row r="40" spans="1:25" x14ac:dyDescent="0.25">
      <c r="A40" s="23">
        <v>44269</v>
      </c>
      <c r="B40" s="24" t="s">
        <v>127</v>
      </c>
      <c r="C40" s="25">
        <v>149000</v>
      </c>
      <c r="D40" s="25">
        <v>16000</v>
      </c>
      <c r="E40" s="25">
        <v>6000</v>
      </c>
      <c r="F40" s="25" t="str">
        <f t="shared" si="1"/>
        <v>Alto</v>
      </c>
      <c r="G40" s="25">
        <f>SUM(Tweets[[#This Row],[Likes]:[Respuestas]])</f>
        <v>171000</v>
      </c>
      <c r="H40" s="26" t="s">
        <v>128</v>
      </c>
      <c r="I40" s="24" t="s">
        <v>48</v>
      </c>
      <c r="J40" s="24" t="s">
        <v>30</v>
      </c>
      <c r="K40" s="24" t="s">
        <v>31</v>
      </c>
      <c r="L40" s="24" t="s">
        <v>50</v>
      </c>
      <c r="M40" s="24" t="s">
        <v>33</v>
      </c>
      <c r="N40" s="24" t="s">
        <v>34</v>
      </c>
      <c r="O40" s="33">
        <f>IFERROR(_xlfn.XLOOKUP(Tweets!A40+1,Diario!$A$1:$A$2009,Diario!$E$1:$E$2009)/_xlfn.XLOOKUP(Tweets!A40,Diario!$A$1:$A$2009,Diario!$E$1:$E$2009)-1,"")</f>
        <v>-3.4876967617938681E-2</v>
      </c>
      <c r="P40" s="33">
        <f>IFERROR(_xlfn.XLOOKUP(Tweets!A40+3,Diario!$A$1:$A$2009,Diario!$E$1:$E$2009)/_xlfn.XLOOKUP(Tweets!A40,Diario!$A$1:$A$2009,Diario!$E$1:$E$2009)-1,"")</f>
        <v>-1.6499463750435761E-2</v>
      </c>
      <c r="Q40" s="33">
        <f>IFERROR(_xlfn.XLOOKUP(Tweets!A40+7,Diario!$A$1:$A$2009,Diario!$E$1:$E$2009)/_xlfn.XLOOKUP(Tweets!A40,Diario!$A$1:$A$2009,Diario!$E$1:$E$2009)-1,"")</f>
        <v>-2.984092886080425E-2</v>
      </c>
      <c r="R40" s="33">
        <f>IFERROR(_xlfn.XLOOKUP(Tweets!A40,Diario!$A:$A,Diario!$I:$I),"")</f>
        <v>2.4186266275662172E-2</v>
      </c>
      <c r="S40" s="33" cm="1">
        <f t="array" ref="S40">IFERROR(_xlfn.STDEV.S(_xlfn._xlws.FILTER(Diario!$J$1:$J$2009,(Diario!$A$1:$A$2009&gt;=Tweets!A40)*(Diario!$A$1:$A$2009&lt;=Tweets!A40+3))),"")</f>
        <v>2.3760451355217541E-2</v>
      </c>
      <c r="T40" s="33" cm="1">
        <f t="array" ref="T40">IFERROR(_xlfn.STDEV.S(_xlfn._xlws.FILTER(Diario!$J$1:$J$2009,(Diario!$A$1:$A$2009&gt;=Tweets!A40)*(Diario!$A$1:$A$2009&lt;=Tweets!A40+7))),"")</f>
        <v>2.2431767792795754E-2</v>
      </c>
      <c r="U40" s="33">
        <f>IFERROR(_xlfn.XLOOKUP(Tweets!A40-1,Diario!$A:$A,Diario!$I:$I),"")</f>
        <v>5.3804795205353681E-2</v>
      </c>
      <c r="V40" s="33" cm="1">
        <f t="array" ref="V40">IFERROR(_xlfn.STDEV.S(_xlfn._xlws.FILTER(Diario!$J:$J,(Diario!$A:$A&gt;=Tweets!A40-3)*(Diario!$A:$A&lt;=Tweets!A40-1))),"")</f>
        <v>8.8084624774985854E-2</v>
      </c>
      <c r="W40" s="33" cm="1">
        <f t="array" ref="W40">IFERROR(_xlfn.STDEV.S(_xlfn._xlws.FILTER(Diario!$J:$J,(Diario!$A:$A&gt;=Tweets!A40-7)*(Diario!$A:$A&lt;=Tweets!A40-1))),"")</f>
        <v>8.9029023178176014E-2</v>
      </c>
      <c r="X40" s="7">
        <f>IF(_xlfn.XLOOKUP(Tweets!A40+3,Diario!$A:$A,Diario!$E:$E,,1)="",0,1)</f>
        <v>1</v>
      </c>
      <c r="Y40" s="7">
        <f>IF(_xlfn.XLOOKUP(Tweets!A40+7,Diario!$A:$A,Diario!$E:$E,,1)="",0,1)</f>
        <v>1</v>
      </c>
    </row>
    <row r="41" spans="1:25" x14ac:dyDescent="0.25">
      <c r="A41" s="23">
        <v>44269</v>
      </c>
      <c r="B41" s="24" t="s">
        <v>129</v>
      </c>
      <c r="C41" s="25">
        <v>215000</v>
      </c>
      <c r="D41" s="25">
        <v>21000</v>
      </c>
      <c r="E41" s="25">
        <v>10000</v>
      </c>
      <c r="F41" s="25" t="str">
        <f t="shared" si="1"/>
        <v>Alto</v>
      </c>
      <c r="G41" s="25">
        <f>SUM(Tweets[[#This Row],[Likes]:[Respuestas]])</f>
        <v>246000</v>
      </c>
      <c r="H41" s="26" t="s">
        <v>130</v>
      </c>
      <c r="I41" s="24" t="s">
        <v>37</v>
      </c>
      <c r="J41" s="24" t="s">
        <v>30</v>
      </c>
      <c r="K41" s="24" t="s">
        <v>44</v>
      </c>
      <c r="L41" s="24" t="s">
        <v>75</v>
      </c>
      <c r="M41" s="24" t="s">
        <v>63</v>
      </c>
      <c r="N41" s="24" t="s">
        <v>34</v>
      </c>
      <c r="O41" s="33">
        <f>IFERROR(_xlfn.XLOOKUP(Tweets!A41+1,Diario!$A$1:$A$2009,Diario!$E$1:$E$2009)/_xlfn.XLOOKUP(Tweets!A41,Diario!$A$1:$A$2009,Diario!$E$1:$E$2009)-1,"")</f>
        <v>-3.4876967617938681E-2</v>
      </c>
      <c r="P41" s="33">
        <f>IFERROR(_xlfn.XLOOKUP(Tweets!A41+3,Diario!$A$1:$A$2009,Diario!$E$1:$E$2009)/_xlfn.XLOOKUP(Tweets!A41,Diario!$A$1:$A$2009,Diario!$E$1:$E$2009)-1,"")</f>
        <v>-1.6499463750435761E-2</v>
      </c>
      <c r="Q41" s="33">
        <f>IFERROR(_xlfn.XLOOKUP(Tweets!A41+7,Diario!$A$1:$A$2009,Diario!$E$1:$E$2009)/_xlfn.XLOOKUP(Tweets!A41,Diario!$A$1:$A$2009,Diario!$E$1:$E$2009)-1,"")</f>
        <v>-2.984092886080425E-2</v>
      </c>
      <c r="R41" s="33">
        <f>IFERROR(_xlfn.XLOOKUP(Tweets!A41,Diario!$A:$A,Diario!$I:$I),"")</f>
        <v>2.4186266275662172E-2</v>
      </c>
      <c r="S41" s="33" cm="1">
        <f t="array" ref="S41">IFERROR(_xlfn.STDEV.S(_xlfn._xlws.FILTER(Diario!$J$1:$J$2009,(Diario!$A$1:$A$2009&gt;=Tweets!A41)*(Diario!$A$1:$A$2009&lt;=Tweets!A41+3))),"")</f>
        <v>2.3760451355217541E-2</v>
      </c>
      <c r="T41" s="33" cm="1">
        <f t="array" ref="T41">IFERROR(_xlfn.STDEV.S(_xlfn._xlws.FILTER(Diario!$J$1:$J$2009,(Diario!$A$1:$A$2009&gt;=Tweets!A41)*(Diario!$A$1:$A$2009&lt;=Tweets!A41+7))),"")</f>
        <v>2.2431767792795754E-2</v>
      </c>
      <c r="U41" s="33">
        <f>IFERROR(_xlfn.XLOOKUP(Tweets!A41-1,Diario!$A:$A,Diario!$I:$I),"")</f>
        <v>5.3804795205353681E-2</v>
      </c>
      <c r="V41" s="33" cm="1">
        <f t="array" ref="V41">IFERROR(_xlfn.STDEV.S(_xlfn._xlws.FILTER(Diario!$J:$J,(Diario!$A:$A&gt;=Tweets!A41-3)*(Diario!$A:$A&lt;=Tweets!A41-1))),"")</f>
        <v>8.8084624774985854E-2</v>
      </c>
      <c r="W41" s="33" cm="1">
        <f t="array" ref="W41">IFERROR(_xlfn.STDEV.S(_xlfn._xlws.FILTER(Diario!$J:$J,(Diario!$A:$A&gt;=Tweets!A41-7)*(Diario!$A:$A&lt;=Tweets!A41-1))),"")</f>
        <v>8.9029023178176014E-2</v>
      </c>
      <c r="X41" s="7">
        <f>IF(_xlfn.XLOOKUP(Tweets!A41+3,Diario!$A:$A,Diario!$E:$E,,1)="",0,1)</f>
        <v>1</v>
      </c>
      <c r="Y41" s="7">
        <f>IF(_xlfn.XLOOKUP(Tweets!A41+7,Diario!$A:$A,Diario!$E:$E,,1)="",0,1)</f>
        <v>1</v>
      </c>
    </row>
    <row r="42" spans="1:25" x14ac:dyDescent="0.25">
      <c r="A42" s="23">
        <v>44270</v>
      </c>
      <c r="B42" s="24" t="s">
        <v>131</v>
      </c>
      <c r="C42" s="25">
        <v>18000</v>
      </c>
      <c r="D42" s="25">
        <v>32000</v>
      </c>
      <c r="E42" s="25">
        <v>213000</v>
      </c>
      <c r="F42" s="25" t="str">
        <f t="shared" si="1"/>
        <v>Alto</v>
      </c>
      <c r="G42" s="25">
        <f>SUM(Tweets[[#This Row],[Likes]:[Respuestas]])</f>
        <v>263000</v>
      </c>
      <c r="H42" s="26" t="s">
        <v>132</v>
      </c>
      <c r="I42" s="24" t="s">
        <v>37</v>
      </c>
      <c r="J42" s="24" t="s">
        <v>30</v>
      </c>
      <c r="K42" s="24" t="s">
        <v>44</v>
      </c>
      <c r="L42" s="24" t="s">
        <v>45</v>
      </c>
      <c r="M42" s="24" t="s">
        <v>32</v>
      </c>
      <c r="N42" s="24" t="s">
        <v>57</v>
      </c>
      <c r="O42" s="33">
        <f>IFERROR(_xlfn.XLOOKUP(Tweets!A42+1,Diario!$A$1:$A$2009,Diario!$E$1:$E$2009)/_xlfn.XLOOKUP(Tweets!A42,Diario!$A$1:$A$2009,Diario!$E$1:$E$2009)-1,"")</f>
        <v>2.2824290187877017E-2</v>
      </c>
      <c r="P42" s="33">
        <f>IFERROR(_xlfn.XLOOKUP(Tweets!A42+3,Diario!$A$1:$A$2009,Diario!$E$1:$E$2009)/_xlfn.XLOOKUP(Tweets!A42,Diario!$A$1:$A$2009,Diario!$E$1:$E$2009)-1,"")</f>
        <v>7.767284778210426E-3</v>
      </c>
      <c r="Q42" s="33">
        <f>IFERROR(_xlfn.XLOOKUP(Tweets!A42+7,Diario!$A$1:$A$2009,Diario!$E$1:$E$2009)/_xlfn.XLOOKUP(Tweets!A42,Diario!$A$1:$A$2009,Diario!$E$1:$E$2009)-1,"")</f>
        <v>-2.7266337507126037E-2</v>
      </c>
      <c r="R42" s="33">
        <f>IFERROR(_xlfn.XLOOKUP(Tweets!A42,Diario!$A:$A,Diario!$I:$I),"")</f>
        <v>1.336740967234985E-2</v>
      </c>
      <c r="S42" s="33" cm="1">
        <f t="array" ref="S42">IFERROR(_xlfn.STDEV.S(_xlfn._xlws.FILTER(Diario!$J$1:$J$2009,(Diario!$A$1:$A$2009&gt;=Tweets!A42)*(Diario!$A$1:$A$2009&lt;=Tweets!A42+3))),"")</f>
        <v>1.5797281273746324E-2</v>
      </c>
      <c r="T42" s="33" cm="1">
        <f t="array" ref="T42">IFERROR(_xlfn.STDEV.S(_xlfn._xlws.FILTER(Diario!$J$1:$J$2009,(Diario!$A$1:$A$2009&gt;=Tweets!A42)*(Diario!$A$1:$A$2009&lt;=Tweets!A42+7))),"")</f>
        <v>2.1106765873025034E-2</v>
      </c>
      <c r="U42" s="33">
        <f>IFERROR(_xlfn.XLOOKUP(Tweets!A42-1,Diario!$A:$A,Diario!$I:$I),"")</f>
        <v>2.4186266275662172E-2</v>
      </c>
      <c r="V42" s="33" cm="1">
        <f t="array" ref="V42">IFERROR(_xlfn.STDEV.S(_xlfn._xlws.FILTER(Diario!$J:$J,(Diario!$A:$A&gt;=Tweets!A42-3)*(Diario!$A:$A&lt;=Tweets!A42-1))),"")</f>
        <v>9.2623187934066903E-2</v>
      </c>
      <c r="W42" s="33" cm="1">
        <f t="array" ref="W42">IFERROR(_xlfn.STDEV.S(_xlfn._xlws.FILTER(Diario!$J:$J,(Diario!$A:$A&gt;=Tweets!A42-7)*(Diario!$A:$A&lt;=Tweets!A42-1))),"")</f>
        <v>5.8946825352526072E-2</v>
      </c>
      <c r="X42" s="7">
        <f>IF(_xlfn.XLOOKUP(Tweets!A42+3,Diario!$A:$A,Diario!$E:$E,,1)="",0,1)</f>
        <v>1</v>
      </c>
      <c r="Y42" s="7">
        <f>IF(_xlfn.XLOOKUP(Tweets!A42+7,Diario!$A:$A,Diario!$E:$E,,1)="",0,1)</f>
        <v>1</v>
      </c>
    </row>
    <row r="43" spans="1:25" x14ac:dyDescent="0.25">
      <c r="A43" s="23">
        <v>44279</v>
      </c>
      <c r="B43" s="24" t="s">
        <v>133</v>
      </c>
      <c r="C43" s="25">
        <v>167000</v>
      </c>
      <c r="D43" s="25">
        <v>30000</v>
      </c>
      <c r="E43" s="25">
        <v>18000</v>
      </c>
      <c r="F43" s="25" t="str">
        <f t="shared" si="1"/>
        <v>Alto</v>
      </c>
      <c r="G43" s="25">
        <f>SUM(Tweets[[#This Row],[Likes]:[Respuestas]])</f>
        <v>215000</v>
      </c>
      <c r="H43" s="26" t="s">
        <v>134</v>
      </c>
      <c r="I43" s="24" t="s">
        <v>48</v>
      </c>
      <c r="J43" s="24" t="s">
        <v>30</v>
      </c>
      <c r="K43" s="24" t="s">
        <v>66</v>
      </c>
      <c r="L43" s="24" t="s">
        <v>91</v>
      </c>
      <c r="M43" s="24" t="s">
        <v>40</v>
      </c>
      <c r="N43" s="24" t="s">
        <v>34</v>
      </c>
      <c r="O43" s="33">
        <f>IFERROR(_xlfn.XLOOKUP(Tweets!A43+1,Diario!$A$1:$A$2009,Diario!$E$1:$E$2009)/_xlfn.XLOOKUP(Tweets!A43,Diario!$A$1:$A$2009,Diario!$E$1:$E$2009)-1,"")</f>
        <v>-1.4883350056317357E-2</v>
      </c>
      <c r="P43" s="33">
        <f>IFERROR(_xlfn.XLOOKUP(Tweets!A43+3,Diario!$A$1:$A$2009,Diario!$E$1:$E$2009)/_xlfn.XLOOKUP(Tweets!A43,Diario!$A$1:$A$2009,Diario!$E$1:$E$2009)-1,"")</f>
        <v>6.3380041867291181E-2</v>
      </c>
      <c r="Q43" s="33">
        <f>IFERROR(_xlfn.XLOOKUP(Tweets!A43+7,Diario!$A$1:$A$2009,Diario!$E$1:$E$2009)/_xlfn.XLOOKUP(Tweets!A43,Diario!$A$1:$A$2009,Diario!$E$1:$E$2009)-1,"")</f>
        <v>5.6651665056216327E-2</v>
      </c>
      <c r="R43" s="33">
        <f>IFERROR(_xlfn.XLOOKUP(Tweets!A43,Diario!$A:$A,Diario!$I:$I),"")</f>
        <v>6.9234879603430638E-2</v>
      </c>
      <c r="S43" s="33" cm="1">
        <f t="array" ref="S43">IFERROR(_xlfn.STDEV.S(_xlfn._xlws.FILTER(Diario!$J$1:$J$2009,(Diario!$A$1:$A$2009&gt;=Tweets!A43)*(Diario!$A$1:$A$2009&lt;=Tweets!A43+3))),"")</f>
        <v>3.1028195233649521E-2</v>
      </c>
      <c r="T43" s="33" cm="1">
        <f t="array" ref="T43">IFERROR(_xlfn.STDEV.S(_xlfn._xlws.FILTER(Diario!$J$1:$J$2009,(Diario!$A$1:$A$2009&gt;=Tweets!A43)*(Diario!$A$1:$A$2009&lt;=Tweets!A43+7))),"")</f>
        <v>5.0254695792858482E-2</v>
      </c>
      <c r="U43" s="33">
        <f>IFERROR(_xlfn.XLOOKUP(Tweets!A43-1,Diario!$A:$A,Diario!$I:$I),"")</f>
        <v>5.343768432493573E-2</v>
      </c>
      <c r="V43" s="33" cm="1">
        <f t="array" ref="V43">IFERROR(_xlfn.STDEV.S(_xlfn._xlws.FILTER(Diario!$J:$J,(Diario!$A:$A&gt;=Tweets!A43-3)*(Diario!$A:$A&lt;=Tweets!A43-1))),"")</f>
        <v>5.398545706647247E-3</v>
      </c>
      <c r="W43" s="33" cm="1">
        <f t="array" ref="W43">IFERROR(_xlfn.STDEV.S(_xlfn._xlws.FILTER(Diario!$J:$J,(Diario!$A:$A&gt;=Tweets!A43-7)*(Diario!$A:$A&lt;=Tweets!A43-1))),"")</f>
        <v>2.0869934159815608E-2</v>
      </c>
      <c r="X43" s="7">
        <f>IF(_xlfn.XLOOKUP(Tweets!A43+3,Diario!$A:$A,Diario!$E:$E,,1)="",0,1)</f>
        <v>1</v>
      </c>
      <c r="Y43" s="7">
        <f>IF(_xlfn.XLOOKUP(Tweets!A43+7,Diario!$A:$A,Diario!$E:$E,,1)="",0,1)</f>
        <v>1</v>
      </c>
    </row>
    <row r="44" spans="1:25" x14ac:dyDescent="0.25">
      <c r="A44" s="23">
        <v>44279</v>
      </c>
      <c r="B44" s="24" t="s">
        <v>135</v>
      </c>
      <c r="C44" s="25">
        <v>772000</v>
      </c>
      <c r="D44" s="25">
        <v>116000</v>
      </c>
      <c r="E44" s="25">
        <v>30000</v>
      </c>
      <c r="F44" s="25" t="str">
        <f t="shared" si="1"/>
        <v>Muy alto</v>
      </c>
      <c r="G44" s="25">
        <f>SUM(Tweets[[#This Row],[Likes]:[Respuestas]])</f>
        <v>918000</v>
      </c>
      <c r="H44" s="26" t="s">
        <v>136</v>
      </c>
      <c r="I44" s="24" t="s">
        <v>29</v>
      </c>
      <c r="J44" s="24" t="s">
        <v>30</v>
      </c>
      <c r="K44" s="24" t="s">
        <v>44</v>
      </c>
      <c r="L44" s="24" t="s">
        <v>45</v>
      </c>
      <c r="M44" s="24" t="s">
        <v>63</v>
      </c>
      <c r="N44" s="24" t="s">
        <v>34</v>
      </c>
      <c r="O44" s="33">
        <f>IFERROR(_xlfn.XLOOKUP(Tweets!A44+1,Diario!$A$1:$A$2009,Diario!$E$1:$E$2009)/_xlfn.XLOOKUP(Tweets!A44,Diario!$A$1:$A$2009,Diario!$E$1:$E$2009)-1,"")</f>
        <v>-1.4883350056317357E-2</v>
      </c>
      <c r="P44" s="33">
        <f>IFERROR(_xlfn.XLOOKUP(Tweets!A44+3,Diario!$A$1:$A$2009,Diario!$E$1:$E$2009)/_xlfn.XLOOKUP(Tweets!A44,Diario!$A$1:$A$2009,Diario!$E$1:$E$2009)-1,"")</f>
        <v>6.3380041867291181E-2</v>
      </c>
      <c r="Q44" s="33">
        <f>IFERROR(_xlfn.XLOOKUP(Tweets!A44+7,Diario!$A$1:$A$2009,Diario!$E$1:$E$2009)/_xlfn.XLOOKUP(Tweets!A44,Diario!$A$1:$A$2009,Diario!$E$1:$E$2009)-1,"")</f>
        <v>5.6651665056216327E-2</v>
      </c>
      <c r="R44" s="33">
        <f>IFERROR(_xlfn.XLOOKUP(Tweets!A44,Diario!$A:$A,Diario!$I:$I),"")</f>
        <v>6.9234879603430638E-2</v>
      </c>
      <c r="S44" s="33" cm="1">
        <f t="array" ref="S44">IFERROR(_xlfn.STDEV.S(_xlfn._xlws.FILTER(Diario!$J$1:$J$2009,(Diario!$A$1:$A$2009&gt;=Tweets!A44)*(Diario!$A$1:$A$2009&lt;=Tweets!A44+3))),"")</f>
        <v>3.1028195233649521E-2</v>
      </c>
      <c r="T44" s="33" cm="1">
        <f t="array" ref="T44">IFERROR(_xlfn.STDEV.S(_xlfn._xlws.FILTER(Diario!$J$1:$J$2009,(Diario!$A$1:$A$2009&gt;=Tweets!A44)*(Diario!$A$1:$A$2009&lt;=Tweets!A44+7))),"")</f>
        <v>5.0254695792858482E-2</v>
      </c>
      <c r="U44" s="33">
        <f>IFERROR(_xlfn.XLOOKUP(Tweets!A44-1,Diario!$A:$A,Diario!$I:$I),"")</f>
        <v>5.343768432493573E-2</v>
      </c>
      <c r="V44" s="33" cm="1">
        <f t="array" ref="V44">IFERROR(_xlfn.STDEV.S(_xlfn._xlws.FILTER(Diario!$J:$J,(Diario!$A:$A&gt;=Tweets!A44-3)*(Diario!$A:$A&lt;=Tweets!A44-1))),"")</f>
        <v>5.398545706647247E-3</v>
      </c>
      <c r="W44" s="33" cm="1">
        <f t="array" ref="W44">IFERROR(_xlfn.STDEV.S(_xlfn._xlws.FILTER(Diario!$J:$J,(Diario!$A:$A&gt;=Tweets!A44-7)*(Diario!$A:$A&lt;=Tweets!A44-1))),"")</f>
        <v>2.0869934159815608E-2</v>
      </c>
      <c r="X44" s="7">
        <f>IF(_xlfn.XLOOKUP(Tweets!A44+3,Diario!$A:$A,Diario!$E:$E,,1)="",0,1)</f>
        <v>1</v>
      </c>
      <c r="Y44" s="7">
        <f>IF(_xlfn.XLOOKUP(Tweets!A44+7,Diario!$A:$A,Diario!$E:$E,,1)="",0,1)</f>
        <v>1</v>
      </c>
    </row>
    <row r="45" spans="1:25" x14ac:dyDescent="0.25">
      <c r="A45" s="23">
        <v>44279</v>
      </c>
      <c r="B45" s="24" t="s">
        <v>137</v>
      </c>
      <c r="C45" s="25">
        <v>155000</v>
      </c>
      <c r="D45" s="25">
        <v>20000</v>
      </c>
      <c r="E45" s="25">
        <v>3000</v>
      </c>
      <c r="F45" s="25" t="str">
        <f t="shared" si="1"/>
        <v>Alto</v>
      </c>
      <c r="G45" s="25">
        <f>SUM(Tweets[[#This Row],[Likes]:[Respuestas]])</f>
        <v>178000</v>
      </c>
      <c r="H45" s="26" t="s">
        <v>138</v>
      </c>
      <c r="I45" s="24" t="s">
        <v>29</v>
      </c>
      <c r="J45" s="24" t="s">
        <v>49</v>
      </c>
      <c r="K45" s="24" t="s">
        <v>44</v>
      </c>
      <c r="L45" s="24" t="s">
        <v>45</v>
      </c>
      <c r="M45" s="24" t="s">
        <v>106</v>
      </c>
      <c r="N45" s="24" t="s">
        <v>34</v>
      </c>
      <c r="O45" s="33">
        <f>IFERROR(_xlfn.XLOOKUP(Tweets!A45+1,Diario!$A$1:$A$2009,Diario!$E$1:$E$2009)/_xlfn.XLOOKUP(Tweets!A45,Diario!$A$1:$A$2009,Diario!$E$1:$E$2009)-1,"")</f>
        <v>-1.4883350056317357E-2</v>
      </c>
      <c r="P45" s="33">
        <f>IFERROR(_xlfn.XLOOKUP(Tweets!A45+3,Diario!$A$1:$A$2009,Diario!$E$1:$E$2009)/_xlfn.XLOOKUP(Tweets!A45,Diario!$A$1:$A$2009,Diario!$E$1:$E$2009)-1,"")</f>
        <v>6.3380041867291181E-2</v>
      </c>
      <c r="Q45" s="33">
        <f>IFERROR(_xlfn.XLOOKUP(Tweets!A45+7,Diario!$A$1:$A$2009,Diario!$E$1:$E$2009)/_xlfn.XLOOKUP(Tweets!A45,Diario!$A$1:$A$2009,Diario!$E$1:$E$2009)-1,"")</f>
        <v>5.6651665056216327E-2</v>
      </c>
      <c r="R45" s="33">
        <f>IFERROR(_xlfn.XLOOKUP(Tweets!A45,Diario!$A:$A,Diario!$I:$I),"")</f>
        <v>6.9234879603430638E-2</v>
      </c>
      <c r="S45" s="33" cm="1">
        <f t="array" ref="S45">IFERROR(_xlfn.STDEV.S(_xlfn._xlws.FILTER(Diario!$J$1:$J$2009,(Diario!$A$1:$A$2009&gt;=Tweets!A45)*(Diario!$A$1:$A$2009&lt;=Tweets!A45+3))),"")</f>
        <v>3.1028195233649521E-2</v>
      </c>
      <c r="T45" s="33" cm="1">
        <f t="array" ref="T45">IFERROR(_xlfn.STDEV.S(_xlfn._xlws.FILTER(Diario!$J$1:$J$2009,(Diario!$A$1:$A$2009&gt;=Tweets!A45)*(Diario!$A$1:$A$2009&lt;=Tweets!A45+7))),"")</f>
        <v>5.0254695792858482E-2</v>
      </c>
      <c r="U45" s="33">
        <f>IFERROR(_xlfn.XLOOKUP(Tweets!A45-1,Diario!$A:$A,Diario!$I:$I),"")</f>
        <v>5.343768432493573E-2</v>
      </c>
      <c r="V45" s="33" cm="1">
        <f t="array" ref="V45">IFERROR(_xlfn.STDEV.S(_xlfn._xlws.FILTER(Diario!$J:$J,(Diario!$A:$A&gt;=Tweets!A45-3)*(Diario!$A:$A&lt;=Tweets!A45-1))),"")</f>
        <v>5.398545706647247E-3</v>
      </c>
      <c r="W45" s="33" cm="1">
        <f t="array" ref="W45">IFERROR(_xlfn.STDEV.S(_xlfn._xlws.FILTER(Diario!$J:$J,(Diario!$A:$A&gt;=Tweets!A45-7)*(Diario!$A:$A&lt;=Tweets!A45-1))),"")</f>
        <v>2.0869934159815608E-2</v>
      </c>
      <c r="X45" s="7">
        <f>IF(_xlfn.XLOOKUP(Tweets!A45+3,Diario!$A:$A,Diario!$E:$E,,1)="",0,1)</f>
        <v>1</v>
      </c>
      <c r="Y45" s="7">
        <f>IF(_xlfn.XLOOKUP(Tweets!A45+7,Diario!$A:$A,Diario!$E:$E,,1)="",0,1)</f>
        <v>1</v>
      </c>
    </row>
    <row r="46" spans="1:25" x14ac:dyDescent="0.25">
      <c r="A46" s="23">
        <v>44279</v>
      </c>
      <c r="B46" s="24" t="s">
        <v>139</v>
      </c>
      <c r="C46" s="25">
        <v>121000</v>
      </c>
      <c r="D46" s="25">
        <v>8000</v>
      </c>
      <c r="E46" s="25">
        <v>2000</v>
      </c>
      <c r="F46" s="25" t="str">
        <f t="shared" si="1"/>
        <v>Alto</v>
      </c>
      <c r="G46" s="25">
        <f>SUM(Tweets[[#This Row],[Likes]:[Respuestas]])</f>
        <v>131000</v>
      </c>
      <c r="H46" s="26" t="s">
        <v>140</v>
      </c>
      <c r="I46" s="24" t="s">
        <v>29</v>
      </c>
      <c r="J46" s="24" t="s">
        <v>49</v>
      </c>
      <c r="K46" s="24" t="s">
        <v>44</v>
      </c>
      <c r="L46" s="24" t="s">
        <v>45</v>
      </c>
      <c r="M46" s="24" t="s">
        <v>106</v>
      </c>
      <c r="N46" s="24" t="s">
        <v>34</v>
      </c>
      <c r="O46" s="33">
        <f>IFERROR(_xlfn.XLOOKUP(Tweets!A46+1,Diario!$A$1:$A$2009,Diario!$E$1:$E$2009)/_xlfn.XLOOKUP(Tweets!A46,Diario!$A$1:$A$2009,Diario!$E$1:$E$2009)-1,"")</f>
        <v>-1.4883350056317357E-2</v>
      </c>
      <c r="P46" s="33">
        <f>IFERROR(_xlfn.XLOOKUP(Tweets!A46+3,Diario!$A$1:$A$2009,Diario!$E$1:$E$2009)/_xlfn.XLOOKUP(Tweets!A46,Diario!$A$1:$A$2009,Diario!$E$1:$E$2009)-1,"")</f>
        <v>6.3380041867291181E-2</v>
      </c>
      <c r="Q46" s="33">
        <f>IFERROR(_xlfn.XLOOKUP(Tweets!A46+7,Diario!$A$1:$A$2009,Diario!$E$1:$E$2009)/_xlfn.XLOOKUP(Tweets!A46,Diario!$A$1:$A$2009,Diario!$E$1:$E$2009)-1,"")</f>
        <v>5.6651665056216327E-2</v>
      </c>
      <c r="R46" s="33">
        <f>IFERROR(_xlfn.XLOOKUP(Tweets!A46,Diario!$A:$A,Diario!$I:$I),"")</f>
        <v>6.9234879603430638E-2</v>
      </c>
      <c r="S46" s="33" cm="1">
        <f t="array" ref="S46">IFERROR(_xlfn.STDEV.S(_xlfn._xlws.FILTER(Diario!$J$1:$J$2009,(Diario!$A$1:$A$2009&gt;=Tweets!A46)*(Diario!$A$1:$A$2009&lt;=Tweets!A46+3))),"")</f>
        <v>3.1028195233649521E-2</v>
      </c>
      <c r="T46" s="33" cm="1">
        <f t="array" ref="T46">IFERROR(_xlfn.STDEV.S(_xlfn._xlws.FILTER(Diario!$J$1:$J$2009,(Diario!$A$1:$A$2009&gt;=Tweets!A46)*(Diario!$A$1:$A$2009&lt;=Tweets!A46+7))),"")</f>
        <v>5.0254695792858482E-2</v>
      </c>
      <c r="U46" s="33">
        <f>IFERROR(_xlfn.XLOOKUP(Tweets!A46-1,Diario!$A:$A,Diario!$I:$I),"")</f>
        <v>5.343768432493573E-2</v>
      </c>
      <c r="V46" s="33" cm="1">
        <f t="array" ref="V46">IFERROR(_xlfn.STDEV.S(_xlfn._xlws.FILTER(Diario!$J:$J,(Diario!$A:$A&gt;=Tweets!A46-3)*(Diario!$A:$A&lt;=Tweets!A46-1))),"")</f>
        <v>5.398545706647247E-3</v>
      </c>
      <c r="W46" s="33" cm="1">
        <f t="array" ref="W46">IFERROR(_xlfn.STDEV.S(_xlfn._xlws.FILTER(Diario!$J:$J,(Diario!$A:$A&gt;=Tweets!A46-7)*(Diario!$A:$A&lt;=Tweets!A46-1))),"")</f>
        <v>2.0869934159815608E-2</v>
      </c>
      <c r="X46" s="7">
        <f>IF(_xlfn.XLOOKUP(Tweets!A46+3,Diario!$A:$A,Diario!$E:$E,,1)="",0,1)</f>
        <v>1</v>
      </c>
      <c r="Y46" s="7">
        <f>IF(_xlfn.XLOOKUP(Tweets!A46+7,Diario!$A:$A,Diario!$E:$E,,1)="",0,1)</f>
        <v>1</v>
      </c>
    </row>
    <row r="47" spans="1:25" x14ac:dyDescent="0.25">
      <c r="A47" s="23">
        <v>44287</v>
      </c>
      <c r="B47" s="24" t="s">
        <v>141</v>
      </c>
      <c r="C47" s="25">
        <v>469000</v>
      </c>
      <c r="D47" s="25">
        <v>52000</v>
      </c>
      <c r="E47" s="25">
        <v>21000</v>
      </c>
      <c r="F47" s="25" t="str">
        <f t="shared" si="1"/>
        <v>Muy alto</v>
      </c>
      <c r="G47" s="25">
        <f>SUM(Tweets[[#This Row],[Likes]:[Respuestas]])</f>
        <v>542000</v>
      </c>
      <c r="H47" s="26" t="s">
        <v>142</v>
      </c>
      <c r="I47" s="24" t="s">
        <v>48</v>
      </c>
      <c r="J47" s="24" t="s">
        <v>30</v>
      </c>
      <c r="K47" s="24" t="s">
        <v>38</v>
      </c>
      <c r="L47" s="24" t="s">
        <v>50</v>
      </c>
      <c r="M47" s="24" t="s">
        <v>33</v>
      </c>
      <c r="N47" s="24" t="s">
        <v>34</v>
      </c>
      <c r="O47" s="33">
        <f>IFERROR(_xlfn.XLOOKUP(Tweets!A47+1,Diario!$A$1:$A$2009,Diario!$E$1:$E$2009)/_xlfn.XLOOKUP(Tweets!A47,Diario!$A$1:$A$2009,Diario!$E$1:$E$2009)-1,"")</f>
        <v>-6.2785847183341903E-2</v>
      </c>
      <c r="P47" s="33">
        <f>IFERROR(_xlfn.XLOOKUP(Tweets!A47+3,Diario!$A$1:$A$2009,Diario!$E$1:$E$2009)/_xlfn.XLOOKUP(Tweets!A47,Diario!$A$1:$A$2009,Diario!$E$1:$E$2009)-1,"")</f>
        <v>-6.5182366945620518E-2</v>
      </c>
      <c r="Q47" s="33">
        <f>IFERROR(_xlfn.XLOOKUP(Tweets!A47+7,Diario!$A$1:$A$2009,Diario!$E$1:$E$2009)/_xlfn.XLOOKUP(Tweets!A47,Diario!$A$1:$A$2009,Diario!$E$1:$E$2009)-1,"")</f>
        <v>9.1041658392825298E-3</v>
      </c>
      <c r="R47" s="33">
        <f>IFERROR(_xlfn.XLOOKUP(Tweets!A47,Diario!$A:$A,Diario!$I:$I),"")</f>
        <v>4.1615287331465897E-2</v>
      </c>
      <c r="S47" s="33" cm="1">
        <f t="array" ref="S47">IFERROR(_xlfn.STDEV.S(_xlfn._xlws.FILTER(Diario!$J$1:$J$2009,(Diario!$A$1:$A$2009&gt;=Tweets!A47)*(Diario!$A$1:$A$2009&lt;=Tweets!A47+3))),"")</f>
        <v>5.0136674810994417E-2</v>
      </c>
      <c r="T47" s="33" cm="1">
        <f t="array" ref="T47">IFERROR(_xlfn.STDEV.S(_xlfn._xlws.FILTER(Diario!$J$1:$J$2009,(Diario!$A$1:$A$2009&gt;=Tweets!A47)*(Diario!$A$1:$A$2009&lt;=Tweets!A47+7))),"")</f>
        <v>6.0513607913504609E-2</v>
      </c>
      <c r="U47" s="33">
        <f>IFERROR(_xlfn.XLOOKUP(Tweets!A47-1,Diario!$A:$A,Diario!$I:$I),"")</f>
        <v>0.26071835390521103</v>
      </c>
      <c r="V47" s="33" cm="1">
        <f t="array" ref="V47">IFERROR(_xlfn.STDEV.S(_xlfn._xlws.FILTER(Diario!$J:$J,(Diario!$A:$A&gt;=Tweets!A47-3)*(Diario!$A:$A&lt;=Tweets!A47-1))),"")</f>
        <v>7.9820518336668381E-2</v>
      </c>
      <c r="W47" s="33" cm="1">
        <f t="array" ref="W47">IFERROR(_xlfn.STDEV.S(_xlfn._xlws.FILTER(Diario!$J:$J,(Diario!$A:$A&gt;=Tweets!A47-7)*(Diario!$A:$A&lt;=Tweets!A47-1))),"")</f>
        <v>5.1527546385585002E-2</v>
      </c>
      <c r="X47" s="7">
        <f>IF(_xlfn.XLOOKUP(Tweets!A47+3,Diario!$A:$A,Diario!$E:$E,,1)="",0,1)</f>
        <v>1</v>
      </c>
      <c r="Y47" s="7">
        <f>IF(_xlfn.XLOOKUP(Tweets!A47+7,Diario!$A:$A,Diario!$E:$E,,1)="",0,1)</f>
        <v>1</v>
      </c>
    </row>
    <row r="48" spans="1:25" x14ac:dyDescent="0.25">
      <c r="A48" s="23">
        <v>44287</v>
      </c>
      <c r="B48" s="24" t="s">
        <v>143</v>
      </c>
      <c r="C48" s="25">
        <v>469000</v>
      </c>
      <c r="D48" s="25">
        <v>52000</v>
      </c>
      <c r="E48" s="25">
        <v>21000</v>
      </c>
      <c r="F48" s="25" t="str">
        <f t="shared" si="1"/>
        <v>Muy alto</v>
      </c>
      <c r="G48" s="25">
        <f>SUM(Tweets[[#This Row],[Likes]:[Respuestas]])</f>
        <v>542000</v>
      </c>
      <c r="H48" s="26" t="s">
        <v>142</v>
      </c>
      <c r="I48" s="24" t="s">
        <v>48</v>
      </c>
      <c r="J48" s="24" t="s">
        <v>30</v>
      </c>
      <c r="K48" s="24" t="s">
        <v>44</v>
      </c>
      <c r="L48" s="24" t="s">
        <v>45</v>
      </c>
      <c r="M48" s="24" t="s">
        <v>63</v>
      </c>
      <c r="N48" s="24" t="s">
        <v>34</v>
      </c>
      <c r="O48" s="33">
        <f>IFERROR(_xlfn.XLOOKUP(Tweets!A48+1,Diario!$A$1:$A$2009,Diario!$E$1:$E$2009)/_xlfn.XLOOKUP(Tweets!A48,Diario!$A$1:$A$2009,Diario!$E$1:$E$2009)-1,"")</f>
        <v>-6.2785847183341903E-2</v>
      </c>
      <c r="P48" s="33">
        <f>IFERROR(_xlfn.XLOOKUP(Tweets!A48+3,Diario!$A$1:$A$2009,Diario!$E$1:$E$2009)/_xlfn.XLOOKUP(Tweets!A48,Diario!$A$1:$A$2009,Diario!$E$1:$E$2009)-1,"")</f>
        <v>-6.5182366945620518E-2</v>
      </c>
      <c r="Q48" s="33">
        <f>IFERROR(_xlfn.XLOOKUP(Tweets!A48+7,Diario!$A$1:$A$2009,Diario!$E$1:$E$2009)/_xlfn.XLOOKUP(Tweets!A48,Diario!$A$1:$A$2009,Diario!$E$1:$E$2009)-1,"")</f>
        <v>9.1041658392825298E-3</v>
      </c>
      <c r="R48" s="33">
        <f>IFERROR(_xlfn.XLOOKUP(Tweets!A48,Diario!$A:$A,Diario!$I:$I),"")</f>
        <v>4.1615287331465897E-2</v>
      </c>
      <c r="S48" s="33" cm="1">
        <f t="array" ref="S48">IFERROR(_xlfn.STDEV.S(_xlfn._xlws.FILTER(Diario!$J$1:$J$2009,(Diario!$A$1:$A$2009&gt;=Tweets!A48)*(Diario!$A$1:$A$2009&lt;=Tweets!A48+3))),"")</f>
        <v>5.0136674810994417E-2</v>
      </c>
      <c r="T48" s="33" cm="1">
        <f t="array" ref="T48">IFERROR(_xlfn.STDEV.S(_xlfn._xlws.FILTER(Diario!$J$1:$J$2009,(Diario!$A$1:$A$2009&gt;=Tweets!A48)*(Diario!$A$1:$A$2009&lt;=Tweets!A48+7))),"")</f>
        <v>6.0513607913504609E-2</v>
      </c>
      <c r="U48" s="33">
        <f>IFERROR(_xlfn.XLOOKUP(Tweets!A48-1,Diario!$A:$A,Diario!$I:$I),"")</f>
        <v>0.26071835390521103</v>
      </c>
      <c r="V48" s="33" cm="1">
        <f t="array" ref="V48">IFERROR(_xlfn.STDEV.S(_xlfn._xlws.FILTER(Diario!$J:$J,(Diario!$A:$A&gt;=Tweets!A48-3)*(Diario!$A:$A&lt;=Tweets!A48-1))),"")</f>
        <v>7.9820518336668381E-2</v>
      </c>
      <c r="W48" s="33" cm="1">
        <f t="array" ref="W48">IFERROR(_xlfn.STDEV.S(_xlfn._xlws.FILTER(Diario!$J:$J,(Diario!$A:$A&gt;=Tweets!A48-7)*(Diario!$A:$A&lt;=Tweets!A48-1))),"")</f>
        <v>5.1527546385585002E-2</v>
      </c>
      <c r="X48" s="7">
        <f>IF(_xlfn.XLOOKUP(Tweets!A48+3,Diario!$A:$A,Diario!$E:$E,,1)="",0,1)</f>
        <v>1</v>
      </c>
      <c r="Y48" s="7">
        <f>IF(_xlfn.XLOOKUP(Tweets!A48+7,Diario!$A:$A,Diario!$E:$E,,1)="",0,1)</f>
        <v>1</v>
      </c>
    </row>
    <row r="49" spans="1:25" x14ac:dyDescent="0.25">
      <c r="A49" s="23">
        <v>44288</v>
      </c>
      <c r="B49" s="24" t="s">
        <v>144</v>
      </c>
      <c r="C49" s="25">
        <v>13000</v>
      </c>
      <c r="D49" s="25">
        <v>2000</v>
      </c>
      <c r="E49" s="25">
        <v>895</v>
      </c>
      <c r="F49" s="25" t="str">
        <f t="shared" si="1"/>
        <v>Bajo</v>
      </c>
      <c r="G49" s="25">
        <f>SUM(Tweets[[#This Row],[Likes]:[Respuestas]])</f>
        <v>15895</v>
      </c>
      <c r="H49" s="26" t="s">
        <v>145</v>
      </c>
      <c r="I49" s="24" t="s">
        <v>48</v>
      </c>
      <c r="J49" s="24" t="s">
        <v>49</v>
      </c>
      <c r="K49" s="24" t="s">
        <v>31</v>
      </c>
      <c r="L49" s="24" t="s">
        <v>75</v>
      </c>
      <c r="M49" s="24" t="s">
        <v>33</v>
      </c>
      <c r="N49" s="24" t="s">
        <v>34</v>
      </c>
      <c r="O49" s="33">
        <f>IFERROR(_xlfn.XLOOKUP(Tweets!A49+1,Diario!$A$1:$A$2009,Diario!$E$1:$E$2009)/_xlfn.XLOOKUP(Tweets!A49,Diario!$A$1:$A$2009,Diario!$E$1:$E$2009)-1,"")</f>
        <v>-2.6217574886989392E-2</v>
      </c>
      <c r="P49" s="33">
        <f>IFERROR(_xlfn.XLOOKUP(Tweets!A49+3,Diario!$A$1:$A$2009,Diario!$E$1:$E$2009)/_xlfn.XLOOKUP(Tweets!A49,Diario!$A$1:$A$2009,Diario!$E$1:$E$2009)-1,"")</f>
        <v>4.6147190452596076E-2</v>
      </c>
      <c r="Q49" s="33">
        <f>IFERROR(_xlfn.XLOOKUP(Tweets!A49+7,Diario!$A$1:$A$2009,Diario!$E$1:$E$2009)/_xlfn.XLOOKUP(Tweets!A49,Diario!$A$1:$A$2009,Diario!$E$1:$E$2009)-1,"")</f>
        <v>7.732910356870204E-2</v>
      </c>
      <c r="R49" s="33">
        <f>IFERROR(_xlfn.XLOOKUP(Tweets!A49,Diario!$A:$A,Diario!$I:$I),"")</f>
        <v>1.6387652130282173E-2</v>
      </c>
      <c r="S49" s="33" cm="1">
        <f t="array" ref="S49">IFERROR(_xlfn.STDEV.S(_xlfn._xlws.FILTER(Diario!$J$1:$J$2009,(Diario!$A$1:$A$2009&gt;=Tweets!A49)*(Diario!$A$1:$A$2009&lt;=Tweets!A49+3))),"")</f>
        <v>4.6651005254050797E-2</v>
      </c>
      <c r="T49" s="33" cm="1">
        <f t="array" ref="T49">IFERROR(_xlfn.STDEV.S(_xlfn._xlws.FILTER(Diario!$J$1:$J$2009,(Diario!$A$1:$A$2009&gt;=Tweets!A49)*(Diario!$A$1:$A$2009&lt;=Tweets!A49+7))),"")</f>
        <v>5.469752049871128E-2</v>
      </c>
      <c r="U49" s="33">
        <f>IFERROR(_xlfn.XLOOKUP(Tweets!A49-1,Diario!$A:$A,Diario!$I:$I),"")</f>
        <v>4.1615287331465897E-2</v>
      </c>
      <c r="V49" s="33" cm="1">
        <f t="array" ref="V49">IFERROR(_xlfn.STDEV.S(_xlfn._xlws.FILTER(Diario!$J:$J,(Diario!$A:$A&gt;=Tweets!A49-3)*(Diario!$A:$A&lt;=Tweets!A49-1))),"")</f>
        <v>0.10216239210371282</v>
      </c>
      <c r="W49" s="33" cm="1">
        <f t="array" ref="W49">IFERROR(_xlfn.STDEV.S(_xlfn._xlws.FILTER(Diario!$J:$J,(Diario!$A:$A&gt;=Tweets!A49-7)*(Diario!$A:$A&lt;=Tweets!A49-1))),"")</f>
        <v>6.1167250210278461E-2</v>
      </c>
      <c r="X49" s="7">
        <f>IF(_xlfn.XLOOKUP(Tweets!A49+3,Diario!$A:$A,Diario!$E:$E,,1)="",0,1)</f>
        <v>1</v>
      </c>
      <c r="Y49" s="7">
        <f>IF(_xlfn.XLOOKUP(Tweets!A49+7,Diario!$A:$A,Diario!$E:$E,,1)="",0,1)</f>
        <v>1</v>
      </c>
    </row>
    <row r="50" spans="1:25" x14ac:dyDescent="0.25">
      <c r="A50" s="23">
        <v>44295</v>
      </c>
      <c r="B50" s="24" t="s">
        <v>146</v>
      </c>
      <c r="C50" s="25">
        <v>151000</v>
      </c>
      <c r="D50" s="25">
        <v>19000</v>
      </c>
      <c r="E50" s="25">
        <v>5000</v>
      </c>
      <c r="F50" s="25" t="str">
        <f t="shared" si="1"/>
        <v>Alto</v>
      </c>
      <c r="G50" s="25">
        <f>SUM(Tweets[[#This Row],[Likes]:[Respuestas]])</f>
        <v>175000</v>
      </c>
      <c r="H50" s="26" t="s">
        <v>147</v>
      </c>
      <c r="I50" s="24" t="s">
        <v>43</v>
      </c>
      <c r="J50" s="24" t="s">
        <v>30</v>
      </c>
      <c r="K50" s="24" t="s">
        <v>44</v>
      </c>
      <c r="L50" s="24" t="s">
        <v>45</v>
      </c>
      <c r="M50" s="24" t="s">
        <v>40</v>
      </c>
      <c r="N50" s="24" t="s">
        <v>34</v>
      </c>
      <c r="O50" s="33">
        <f>IFERROR(_xlfn.XLOOKUP(Tweets!A50+1,Diario!$A$1:$A$2009,Diario!$E$1:$E$2009)/_xlfn.XLOOKUP(Tweets!A50,Diario!$A$1:$A$2009,Diario!$E$1:$E$2009)-1,"")</f>
        <v>2.8389950369017702E-2</v>
      </c>
      <c r="P50" s="33">
        <f>IFERROR(_xlfn.XLOOKUP(Tweets!A50+3,Diario!$A$1:$A$2009,Diario!$E$1:$E$2009)/_xlfn.XLOOKUP(Tweets!A50,Diario!$A$1:$A$2009,Diario!$E$1:$E$2009)-1,"")</f>
        <v>0.1485669099846072</v>
      </c>
      <c r="Q50" s="33">
        <f>IFERROR(_xlfn.XLOOKUP(Tweets!A50+7,Diario!$A$1:$A$2009,Diario!$E$1:$E$2009)/_xlfn.XLOOKUP(Tweets!A50,Diario!$A$1:$A$2009,Diario!$E$1:$E$2009)-1,"")</f>
        <v>5.0357596204285722</v>
      </c>
      <c r="R50" s="33">
        <f>IFERROR(_xlfn.XLOOKUP(Tweets!A50,Diario!$A:$A,Diario!$I:$I),"")</f>
        <v>0.1630661460220299</v>
      </c>
      <c r="S50" s="33" cm="1">
        <f t="array" ref="S50">IFERROR(_xlfn.STDEV.S(_xlfn._xlws.FILTER(Diario!$J$1:$J$2009,(Diario!$A$1:$A$2009&gt;=Tweets!A50)*(Diario!$A$1:$A$2009&lt;=Tweets!A50+3))),"")</f>
        <v>0.17510812690859667</v>
      </c>
      <c r="T50" s="33" cm="1">
        <f t="array" ref="T50">IFERROR(_xlfn.STDEV.S(_xlfn._xlws.FILTER(Diario!$J$1:$J$2009,(Diario!$A$1:$A$2009&gt;=Tweets!A50)*(Diario!$A$1:$A$2009&lt;=Tweets!A50+7))),"")</f>
        <v>0.39647704408359191</v>
      </c>
      <c r="U50" s="33">
        <f>IFERROR(_xlfn.XLOOKUP(Tweets!A50-1,Diario!$A:$A,Diario!$I:$I),"")</f>
        <v>8.721751018644185E-3</v>
      </c>
      <c r="V50" s="33" cm="1">
        <f t="array" ref="V50">IFERROR(_xlfn.STDEV.S(_xlfn._xlws.FILTER(Diario!$J:$J,(Diario!$A:$A&gt;=Tweets!A50-3)*(Diario!$A:$A&lt;=Tweets!A50-1))),"")</f>
        <v>7.1282814410436449E-2</v>
      </c>
      <c r="W50" s="33" cm="1">
        <f t="array" ref="W50">IFERROR(_xlfn.STDEV.S(_xlfn._xlws.FILTER(Diario!$J:$J,(Diario!$A:$A&gt;=Tweets!A50-7)*(Diario!$A:$A&lt;=Tweets!A50-1))),"")</f>
        <v>5.8755651484647821E-2</v>
      </c>
      <c r="X50" s="7">
        <f>IF(_xlfn.XLOOKUP(Tweets!A50+3,Diario!$A:$A,Diario!$E:$E,,1)="",0,1)</f>
        <v>1</v>
      </c>
      <c r="Y50" s="7">
        <f>IF(_xlfn.XLOOKUP(Tweets!A50+7,Diario!$A:$A,Diario!$E:$E,,1)="",0,1)</f>
        <v>1</v>
      </c>
    </row>
    <row r="51" spans="1:25" x14ac:dyDescent="0.25">
      <c r="A51" s="23">
        <v>44296</v>
      </c>
      <c r="B51" s="24" t="s">
        <v>148</v>
      </c>
      <c r="C51" s="25">
        <v>466000</v>
      </c>
      <c r="D51" s="25">
        <v>44000</v>
      </c>
      <c r="E51" s="25">
        <v>26000</v>
      </c>
      <c r="F51" s="25" t="str">
        <f t="shared" si="1"/>
        <v>Muy alto</v>
      </c>
      <c r="G51" s="25">
        <f>SUM(Tweets[[#This Row],[Likes]:[Respuestas]])</f>
        <v>536000</v>
      </c>
      <c r="H51" s="26" t="s">
        <v>149</v>
      </c>
      <c r="I51" s="24" t="s">
        <v>37</v>
      </c>
      <c r="J51" s="24" t="s">
        <v>30</v>
      </c>
      <c r="K51" s="24" t="s">
        <v>38</v>
      </c>
      <c r="L51" s="24" t="s">
        <v>103</v>
      </c>
      <c r="M51" s="24" t="s">
        <v>63</v>
      </c>
      <c r="N51" s="24" t="s">
        <v>34</v>
      </c>
      <c r="O51" s="33">
        <f>IFERROR(_xlfn.XLOOKUP(Tweets!A51+1,Diario!$A$1:$A$2009,Diario!$E$1:$E$2009)/_xlfn.XLOOKUP(Tweets!A51,Diario!$A$1:$A$2009,Diario!$E$1:$E$2009)-1,"")</f>
        <v>0.19309566327300498</v>
      </c>
      <c r="P51" s="33">
        <f>IFERROR(_xlfn.XLOOKUP(Tweets!A51+3,Diario!$A$1:$A$2009,Diario!$E$1:$E$2009)/_xlfn.XLOOKUP(Tweets!A51,Diario!$A$1:$A$2009,Diario!$E$1:$E$2009)-1,"")</f>
        <v>0.4863583838383343</v>
      </c>
      <c r="Q51" s="33">
        <f>IFERROR(_xlfn.XLOOKUP(Tweets!A51+7,Diario!$A$1:$A$2009,Diario!$E$1:$E$2009)/_xlfn.XLOOKUP(Tweets!A51,Diario!$A$1:$A$2009,Diario!$E$1:$E$2009)-1,"")</f>
        <v>3.504260918682073</v>
      </c>
      <c r="R51" s="33">
        <f>IFERROR(_xlfn.XLOOKUP(Tweets!A51,Diario!$A:$A,Diario!$I:$I),"")</f>
        <v>0.20796952616180084</v>
      </c>
      <c r="S51" s="33" cm="1">
        <f t="array" ref="S51">IFERROR(_xlfn.STDEV.S(_xlfn._xlws.FILTER(Diario!$J$1:$J$2009,(Diario!$A$1:$A$2009&gt;=Tweets!A51)*(Diario!$A$1:$A$2009&lt;=Tweets!A51+3))),"")</f>
        <v>0.17382812484542645</v>
      </c>
      <c r="T51" s="33" cm="1">
        <f t="array" ref="T51">IFERROR(_xlfn.STDEV.S(_xlfn._xlws.FILTER(Diario!$J$1:$J$2009,(Diario!$A$1:$A$2009&gt;=Tweets!A51)*(Diario!$A$1:$A$2009&lt;=Tweets!A51+7))),"")</f>
        <v>0.38882584548437715</v>
      </c>
      <c r="U51" s="33">
        <f>IFERROR(_xlfn.XLOOKUP(Tweets!A51-1,Diario!$A:$A,Diario!$I:$I),"")</f>
        <v>0.1630661460220299</v>
      </c>
      <c r="V51" s="33" cm="1">
        <f t="array" ref="V51">IFERROR(_xlfn.STDEV.S(_xlfn._xlws.FILTER(Diario!$J:$J,(Diario!$A:$A&gt;=Tweets!A51-3)*(Diario!$A:$A&lt;=Tweets!A51-1))),"")</f>
        <v>2.3087231648402384E-2</v>
      </c>
      <c r="W51" s="33" cm="1">
        <f t="array" ref="W51">IFERROR(_xlfn.STDEV.S(_xlfn._xlws.FILTER(Diario!$J:$J,(Diario!$A:$A&gt;=Tweets!A51-7)*(Diario!$A:$A&lt;=Tweets!A51-1))),"")</f>
        <v>5.6382103646354265E-2</v>
      </c>
      <c r="X51" s="7">
        <f>IF(_xlfn.XLOOKUP(Tweets!A51+3,Diario!$A:$A,Diario!$E:$E,,1)="",0,1)</f>
        <v>1</v>
      </c>
      <c r="Y51" s="7">
        <f>IF(_xlfn.XLOOKUP(Tweets!A51+7,Diario!$A:$A,Diario!$E:$E,,1)="",0,1)</f>
        <v>1</v>
      </c>
    </row>
    <row r="52" spans="1:25" x14ac:dyDescent="0.25">
      <c r="A52" s="23">
        <v>44301</v>
      </c>
      <c r="B52" s="24" t="s">
        <v>150</v>
      </c>
      <c r="C52" s="25">
        <v>286000</v>
      </c>
      <c r="D52" s="25">
        <v>45000</v>
      </c>
      <c r="E52" s="25">
        <v>19000</v>
      </c>
      <c r="F52" s="25" t="str">
        <f t="shared" si="1"/>
        <v>Muy alto</v>
      </c>
      <c r="G52" s="25">
        <f>SUM(Tweets[[#This Row],[Likes]:[Respuestas]])</f>
        <v>350000</v>
      </c>
      <c r="H52" s="26" t="s">
        <v>151</v>
      </c>
      <c r="I52" s="24" t="s">
        <v>48</v>
      </c>
      <c r="J52" s="24" t="s">
        <v>30</v>
      </c>
      <c r="K52" s="24" t="s">
        <v>31</v>
      </c>
      <c r="L52" s="24" t="s">
        <v>75</v>
      </c>
      <c r="M52" s="24" t="s">
        <v>33</v>
      </c>
      <c r="N52" s="24" t="s">
        <v>57</v>
      </c>
      <c r="O52" s="33">
        <f>IFERROR(_xlfn.XLOOKUP(Tweets!A52+1,Diario!$A$1:$A$2009,Diario!$E$1:$E$2009)/_xlfn.XLOOKUP(Tweets!A52,Diario!$A$1:$A$2009,Diario!$E$1:$E$2009)-1,"")</f>
        <v>1.0501600250954626</v>
      </c>
      <c r="P52" s="33">
        <f>IFERROR(_xlfn.XLOOKUP(Tweets!A52+3,Diario!$A$1:$A$2009,Diario!$E$1:$E$2009)/_xlfn.XLOOKUP(Tweets!A52,Diario!$A$1:$A$2009,Diario!$E$1:$E$2009)-1,"")</f>
        <v>0.79902706945013668</v>
      </c>
      <c r="Q52" s="33">
        <f>IFERROR(_xlfn.XLOOKUP(Tweets!A52+7,Diario!$A$1:$A$2009,Diario!$E$1:$E$2009)/_xlfn.XLOOKUP(Tweets!A52,Diario!$A$1:$A$2009,Diario!$E$1:$E$2009)-1,"")</f>
        <v>0.42349200640428464</v>
      </c>
      <c r="R52" s="33">
        <f>IFERROR(_xlfn.XLOOKUP(Tweets!A52,Diario!$A:$A,Diario!$I:$I),"")</f>
        <v>1.0365858853754621</v>
      </c>
      <c r="S52" s="33" cm="1">
        <f t="array" ref="S52">IFERROR(_xlfn.STDEV.S(_xlfn._xlws.FILTER(Diario!$J$1:$J$2009,(Diario!$A$1:$A$2009&gt;=Tweets!A52)*(Diario!$A$1:$A$2009&lt;=Tweets!A52+3))),"")</f>
        <v>0.53924022518221282</v>
      </c>
      <c r="T52" s="33" cm="1">
        <f t="array" ref="T52">IFERROR(_xlfn.STDEV.S(_xlfn._xlws.FILTER(Diario!$J$1:$J$2009,(Diario!$A$1:$A$2009&gt;=Tweets!A52)*(Diario!$A$1:$A$2009&lt;=Tweets!A52+7))),"")</f>
        <v>0.4226744093824773</v>
      </c>
      <c r="U52" s="33">
        <f>IFERROR(_xlfn.XLOOKUP(Tweets!A52-1,Diario!$A:$A,Diario!$I:$I),"")</f>
        <v>0.71770909146249284</v>
      </c>
      <c r="V52" s="33" cm="1">
        <f t="array" ref="V52">IFERROR(_xlfn.STDEV.S(_xlfn._xlws.FILTER(Diario!$J:$J,(Diario!$A:$A&gt;=Tweets!A52-3)*(Diario!$A:$A&lt;=Tweets!A52-1))),"")</f>
        <v>0.12744427053751964</v>
      </c>
      <c r="W52" s="33" cm="1">
        <f t="array" ref="W52">IFERROR(_xlfn.STDEV.S(_xlfn._xlws.FILTER(Diario!$J:$J,(Diario!$A:$A&gt;=Tweets!A52-7)*(Diario!$A:$A&lt;=Tweets!A52-1))),"")</f>
        <v>0.20750291368708668</v>
      </c>
      <c r="X52" s="7">
        <f>IF(_xlfn.XLOOKUP(Tweets!A52+3,Diario!$A:$A,Diario!$E:$E,,1)="",0,1)</f>
        <v>1</v>
      </c>
      <c r="Y52" s="7">
        <f>IF(_xlfn.XLOOKUP(Tweets!A52+7,Diario!$A:$A,Diario!$E:$E,,1)="",0,1)</f>
        <v>1</v>
      </c>
    </row>
    <row r="53" spans="1:25" x14ac:dyDescent="0.25">
      <c r="A53" s="23">
        <v>44301</v>
      </c>
      <c r="B53" s="24" t="s">
        <v>152</v>
      </c>
      <c r="C53" s="25">
        <v>18000</v>
      </c>
      <c r="D53" s="25">
        <v>2000</v>
      </c>
      <c r="E53" s="25">
        <v>792</v>
      </c>
      <c r="F53" s="25" t="str">
        <f t="shared" si="1"/>
        <v>Bajo</v>
      </c>
      <c r="G53" s="25">
        <f>SUM(Tweets[[#This Row],[Likes]:[Respuestas]])</f>
        <v>20792</v>
      </c>
      <c r="H53" s="26" t="s">
        <v>153</v>
      </c>
      <c r="I53" s="24" t="s">
        <v>48</v>
      </c>
      <c r="J53" s="24" t="s">
        <v>49</v>
      </c>
      <c r="K53" s="24" t="s">
        <v>31</v>
      </c>
      <c r="L53" s="24" t="s">
        <v>75</v>
      </c>
      <c r="M53" s="24" t="s">
        <v>33</v>
      </c>
      <c r="N53" s="24" t="s">
        <v>57</v>
      </c>
      <c r="O53" s="33">
        <f>IFERROR(_xlfn.XLOOKUP(Tweets!A53+1,Diario!$A$1:$A$2009,Diario!$E$1:$E$2009)/_xlfn.XLOOKUP(Tweets!A53,Diario!$A$1:$A$2009,Diario!$E$1:$E$2009)-1,"")</f>
        <v>1.0501600250954626</v>
      </c>
      <c r="P53" s="33">
        <f>IFERROR(_xlfn.XLOOKUP(Tweets!A53+3,Diario!$A$1:$A$2009,Diario!$E$1:$E$2009)/_xlfn.XLOOKUP(Tweets!A53,Diario!$A$1:$A$2009,Diario!$E$1:$E$2009)-1,"")</f>
        <v>0.79902706945013668</v>
      </c>
      <c r="Q53" s="33">
        <f>IFERROR(_xlfn.XLOOKUP(Tweets!A53+7,Diario!$A$1:$A$2009,Diario!$E$1:$E$2009)/_xlfn.XLOOKUP(Tweets!A53,Diario!$A$1:$A$2009,Diario!$E$1:$E$2009)-1,"")</f>
        <v>0.42349200640428464</v>
      </c>
      <c r="R53" s="33">
        <f>IFERROR(_xlfn.XLOOKUP(Tweets!A53,Diario!$A:$A,Diario!$I:$I),"")</f>
        <v>1.0365858853754621</v>
      </c>
      <c r="S53" s="33" cm="1">
        <f t="array" ref="S53">IFERROR(_xlfn.STDEV.S(_xlfn._xlws.FILTER(Diario!$J$1:$J$2009,(Diario!$A$1:$A$2009&gt;=Tweets!A53)*(Diario!$A$1:$A$2009&lt;=Tweets!A53+3))),"")</f>
        <v>0.53924022518221282</v>
      </c>
      <c r="T53" s="33" cm="1">
        <f t="array" ref="T53">IFERROR(_xlfn.STDEV.S(_xlfn._xlws.FILTER(Diario!$J$1:$J$2009,(Diario!$A$1:$A$2009&gt;=Tweets!A53)*(Diario!$A$1:$A$2009&lt;=Tweets!A53+7))),"")</f>
        <v>0.4226744093824773</v>
      </c>
      <c r="U53" s="33">
        <f>IFERROR(_xlfn.XLOOKUP(Tweets!A53-1,Diario!$A:$A,Diario!$I:$I),"")</f>
        <v>0.71770909146249284</v>
      </c>
      <c r="V53" s="33" cm="1">
        <f t="array" ref="V53">IFERROR(_xlfn.STDEV.S(_xlfn._xlws.FILTER(Diario!$J:$J,(Diario!$A:$A&gt;=Tweets!A53-3)*(Diario!$A:$A&lt;=Tweets!A53-1))),"")</f>
        <v>0.12744427053751964</v>
      </c>
      <c r="W53" s="33" cm="1">
        <f t="array" ref="W53">IFERROR(_xlfn.STDEV.S(_xlfn._xlws.FILTER(Diario!$J:$J,(Diario!$A:$A&gt;=Tweets!A53-7)*(Diario!$A:$A&lt;=Tweets!A53-1))),"")</f>
        <v>0.20750291368708668</v>
      </c>
      <c r="X53" s="7">
        <f>IF(_xlfn.XLOOKUP(Tweets!A53+3,Diario!$A:$A,Diario!$E:$E,,1)="",0,1)</f>
        <v>1</v>
      </c>
      <c r="Y53" s="7">
        <f>IF(_xlfn.XLOOKUP(Tweets!A53+7,Diario!$A:$A,Diario!$E:$E,,1)="",0,1)</f>
        <v>1</v>
      </c>
    </row>
    <row r="54" spans="1:25" x14ac:dyDescent="0.25">
      <c r="A54" s="23">
        <v>44313</v>
      </c>
      <c r="B54" s="24" t="s">
        <v>154</v>
      </c>
      <c r="C54" s="25">
        <v>85000</v>
      </c>
      <c r="D54" s="25">
        <v>13000</v>
      </c>
      <c r="E54" s="25">
        <v>3000</v>
      </c>
      <c r="F54" s="25" t="str">
        <f t="shared" si="1"/>
        <v>Medio</v>
      </c>
      <c r="G54" s="25">
        <f>SUM(Tweets[[#This Row],[Likes]:[Respuestas]])</f>
        <v>101000</v>
      </c>
      <c r="H54" s="26" t="s">
        <v>155</v>
      </c>
      <c r="I54" s="24" t="s">
        <v>29</v>
      </c>
      <c r="J54" s="24" t="s">
        <v>49</v>
      </c>
      <c r="K54" s="24" t="s">
        <v>66</v>
      </c>
      <c r="L54" s="24" t="s">
        <v>45</v>
      </c>
      <c r="M54" s="24" t="s">
        <v>106</v>
      </c>
      <c r="N54" s="24" t="s">
        <v>34</v>
      </c>
      <c r="O54" s="33">
        <f>IFERROR(_xlfn.XLOOKUP(Tweets!A54+1,Diario!$A$1:$A$2009,Diario!$E$1:$E$2009)/_xlfn.XLOOKUP(Tweets!A54,Diario!$A$1:$A$2009,Diario!$E$1:$E$2009)-1,"")</f>
        <v>0.18126136838883156</v>
      </c>
      <c r="P54" s="33">
        <f>IFERROR(_xlfn.XLOOKUP(Tweets!A54+3,Diario!$A$1:$A$2009,Diario!$E$1:$E$2009)/_xlfn.XLOOKUP(Tweets!A54,Diario!$A$1:$A$2009,Diario!$E$1:$E$2009)-1,"")</f>
        <v>0.25108255848412386</v>
      </c>
      <c r="Q54" s="33">
        <f>IFERROR(_xlfn.XLOOKUP(Tweets!A54+7,Diario!$A$1:$A$2009,Diario!$E$1:$E$2009)/_xlfn.XLOOKUP(Tweets!A54,Diario!$A$1:$A$2009,Diario!$E$1:$E$2009)-1,"")</f>
        <v>0.96398238220410826</v>
      </c>
      <c r="R54" s="33">
        <f>IFERROR(_xlfn.XLOOKUP(Tweets!A54,Diario!$A:$A,Diario!$I:$I),"")</f>
        <v>0.17520110133886002</v>
      </c>
      <c r="S54" s="33" cm="1">
        <f t="array" ref="S54">IFERROR(_xlfn.STDEV.S(_xlfn._xlws.FILTER(Diario!$J$1:$J$2009,(Diario!$A$1:$A$2009&gt;=Tweets!A54)*(Diario!$A$1:$A$2009&lt;=Tweets!A54+3))),"")</f>
        <v>0.10512973627285903</v>
      </c>
      <c r="T54" s="33" cm="1">
        <f t="array" ref="T54">IFERROR(_xlfn.STDEV.S(_xlfn._xlws.FILTER(Diario!$J$1:$J$2009,(Diario!$A$1:$A$2009&gt;=Tweets!A54)*(Diario!$A$1:$A$2009&lt;=Tweets!A54+7))),"")</f>
        <v>0.1051195434348382</v>
      </c>
      <c r="U54" s="33">
        <f>IFERROR(_xlfn.XLOOKUP(Tweets!A54-1,Diario!$A:$A,Diario!$I:$I),"")</f>
        <v>0.14142590590478551</v>
      </c>
      <c r="V54" s="33" cm="1">
        <f t="array" ref="V54">IFERROR(_xlfn.STDEV.S(_xlfn._xlws.FILTER(Diario!$J:$J,(Diario!$A:$A&gt;=Tweets!A54-3)*(Diario!$A:$A&lt;=Tweets!A54-1))),"")</f>
        <v>6.9394532533309738E-2</v>
      </c>
      <c r="W54" s="33" cm="1">
        <f t="array" ref="W54">IFERROR(_xlfn.STDEV.S(_xlfn._xlws.FILTER(Diario!$J:$J,(Diario!$A:$A&gt;=Tweets!A54-7)*(Diario!$A:$A&lt;=Tweets!A54-1))),"")</f>
        <v>8.8894382282388384E-2</v>
      </c>
      <c r="X54" s="7">
        <f>IF(_xlfn.XLOOKUP(Tweets!A54+3,Diario!$A:$A,Diario!$E:$E,,1)="",0,1)</f>
        <v>1</v>
      </c>
      <c r="Y54" s="7">
        <f>IF(_xlfn.XLOOKUP(Tweets!A54+7,Diario!$A:$A,Diario!$E:$E,,1)="",0,1)</f>
        <v>1</v>
      </c>
    </row>
    <row r="55" spans="1:25" x14ac:dyDescent="0.25">
      <c r="A55" s="23">
        <v>44323</v>
      </c>
      <c r="B55" s="24" t="s">
        <v>156</v>
      </c>
      <c r="C55" s="25">
        <v>43000</v>
      </c>
      <c r="D55" s="25">
        <v>10000</v>
      </c>
      <c r="E55" s="25">
        <v>6000</v>
      </c>
      <c r="F55" s="25" t="str">
        <f t="shared" si="1"/>
        <v>Medio</v>
      </c>
      <c r="G55" s="25">
        <f>SUM(Tweets[[#This Row],[Likes]:[Respuestas]])</f>
        <v>59000</v>
      </c>
      <c r="H55" s="26" t="s">
        <v>157</v>
      </c>
      <c r="I55" s="24" t="s">
        <v>37</v>
      </c>
      <c r="J55" s="24" t="s">
        <v>49</v>
      </c>
      <c r="K55" s="24" t="s">
        <v>44</v>
      </c>
      <c r="L55" s="24" t="s">
        <v>75</v>
      </c>
      <c r="M55" s="24" t="s">
        <v>63</v>
      </c>
      <c r="N55" s="24" t="s">
        <v>34</v>
      </c>
      <c r="O55" s="33">
        <f>IFERROR(_xlfn.XLOOKUP(Tweets!A55+1,Diario!$A$1:$A$2009,Diario!$E$1:$E$2009)/_xlfn.XLOOKUP(Tweets!A55,Diario!$A$1:$A$2009,Diario!$E$1:$E$2009)-1,"")</f>
        <v>-5.5619958434019345E-2</v>
      </c>
      <c r="P55" s="33">
        <f>IFERROR(_xlfn.XLOOKUP(Tweets!A55+3,Diario!$A$1:$A$2009,Diario!$E$1:$E$2009)/_xlfn.XLOOKUP(Tweets!A55,Diario!$A$1:$A$2009,Diario!$E$1:$E$2009)-1,"")</f>
        <v>-0.34003047091016858</v>
      </c>
      <c r="Q55" s="33">
        <f>IFERROR(_xlfn.XLOOKUP(Tweets!A55+7,Diario!$A$1:$A$2009,Diario!$E$1:$E$2009)/_xlfn.XLOOKUP(Tweets!A55,Diario!$A$1:$A$2009,Diario!$E$1:$E$2009)-1,"")</f>
        <v>-0.17305173594360101</v>
      </c>
      <c r="R55" s="33">
        <f>IFERROR(_xlfn.XLOOKUP(Tweets!A55,Diario!$A:$A,Diario!$I:$I),"")</f>
        <v>5.1024791847559016E-2</v>
      </c>
      <c r="S55" s="33" cm="1">
        <f t="array" ref="S55">IFERROR(_xlfn.STDEV.S(_xlfn._xlws.FILTER(Diario!$J$1:$J$2009,(Diario!$A$1:$A$2009&gt;=Tweets!A55)*(Diario!$A$1:$A$2009&lt;=Tweets!A55+3))),"")</f>
        <v>0.13144226537197592</v>
      </c>
      <c r="T55" s="33" cm="1">
        <f t="array" ref="T55">IFERROR(_xlfn.STDEV.S(_xlfn._xlws.FILTER(Diario!$J$1:$J$2009,(Diario!$A$1:$A$2009&gt;=Tweets!A55)*(Diario!$A$1:$A$2009&lt;=Tweets!A55+7))),"")</f>
        <v>0.15070859459971628</v>
      </c>
      <c r="U55" s="33">
        <f>IFERROR(_xlfn.XLOOKUP(Tweets!A55-1,Diario!$A:$A,Diario!$I:$I),"")</f>
        <v>5.7722524332052841E-2</v>
      </c>
      <c r="V55" s="33" cm="1">
        <f t="array" ref="V55">IFERROR(_xlfn.STDEV.S(_xlfn._xlws.FILTER(Diario!$J:$J,(Diario!$A:$A&gt;=Tweets!A55-3)*(Diario!$A:$A&lt;=Tweets!A55-1))),"")</f>
        <v>0.17195637757842941</v>
      </c>
      <c r="W55" s="33" cm="1">
        <f t="array" ref="W55">IFERROR(_xlfn.STDEV.S(_xlfn._xlws.FILTER(Diario!$J:$J,(Diario!$A:$A&gt;=Tweets!A55-7)*(Diario!$A:$A&lt;=Tweets!A55-1))),"")</f>
        <v>0.12783582108210625</v>
      </c>
      <c r="X55" s="7">
        <f>IF(_xlfn.XLOOKUP(Tweets!A55+3,Diario!$A:$A,Diario!$E:$E,,1)="",0,1)</f>
        <v>1</v>
      </c>
      <c r="Y55" s="7">
        <f>IF(_xlfn.XLOOKUP(Tweets!A55+7,Diario!$A:$A,Diario!$E:$E,,1)="",0,1)</f>
        <v>1</v>
      </c>
    </row>
    <row r="56" spans="1:25" x14ac:dyDescent="0.25">
      <c r="A56" s="23">
        <v>44323</v>
      </c>
      <c r="B56" s="24" t="s">
        <v>158</v>
      </c>
      <c r="C56" s="25">
        <v>193000</v>
      </c>
      <c r="D56" s="25">
        <v>36000</v>
      </c>
      <c r="E56" s="25">
        <v>15000</v>
      </c>
      <c r="F56" s="25" t="str">
        <f t="shared" si="1"/>
        <v>Alto</v>
      </c>
      <c r="G56" s="25">
        <f>SUM(Tweets[[#This Row],[Likes]:[Respuestas]])</f>
        <v>244000</v>
      </c>
      <c r="H56" s="26" t="s">
        <v>159</v>
      </c>
      <c r="I56" s="24" t="s">
        <v>37</v>
      </c>
      <c r="J56" s="24" t="s">
        <v>30</v>
      </c>
      <c r="K56" s="24" t="s">
        <v>38</v>
      </c>
      <c r="L56" s="24" t="s">
        <v>75</v>
      </c>
      <c r="M56" s="24" t="s">
        <v>40</v>
      </c>
      <c r="N56" s="24" t="s">
        <v>34</v>
      </c>
      <c r="O56" s="33">
        <f>IFERROR(_xlfn.XLOOKUP(Tweets!A56+1,Diario!$A$1:$A$2009,Diario!$E$1:$E$2009)/_xlfn.XLOOKUP(Tweets!A56,Diario!$A$1:$A$2009,Diario!$E$1:$E$2009)-1,"")</f>
        <v>-5.5619958434019345E-2</v>
      </c>
      <c r="P56" s="33">
        <f>IFERROR(_xlfn.XLOOKUP(Tweets!A56+3,Diario!$A$1:$A$2009,Diario!$E$1:$E$2009)/_xlfn.XLOOKUP(Tweets!A56,Diario!$A$1:$A$2009,Diario!$E$1:$E$2009)-1,"")</f>
        <v>-0.34003047091016858</v>
      </c>
      <c r="Q56" s="33">
        <f>IFERROR(_xlfn.XLOOKUP(Tweets!A56+7,Diario!$A$1:$A$2009,Diario!$E$1:$E$2009)/_xlfn.XLOOKUP(Tweets!A56,Diario!$A$1:$A$2009,Diario!$E$1:$E$2009)-1,"")</f>
        <v>-0.17305173594360101</v>
      </c>
      <c r="R56" s="33">
        <f>IFERROR(_xlfn.XLOOKUP(Tweets!A56,Diario!$A:$A,Diario!$I:$I),"")</f>
        <v>5.1024791847559016E-2</v>
      </c>
      <c r="S56" s="33" cm="1">
        <f t="array" ref="S56">IFERROR(_xlfn.STDEV.S(_xlfn._xlws.FILTER(Diario!$J$1:$J$2009,(Diario!$A$1:$A$2009&gt;=Tweets!A56)*(Diario!$A$1:$A$2009&lt;=Tweets!A56+3))),"")</f>
        <v>0.13144226537197592</v>
      </c>
      <c r="T56" s="33" cm="1">
        <f t="array" ref="T56">IFERROR(_xlfn.STDEV.S(_xlfn._xlws.FILTER(Diario!$J$1:$J$2009,(Diario!$A$1:$A$2009&gt;=Tweets!A56)*(Diario!$A$1:$A$2009&lt;=Tweets!A56+7))),"")</f>
        <v>0.15070859459971628</v>
      </c>
      <c r="U56" s="33">
        <f>IFERROR(_xlfn.XLOOKUP(Tweets!A56-1,Diario!$A:$A,Diario!$I:$I),"")</f>
        <v>5.7722524332052841E-2</v>
      </c>
      <c r="V56" s="33" cm="1">
        <f t="array" ref="V56">IFERROR(_xlfn.STDEV.S(_xlfn._xlws.FILTER(Diario!$J:$J,(Diario!$A:$A&gt;=Tweets!A56-3)*(Diario!$A:$A&lt;=Tweets!A56-1))),"")</f>
        <v>0.17195637757842941</v>
      </c>
      <c r="W56" s="33" cm="1">
        <f t="array" ref="W56">IFERROR(_xlfn.STDEV.S(_xlfn._xlws.FILTER(Diario!$J:$J,(Diario!$A:$A&gt;=Tweets!A56-7)*(Diario!$A:$A&lt;=Tweets!A56-1))),"")</f>
        <v>0.12783582108210625</v>
      </c>
      <c r="X56" s="7">
        <f>IF(_xlfn.XLOOKUP(Tweets!A56+3,Diario!$A:$A,Diario!$E:$E,,1)="",0,1)</f>
        <v>1</v>
      </c>
      <c r="Y56" s="7">
        <f>IF(_xlfn.XLOOKUP(Tweets!A56+7,Diario!$A:$A,Diario!$E:$E,,1)="",0,1)</f>
        <v>1</v>
      </c>
    </row>
    <row r="57" spans="1:25" x14ac:dyDescent="0.25">
      <c r="A57" s="23">
        <v>44326</v>
      </c>
      <c r="B57" s="24" t="s">
        <v>160</v>
      </c>
      <c r="C57" s="25">
        <v>471000</v>
      </c>
      <c r="D57" s="25">
        <v>112000</v>
      </c>
      <c r="E57" s="25">
        <v>31000</v>
      </c>
      <c r="F57" s="25" t="str">
        <f t="shared" si="1"/>
        <v>Muy alto</v>
      </c>
      <c r="G57" s="25">
        <f>SUM(Tweets[[#This Row],[Likes]:[Respuestas]])</f>
        <v>614000</v>
      </c>
      <c r="H57" s="26" t="s">
        <v>161</v>
      </c>
      <c r="I57" s="24" t="s">
        <v>48</v>
      </c>
      <c r="J57" s="24" t="s">
        <v>30</v>
      </c>
      <c r="K57" s="24" t="s">
        <v>31</v>
      </c>
      <c r="L57" s="24" t="s">
        <v>75</v>
      </c>
      <c r="M57" s="24" t="s">
        <v>63</v>
      </c>
      <c r="N57" s="24" t="s">
        <v>34</v>
      </c>
      <c r="O57" s="33">
        <f>IFERROR(_xlfn.XLOOKUP(Tweets!A57+1,Diario!$A$1:$A$2009,Diario!$E$1:$E$2009)/_xlfn.XLOOKUP(Tweets!A57,Diario!$A$1:$A$2009,Diario!$E$1:$E$2009)-1,"")</f>
        <v>0.10402064819273393</v>
      </c>
      <c r="P57" s="33">
        <f>IFERROR(_xlfn.XLOOKUP(Tweets!A57+3,Diario!$A$1:$A$2009,Diario!$E$1:$E$2009)/_xlfn.XLOOKUP(Tweets!A57,Diario!$A$1:$A$2009,Diario!$E$1:$E$2009)-1,"")</f>
        <v>8.5362158832859691E-2</v>
      </c>
      <c r="Q57" s="33">
        <f>IFERROR(_xlfn.XLOOKUP(Tweets!A57+7,Diario!$A$1:$A$2009,Diario!$E$1:$E$2009)/_xlfn.XLOOKUP(Tweets!A57,Diario!$A$1:$A$2009,Diario!$E$1:$E$2009)-1,"")</f>
        <v>9.0351770519695451E-2</v>
      </c>
      <c r="R57" s="33">
        <f>IFERROR(_xlfn.XLOOKUP(Tweets!A57,Diario!$A:$A,Diario!$I:$I),"")</f>
        <v>1.356955594986779E-3</v>
      </c>
      <c r="S57" s="33" cm="1">
        <f t="array" ref="S57">IFERROR(_xlfn.STDEV.S(_xlfn._xlws.FILTER(Diario!$J$1:$J$2009,(Diario!$A$1:$A$2009&gt;=Tweets!A57)*(Diario!$A$1:$A$2009&lt;=Tweets!A57+3))),"")</f>
        <v>0.16094222186732046</v>
      </c>
      <c r="T57" s="33" cm="1">
        <f t="array" ref="T57">IFERROR(_xlfn.STDEV.S(_xlfn._xlws.FILTER(Diario!$J$1:$J$2009,(Diario!$A$1:$A$2009&gt;=Tweets!A57)*(Diario!$A$1:$A$2009&lt;=Tweets!A57+7))),"")</f>
        <v>0.12335718834940111</v>
      </c>
      <c r="U57" s="33">
        <f>IFERROR(_xlfn.XLOOKUP(Tweets!A57-1,Diario!$A:$A,Diario!$I:$I),"")</f>
        <v>9.929594120008646E-2</v>
      </c>
      <c r="V57" s="33" cm="1">
        <f t="array" ref="V57">IFERROR(_xlfn.STDEV.S(_xlfn._xlws.FILTER(Diario!$J:$J,(Diario!$A:$A&gt;=Tweets!A57-3)*(Diario!$A:$A&lt;=Tweets!A57-1))),"")</f>
        <v>7.6736852711618911E-2</v>
      </c>
      <c r="W57" s="33" cm="1">
        <f t="array" ref="W57">IFERROR(_xlfn.STDEV.S(_xlfn._xlws.FILTER(Diario!$J:$J,(Diario!$A:$A&gt;=Tweets!A57-7)*(Diario!$A:$A&lt;=Tweets!A57-1))),"")</f>
        <v>0.17842365619161138</v>
      </c>
      <c r="X57" s="7">
        <f>IF(_xlfn.XLOOKUP(Tweets!A57+3,Diario!$A:$A,Diario!$E:$E,,1)="",0,1)</f>
        <v>1</v>
      </c>
      <c r="Y57" s="7">
        <f>IF(_xlfn.XLOOKUP(Tweets!A57+7,Diario!$A:$A,Diario!$E:$E,,1)="",0,1)</f>
        <v>1</v>
      </c>
    </row>
    <row r="58" spans="1:25" x14ac:dyDescent="0.25">
      <c r="A58" s="23">
        <v>44327</v>
      </c>
      <c r="B58" s="24" t="s">
        <v>162</v>
      </c>
      <c r="C58" s="25">
        <v>350000</v>
      </c>
      <c r="D58" s="25">
        <v>97000</v>
      </c>
      <c r="E58" s="25">
        <v>86000</v>
      </c>
      <c r="F58" s="25" t="str">
        <f t="shared" si="1"/>
        <v>Muy alto</v>
      </c>
      <c r="G58" s="25">
        <f>SUM(Tweets[[#This Row],[Likes]:[Respuestas]])</f>
        <v>533000</v>
      </c>
      <c r="H58" s="26" t="s">
        <v>163</v>
      </c>
      <c r="I58" s="24" t="s">
        <v>48</v>
      </c>
      <c r="J58" s="24" t="s">
        <v>30</v>
      </c>
      <c r="K58" s="24" t="s">
        <v>44</v>
      </c>
      <c r="L58" s="24" t="s">
        <v>91</v>
      </c>
      <c r="M58" s="24" t="s">
        <v>32</v>
      </c>
      <c r="N58" s="24" t="s">
        <v>34</v>
      </c>
      <c r="O58" s="33">
        <f>IFERROR(_xlfn.XLOOKUP(Tweets!A58+1,Diario!$A$1:$A$2009,Diario!$E$1:$E$2009)/_xlfn.XLOOKUP(Tweets!A58,Diario!$A$1:$A$2009,Diario!$E$1:$E$2009)-1,"")</f>
        <v>-0.16841546445620714</v>
      </c>
      <c r="P58" s="33">
        <f>IFERROR(_xlfn.XLOOKUP(Tweets!A58+3,Diario!$A$1:$A$2009,Diario!$E$1:$E$2009)/_xlfn.XLOOKUP(Tweets!A58,Diario!$A$1:$A$2009,Diario!$E$1:$E$2009)-1,"")</f>
        <v>0.13495138546565988</v>
      </c>
      <c r="Q58" s="33">
        <f>IFERROR(_xlfn.XLOOKUP(Tweets!A58+7,Diario!$A$1:$A$2009,Diario!$E$1:$E$2009)/_xlfn.XLOOKUP(Tweets!A58,Diario!$A$1:$A$2009,Diario!$E$1:$E$2009)-1,"")</f>
        <v>-4.481021171941324E-2</v>
      </c>
      <c r="R58" s="33">
        <f>IFERROR(_xlfn.XLOOKUP(Tweets!A58,Diario!$A:$A,Diario!$I:$I),"")</f>
        <v>1.7840804308044817E-2</v>
      </c>
      <c r="S58" s="33" cm="1">
        <f t="array" ref="S58">IFERROR(_xlfn.STDEV.S(_xlfn._xlws.FILTER(Diario!$J$1:$J$2009,(Diario!$A$1:$A$2009&gt;=Tweets!A58)*(Diario!$A$1:$A$2009&lt;=Tweets!A58+3))),"")</f>
        <v>0.17409309676623211</v>
      </c>
      <c r="T58" s="33" cm="1">
        <f t="array" ref="T58">IFERROR(_xlfn.STDEV.S(_xlfn._xlws.FILTER(Diario!$J$1:$J$2009,(Diario!$A$1:$A$2009&gt;=Tweets!A58)*(Diario!$A$1:$A$2009&lt;=Tweets!A58+7))),"")</f>
        <v>0.15655938269737632</v>
      </c>
      <c r="U58" s="33">
        <f>IFERROR(_xlfn.XLOOKUP(Tweets!A58-1,Diario!$A:$A,Diario!$I:$I),"")</f>
        <v>1.356955594986779E-3</v>
      </c>
      <c r="V58" s="33" cm="1">
        <f t="array" ref="V58">IFERROR(_xlfn.STDEV.S(_xlfn._xlws.FILTER(Diario!$J:$J,(Diario!$A:$A&gt;=Tweets!A58-3)*(Diario!$A:$A&lt;=Tweets!A58-1))),"")</f>
        <v>0.16059518308769105</v>
      </c>
      <c r="W58" s="33" cm="1">
        <f t="array" ref="W58">IFERROR(_xlfn.STDEV.S(_xlfn._xlws.FILTER(Diario!$J:$J,(Diario!$A:$A&gt;=Tweets!A58-7)*(Diario!$A:$A&lt;=Tweets!A58-1))),"")</f>
        <v>0.16100989625670253</v>
      </c>
      <c r="X58" s="7">
        <f>IF(_xlfn.XLOOKUP(Tweets!A58+3,Diario!$A:$A,Diario!$E:$E,,1)="",0,1)</f>
        <v>1</v>
      </c>
      <c r="Y58" s="7">
        <f>IF(_xlfn.XLOOKUP(Tweets!A58+7,Diario!$A:$A,Diario!$E:$E,,1)="",0,1)</f>
        <v>1</v>
      </c>
    </row>
    <row r="59" spans="1:25" x14ac:dyDescent="0.25">
      <c r="A59" s="23">
        <v>44329</v>
      </c>
      <c r="B59" s="24" t="s">
        <v>164</v>
      </c>
      <c r="C59" s="25">
        <v>319000</v>
      </c>
      <c r="D59" s="25">
        <v>36000</v>
      </c>
      <c r="E59" s="25">
        <v>49000</v>
      </c>
      <c r="F59" s="25" t="str">
        <f t="shared" si="1"/>
        <v>Muy alto</v>
      </c>
      <c r="G59" s="25">
        <f>SUM(Tweets[[#This Row],[Likes]:[Respuestas]])</f>
        <v>404000</v>
      </c>
      <c r="H59" s="26" t="s">
        <v>165</v>
      </c>
      <c r="I59" s="24" t="s">
        <v>37</v>
      </c>
      <c r="J59" s="24" t="s">
        <v>30</v>
      </c>
      <c r="K59" s="24" t="s">
        <v>38</v>
      </c>
      <c r="L59" s="24" t="s">
        <v>50</v>
      </c>
      <c r="M59" s="24" t="s">
        <v>40</v>
      </c>
      <c r="N59" s="24" t="s">
        <v>34</v>
      </c>
      <c r="O59" s="33">
        <f>IFERROR(_xlfn.XLOOKUP(Tweets!A59+1,Diario!$A$1:$A$2009,Diario!$E$1:$E$2009)/_xlfn.XLOOKUP(Tweets!A59,Diario!$A$1:$A$2009,Diario!$E$1:$E$2009)-1,"")</f>
        <v>0.15446236452214124</v>
      </c>
      <c r="P59" s="33">
        <f>IFERROR(_xlfn.XLOOKUP(Tweets!A59+3,Diario!$A$1:$A$2009,Diario!$E$1:$E$2009)/_xlfn.XLOOKUP(Tweets!A59,Diario!$A$1:$A$2009,Diario!$E$1:$E$2009)-1,"")</f>
        <v>6.571554984853889E-2</v>
      </c>
      <c r="Q59" s="33">
        <f>IFERROR(_xlfn.XLOOKUP(Tweets!A59+7,Diario!$A$1:$A$2009,Diario!$E$1:$E$2009)/_xlfn.XLOOKUP(Tweets!A59,Diario!$A$1:$A$2009,Diario!$E$1:$E$2009)-1,"")</f>
        <v>-0.18824792252749822</v>
      </c>
      <c r="R59" s="33">
        <f>IFERROR(_xlfn.XLOOKUP(Tweets!A59,Diario!$A:$A,Diario!$I:$I),"")</f>
        <v>0.12870415689755818</v>
      </c>
      <c r="S59" s="33" cm="1">
        <f t="array" ref="S59">IFERROR(_xlfn.STDEV.S(_xlfn._xlws.FILTER(Diario!$J$1:$J$2009,(Diario!$A$1:$A$2009&gt;=Tweets!A59)*(Diario!$A$1:$A$2009&lt;=Tweets!A59+3))),"")</f>
        <v>0.10700970718032855</v>
      </c>
      <c r="T59" s="33" cm="1">
        <f t="array" ref="T59">IFERROR(_xlfn.STDEV.S(_xlfn._xlws.FILTER(Diario!$J$1:$J$2009,(Diario!$A$1:$A$2009&gt;=Tweets!A59)*(Diario!$A$1:$A$2009&lt;=Tweets!A59+7))),"")</f>
        <v>0.14980580915622665</v>
      </c>
      <c r="U59" s="33">
        <f>IFERROR(_xlfn.XLOOKUP(Tweets!A59-1,Diario!$A:$A,Diario!$I:$I),"")</f>
        <v>0.11534561788133836</v>
      </c>
      <c r="V59" s="33" cm="1">
        <f t="array" ref="V59">IFERROR(_xlfn.STDEV.S(_xlfn._xlws.FILTER(Diario!$J:$J,(Diario!$A:$A&gt;=Tweets!A59-3)*(Diario!$A:$A&lt;=Tweets!A59-1))),"")</f>
        <v>0.18405838365238225</v>
      </c>
      <c r="W59" s="33" cm="1">
        <f t="array" ref="W59">IFERROR(_xlfn.STDEV.S(_xlfn._xlws.FILTER(Diario!$J:$J,(Diario!$A:$A&gt;=Tweets!A59-7)*(Diario!$A:$A&lt;=Tweets!A59-1))),"")</f>
        <v>0.16461600477323668</v>
      </c>
      <c r="X59" s="7">
        <f>IF(_xlfn.XLOOKUP(Tweets!A59+3,Diario!$A:$A,Diario!$E:$E,,1)="",0,1)</f>
        <v>1</v>
      </c>
      <c r="Y59" s="7">
        <f>IF(_xlfn.XLOOKUP(Tweets!A59+7,Diario!$A:$A,Diario!$E:$E,,1)="",0,1)</f>
        <v>1</v>
      </c>
    </row>
    <row r="60" spans="1:25" x14ac:dyDescent="0.25">
      <c r="A60" s="23">
        <v>44329</v>
      </c>
      <c r="B60" s="24" t="s">
        <v>166</v>
      </c>
      <c r="C60" s="25">
        <v>6000</v>
      </c>
      <c r="D60" s="25">
        <v>1000</v>
      </c>
      <c r="E60" s="25">
        <v>2000</v>
      </c>
      <c r="F60" s="25" t="str">
        <f t="shared" si="1"/>
        <v>Bajo</v>
      </c>
      <c r="G60" s="25">
        <f>SUM(Tweets[[#This Row],[Likes]:[Respuestas]])</f>
        <v>9000</v>
      </c>
      <c r="H60" s="26" t="s">
        <v>167</v>
      </c>
      <c r="I60" s="24" t="s">
        <v>29</v>
      </c>
      <c r="J60" s="24" t="s">
        <v>49</v>
      </c>
      <c r="K60" s="24" t="s">
        <v>66</v>
      </c>
      <c r="L60" s="24" t="s">
        <v>45</v>
      </c>
      <c r="M60" s="24" t="s">
        <v>106</v>
      </c>
      <c r="N60" s="24" t="s">
        <v>57</v>
      </c>
      <c r="O60" s="33">
        <f>IFERROR(_xlfn.XLOOKUP(Tweets!A60+1,Diario!$A$1:$A$2009,Diario!$E$1:$E$2009)/_xlfn.XLOOKUP(Tweets!A60,Diario!$A$1:$A$2009,Diario!$E$1:$E$2009)-1,"")</f>
        <v>0.15446236452214124</v>
      </c>
      <c r="P60" s="33">
        <f>IFERROR(_xlfn.XLOOKUP(Tweets!A60+3,Diario!$A$1:$A$2009,Diario!$E$1:$E$2009)/_xlfn.XLOOKUP(Tweets!A60,Diario!$A$1:$A$2009,Diario!$E$1:$E$2009)-1,"")</f>
        <v>6.571554984853889E-2</v>
      </c>
      <c r="Q60" s="33">
        <f>IFERROR(_xlfn.XLOOKUP(Tweets!A60+7,Diario!$A$1:$A$2009,Diario!$E$1:$E$2009)/_xlfn.XLOOKUP(Tweets!A60,Diario!$A$1:$A$2009,Diario!$E$1:$E$2009)-1,"")</f>
        <v>-0.18824792252749822</v>
      </c>
      <c r="R60" s="33">
        <f>IFERROR(_xlfn.XLOOKUP(Tweets!A60,Diario!$A:$A,Diario!$I:$I),"")</f>
        <v>0.12870415689755818</v>
      </c>
      <c r="S60" s="33" cm="1">
        <f t="array" ref="S60">IFERROR(_xlfn.STDEV.S(_xlfn._xlws.FILTER(Diario!$J$1:$J$2009,(Diario!$A$1:$A$2009&gt;=Tweets!A60)*(Diario!$A$1:$A$2009&lt;=Tweets!A60+3))),"")</f>
        <v>0.10700970718032855</v>
      </c>
      <c r="T60" s="33" cm="1">
        <f t="array" ref="T60">IFERROR(_xlfn.STDEV.S(_xlfn._xlws.FILTER(Diario!$J$1:$J$2009,(Diario!$A$1:$A$2009&gt;=Tweets!A60)*(Diario!$A$1:$A$2009&lt;=Tweets!A60+7))),"")</f>
        <v>0.14980580915622665</v>
      </c>
      <c r="U60" s="33">
        <f>IFERROR(_xlfn.XLOOKUP(Tweets!A60-1,Diario!$A:$A,Diario!$I:$I),"")</f>
        <v>0.11534561788133836</v>
      </c>
      <c r="V60" s="33" cm="1">
        <f t="array" ref="V60">IFERROR(_xlfn.STDEV.S(_xlfn._xlws.FILTER(Diario!$J:$J,(Diario!$A:$A&gt;=Tweets!A60-3)*(Diario!$A:$A&lt;=Tweets!A60-1))),"")</f>
        <v>0.18405838365238225</v>
      </c>
      <c r="W60" s="33" cm="1">
        <f t="array" ref="W60">IFERROR(_xlfn.STDEV.S(_xlfn._xlws.FILTER(Diario!$J:$J,(Diario!$A:$A&gt;=Tweets!A60-7)*(Diario!$A:$A&lt;=Tweets!A60-1))),"")</f>
        <v>0.16461600477323668</v>
      </c>
      <c r="X60" s="7">
        <f>IF(_xlfn.XLOOKUP(Tweets!A60+3,Diario!$A:$A,Diario!$E:$E,,1)="",0,1)</f>
        <v>1</v>
      </c>
      <c r="Y60" s="7">
        <f>IF(_xlfn.XLOOKUP(Tweets!A60+7,Diario!$A:$A,Diario!$E:$E,,1)="",0,1)</f>
        <v>1</v>
      </c>
    </row>
    <row r="61" spans="1:25" x14ac:dyDescent="0.25">
      <c r="A61" s="23">
        <v>44330</v>
      </c>
      <c r="B61" s="24" t="s">
        <v>168</v>
      </c>
      <c r="C61" s="25">
        <v>474000</v>
      </c>
      <c r="D61" s="25">
        <v>90000</v>
      </c>
      <c r="E61" s="25">
        <v>55000</v>
      </c>
      <c r="F61" s="25" t="str">
        <f t="shared" si="1"/>
        <v>Muy alto</v>
      </c>
      <c r="G61" s="25">
        <f>SUM(Tweets[[#This Row],[Likes]:[Respuestas]])</f>
        <v>619000</v>
      </c>
      <c r="H61" s="26" t="s">
        <v>169</v>
      </c>
      <c r="I61" s="24" t="s">
        <v>48</v>
      </c>
      <c r="J61" s="24" t="s">
        <v>30</v>
      </c>
      <c r="K61" s="24" t="s">
        <v>66</v>
      </c>
      <c r="L61" s="24" t="s">
        <v>45</v>
      </c>
      <c r="M61" s="24" t="s">
        <v>92</v>
      </c>
      <c r="N61" s="24" t="s">
        <v>34</v>
      </c>
      <c r="O61" s="33">
        <f>IFERROR(_xlfn.XLOOKUP(Tweets!A61+1,Diario!$A$1:$A$2009,Diario!$E$1:$E$2009)/_xlfn.XLOOKUP(Tweets!A61,Diario!$A$1:$A$2009,Diario!$E$1:$E$2009)-1,"")</f>
        <v>-8.5063277849730001E-2</v>
      </c>
      <c r="P61" s="33">
        <f>IFERROR(_xlfn.XLOOKUP(Tweets!A61+3,Diario!$A$1:$A$2009,Diario!$E$1:$E$2009)/_xlfn.XLOOKUP(Tweets!A61,Diario!$A$1:$A$2009,Diario!$E$1:$E$2009)-1,"")</f>
        <v>-0.12981382776919448</v>
      </c>
      <c r="Q61" s="33">
        <f>IFERROR(_xlfn.XLOOKUP(Tweets!A61+7,Diario!$A$1:$A$2009,Diario!$E$1:$E$2009)/_xlfn.XLOOKUP(Tweets!A61,Diario!$A$1:$A$2009,Diario!$E$1:$E$2009)-1,"")</f>
        <v>-0.37089122849283906</v>
      </c>
      <c r="R61" s="33">
        <f>IFERROR(_xlfn.XLOOKUP(Tweets!A61,Diario!$A:$A,Diario!$I:$I),"")</f>
        <v>1.0608091182829045E-2</v>
      </c>
      <c r="S61" s="33" cm="1">
        <f t="array" ref="S61">IFERROR(_xlfn.STDEV.S(_xlfn._xlws.FILTER(Diario!$J$1:$J$2009,(Diario!$A$1:$A$2009&gt;=Tweets!A61)*(Diario!$A$1:$A$2009&lt;=Tweets!A61+3))),"")</f>
        <v>3.9872341621006398E-2</v>
      </c>
      <c r="T61" s="33" cm="1">
        <f t="array" ref="T61">IFERROR(_xlfn.STDEV.S(_xlfn._xlws.FILTER(Diario!$J$1:$J$2009,(Diario!$A$1:$A$2009&gt;=Tweets!A61)*(Diario!$A$1:$A$2009&lt;=Tweets!A61+7))),"")</f>
        <v>0.13046487019140998</v>
      </c>
      <c r="U61" s="33">
        <f>IFERROR(_xlfn.XLOOKUP(Tweets!A61-1,Diario!$A:$A,Diario!$I:$I),"")</f>
        <v>0.12870415689755818</v>
      </c>
      <c r="V61" s="33" cm="1">
        <f t="array" ref="V61">IFERROR(_xlfn.STDEV.S(_xlfn._xlws.FILTER(Diario!$J:$J,(Diario!$A:$A&gt;=Tweets!A61-3)*(Diario!$A:$A&lt;=Tweets!A61-1))),"")</f>
        <v>0.19491490486465979</v>
      </c>
      <c r="W61" s="33" cm="1">
        <f t="array" ref="W61">IFERROR(_xlfn.STDEV.S(_xlfn._xlws.FILTER(Diario!$J:$J,(Diario!$A:$A&gt;=Tweets!A61-7)*(Diario!$A:$A&lt;=Tweets!A61-1))),"")</f>
        <v>0.16060581869062091</v>
      </c>
      <c r="X61" s="7">
        <f>IF(_xlfn.XLOOKUP(Tweets!A61+3,Diario!$A:$A,Diario!$E:$E,,1)="",0,1)</f>
        <v>1</v>
      </c>
      <c r="Y61" s="7">
        <f>IF(_xlfn.XLOOKUP(Tweets!A61+7,Diario!$A:$A,Diario!$E:$E,,1)="",0,1)</f>
        <v>1</v>
      </c>
    </row>
    <row r="62" spans="1:25" x14ac:dyDescent="0.25">
      <c r="A62" s="23">
        <v>44332</v>
      </c>
      <c r="B62" s="24" t="s">
        <v>170</v>
      </c>
      <c r="C62" s="25">
        <v>13000</v>
      </c>
      <c r="D62" s="25">
        <v>1000</v>
      </c>
      <c r="E62" s="25">
        <v>1000</v>
      </c>
      <c r="F62" s="25" t="str">
        <f t="shared" si="1"/>
        <v>Bajo</v>
      </c>
      <c r="G62" s="25">
        <f>SUM(Tweets[[#This Row],[Likes]:[Respuestas]])</f>
        <v>15000</v>
      </c>
      <c r="H62" s="26" t="s">
        <v>171</v>
      </c>
      <c r="I62" s="24" t="s">
        <v>29</v>
      </c>
      <c r="J62" s="24" t="s">
        <v>49</v>
      </c>
      <c r="K62" s="24" t="s">
        <v>31</v>
      </c>
      <c r="L62" s="24" t="s">
        <v>32</v>
      </c>
      <c r="M62" s="24" t="s">
        <v>33</v>
      </c>
      <c r="N62" s="24" t="s">
        <v>34</v>
      </c>
      <c r="O62" s="33">
        <f>IFERROR(_xlfn.XLOOKUP(Tweets!A62+1,Diario!$A$1:$A$2009,Diario!$E$1:$E$2009)/_xlfn.XLOOKUP(Tweets!A62,Diario!$A$1:$A$2009,Diario!$E$1:$E$2009)-1,"")</f>
        <v>-5.7349603174297381E-2</v>
      </c>
      <c r="P62" s="33">
        <f>IFERROR(_xlfn.XLOOKUP(Tweets!A62+3,Diario!$A$1:$A$2009,Diario!$E$1:$E$2009)/_xlfn.XLOOKUP(Tweets!A62,Diario!$A$1:$A$2009,Diario!$E$1:$E$2009)-1,"")</f>
        <v>-0.35402836090238432</v>
      </c>
      <c r="Q62" s="33">
        <f>IFERROR(_xlfn.XLOOKUP(Tweets!A62+7,Diario!$A$1:$A$2009,Diario!$E$1:$E$2009)/_xlfn.XLOOKUP(Tweets!A62,Diario!$A$1:$A$2009,Diario!$E$1:$E$2009)-1,"")</f>
        <v>-0.4068265610071613</v>
      </c>
      <c r="R62" s="33">
        <f>IFERROR(_xlfn.XLOOKUP(Tweets!A62,Diario!$A:$A,Diario!$I:$I),"")</f>
        <v>1.9260972936717712E-2</v>
      </c>
      <c r="S62" s="33" cm="1">
        <f t="array" ref="S62">IFERROR(_xlfn.STDEV.S(_xlfn._xlws.FILTER(Diario!$J$1:$J$2009,(Diario!$A$1:$A$2009&gt;=Tweets!A62)*(Diario!$A$1:$A$2009&lt;=Tweets!A62+3))),"")</f>
        <v>0.19249298577609864</v>
      </c>
      <c r="T62" s="33" cm="1">
        <f t="array" ref="T62">IFERROR(_xlfn.STDEV.S(_xlfn._xlws.FILTER(Diario!$J$1:$J$2009,(Diario!$A$1:$A$2009&gt;=Tweets!A62)*(Diario!$A$1:$A$2009&lt;=Tweets!A62+7))),"")</f>
        <v>0.15295101426614094</v>
      </c>
      <c r="U62" s="33">
        <f>IFERROR(_xlfn.XLOOKUP(Tweets!A62-1,Diario!$A:$A,Diario!$I:$I),"")</f>
        <v>2.1366788378250526E-2</v>
      </c>
      <c r="V62" s="33" cm="1">
        <f t="array" ref="V62">IFERROR(_xlfn.STDEV.S(_xlfn._xlws.FILTER(Diario!$J:$J,(Diario!$A:$A&gt;=Tweets!A62-3)*(Diario!$A:$A&lt;=Tweets!A62-1))),"")</f>
        <v>0.12068186959582718</v>
      </c>
      <c r="W62" s="33" cm="1">
        <f t="array" ref="W62">IFERROR(_xlfn.STDEV.S(_xlfn._xlws.FILTER(Diario!$J:$J,(Diario!$A:$A&gt;=Tweets!A62-7)*(Diario!$A:$A&lt;=Tweets!A62-1))),"")</f>
        <v>0.15645775133616197</v>
      </c>
      <c r="X62" s="7">
        <f>IF(_xlfn.XLOOKUP(Tweets!A62+3,Diario!$A:$A,Diario!$E:$E,,1)="",0,1)</f>
        <v>1</v>
      </c>
      <c r="Y62" s="7">
        <f>IF(_xlfn.XLOOKUP(Tweets!A62+7,Diario!$A:$A,Diario!$E:$E,,1)="",0,1)</f>
        <v>1</v>
      </c>
    </row>
    <row r="63" spans="1:25" x14ac:dyDescent="0.25">
      <c r="A63" s="23">
        <v>44332</v>
      </c>
      <c r="B63" s="24" t="s">
        <v>172</v>
      </c>
      <c r="C63" s="25">
        <v>36000</v>
      </c>
      <c r="D63" s="25">
        <v>9000</v>
      </c>
      <c r="E63" s="25">
        <v>6000</v>
      </c>
      <c r="F63" s="25" t="str">
        <f t="shared" si="1"/>
        <v>Medio</v>
      </c>
      <c r="G63" s="25">
        <f>SUM(Tweets[[#This Row],[Likes]:[Respuestas]])</f>
        <v>51000</v>
      </c>
      <c r="H63" s="26" t="s">
        <v>173</v>
      </c>
      <c r="I63" s="24" t="s">
        <v>29</v>
      </c>
      <c r="J63" s="24" t="s">
        <v>49</v>
      </c>
      <c r="K63" s="24" t="s">
        <v>39</v>
      </c>
      <c r="L63" s="24" t="s">
        <v>50</v>
      </c>
      <c r="M63" s="24" t="s">
        <v>60</v>
      </c>
      <c r="N63" s="24" t="s">
        <v>57</v>
      </c>
      <c r="O63" s="33">
        <f>IFERROR(_xlfn.XLOOKUP(Tweets!A63+1,Diario!$A$1:$A$2009,Diario!$E$1:$E$2009)/_xlfn.XLOOKUP(Tweets!A63,Diario!$A$1:$A$2009,Diario!$E$1:$E$2009)-1,"")</f>
        <v>-5.7349603174297381E-2</v>
      </c>
      <c r="P63" s="33">
        <f>IFERROR(_xlfn.XLOOKUP(Tweets!A63+3,Diario!$A$1:$A$2009,Diario!$E$1:$E$2009)/_xlfn.XLOOKUP(Tweets!A63,Diario!$A$1:$A$2009,Diario!$E$1:$E$2009)-1,"")</f>
        <v>-0.35402836090238432</v>
      </c>
      <c r="Q63" s="33">
        <f>IFERROR(_xlfn.XLOOKUP(Tweets!A63+7,Diario!$A$1:$A$2009,Diario!$E$1:$E$2009)/_xlfn.XLOOKUP(Tweets!A63,Diario!$A$1:$A$2009,Diario!$E$1:$E$2009)-1,"")</f>
        <v>-0.4068265610071613</v>
      </c>
      <c r="R63" s="33">
        <f>IFERROR(_xlfn.XLOOKUP(Tweets!A63,Diario!$A:$A,Diario!$I:$I),"")</f>
        <v>1.9260972936717712E-2</v>
      </c>
      <c r="S63" s="33" cm="1">
        <f t="array" ref="S63">IFERROR(_xlfn.STDEV.S(_xlfn._xlws.FILTER(Diario!$J$1:$J$2009,(Diario!$A$1:$A$2009&gt;=Tweets!A63)*(Diario!$A$1:$A$2009&lt;=Tweets!A63+3))),"")</f>
        <v>0.19249298577609864</v>
      </c>
      <c r="T63" s="33" cm="1">
        <f t="array" ref="T63">IFERROR(_xlfn.STDEV.S(_xlfn._xlws.FILTER(Diario!$J$1:$J$2009,(Diario!$A$1:$A$2009&gt;=Tweets!A63)*(Diario!$A$1:$A$2009&lt;=Tweets!A63+7))),"")</f>
        <v>0.15295101426614094</v>
      </c>
      <c r="U63" s="33">
        <f>IFERROR(_xlfn.XLOOKUP(Tweets!A63-1,Diario!$A:$A,Diario!$I:$I),"")</f>
        <v>2.1366788378250526E-2</v>
      </c>
      <c r="V63" s="33" cm="1">
        <f t="array" ref="V63">IFERROR(_xlfn.STDEV.S(_xlfn._xlws.FILTER(Diario!$J:$J,(Diario!$A:$A&gt;=Tweets!A63-3)*(Diario!$A:$A&lt;=Tweets!A63-1))),"")</f>
        <v>0.12068186959582718</v>
      </c>
      <c r="W63" s="33" cm="1">
        <f t="array" ref="W63">IFERROR(_xlfn.STDEV.S(_xlfn._xlws.FILTER(Diario!$J:$J,(Diario!$A:$A&gt;=Tweets!A63-7)*(Diario!$A:$A&lt;=Tweets!A63-1))),"")</f>
        <v>0.15645775133616197</v>
      </c>
      <c r="X63" s="7">
        <f>IF(_xlfn.XLOOKUP(Tweets!A63+3,Diario!$A:$A,Diario!$E:$E,,1)="",0,1)</f>
        <v>1</v>
      </c>
      <c r="Y63" s="7">
        <f>IF(_xlfn.XLOOKUP(Tweets!A63+7,Diario!$A:$A,Diario!$E:$E,,1)="",0,1)</f>
        <v>1</v>
      </c>
    </row>
    <row r="64" spans="1:25" x14ac:dyDescent="0.25">
      <c r="A64" s="23">
        <v>44333</v>
      </c>
      <c r="B64" s="24" t="s">
        <v>174</v>
      </c>
      <c r="C64" s="25">
        <v>87000</v>
      </c>
      <c r="D64" s="25">
        <v>21000</v>
      </c>
      <c r="E64" s="25">
        <v>15000</v>
      </c>
      <c r="F64" s="25" t="str">
        <f t="shared" si="1"/>
        <v>Alto</v>
      </c>
      <c r="G64" s="25">
        <f>SUM(Tweets[[#This Row],[Likes]:[Respuestas]])</f>
        <v>123000</v>
      </c>
      <c r="H64" s="26" t="s">
        <v>175</v>
      </c>
      <c r="I64" s="24" t="s">
        <v>29</v>
      </c>
      <c r="J64" s="24" t="s">
        <v>49</v>
      </c>
      <c r="K64" s="24" t="s">
        <v>66</v>
      </c>
      <c r="L64" s="24" t="s">
        <v>45</v>
      </c>
      <c r="M64" s="24" t="s">
        <v>106</v>
      </c>
      <c r="N64" s="24" t="s">
        <v>34</v>
      </c>
      <c r="O64" s="33">
        <f>IFERROR(_xlfn.XLOOKUP(Tweets!A64+1,Diario!$A$1:$A$2009,Diario!$E$1:$E$2009)/_xlfn.XLOOKUP(Tweets!A64,Diario!$A$1:$A$2009,Diario!$E$1:$E$2009)-1,"")</f>
        <v>-3.2835752903869864E-2</v>
      </c>
      <c r="P64" s="33">
        <f>IFERROR(_xlfn.XLOOKUP(Tweets!A64+3,Diario!$A$1:$A$2009,Diario!$E$1:$E$2009)/_xlfn.XLOOKUP(Tweets!A64,Diario!$A$1:$A$2009,Diario!$E$1:$E$2009)-1,"")</f>
        <v>-0.19196262062959724</v>
      </c>
      <c r="Q64" s="33">
        <f>IFERROR(_xlfn.XLOOKUP(Tweets!A64+7,Diario!$A$1:$A$2009,Diario!$E$1:$E$2009)/_xlfn.XLOOKUP(Tweets!A64,Diario!$A$1:$A$2009,Diario!$E$1:$E$2009)-1,"")</f>
        <v>-0.26292137565889306</v>
      </c>
      <c r="R64" s="33">
        <f>IFERROR(_xlfn.XLOOKUP(Tweets!A64,Diario!$A:$A,Diario!$I:$I),"")</f>
        <v>2.6890426656070006E-2</v>
      </c>
      <c r="S64" s="33" cm="1">
        <f t="array" ref="S64">IFERROR(_xlfn.STDEV.S(_xlfn._xlws.FILTER(Diario!$J$1:$J$2009,(Diario!$A$1:$A$2009&gt;=Tweets!A64)*(Diario!$A$1:$A$2009&lt;=Tweets!A64+3))),"")</f>
        <v>0.19453291615618071</v>
      </c>
      <c r="T64" s="33" cm="1">
        <f t="array" ref="T64">IFERROR(_xlfn.STDEV.S(_xlfn._xlws.FILTER(Diario!$J$1:$J$2009,(Diario!$A$1:$A$2009&gt;=Tweets!A64)*(Diario!$A$1:$A$2009&lt;=Tweets!A64+7))),"")</f>
        <v>0.15282846088378882</v>
      </c>
      <c r="U64" s="33">
        <f>IFERROR(_xlfn.XLOOKUP(Tweets!A64-1,Diario!$A:$A,Diario!$I:$I),"")</f>
        <v>1.9260972936717712E-2</v>
      </c>
      <c r="V64" s="33" cm="1">
        <f t="array" ref="V64">IFERROR(_xlfn.STDEV.S(_xlfn._xlws.FILTER(Diario!$J:$J,(Diario!$A:$A&gt;=Tweets!A64-3)*(Diario!$A:$A&lt;=Tweets!A64-1))),"")</f>
        <v>4.8309405624650241E-2</v>
      </c>
      <c r="W64" s="33" cm="1">
        <f t="array" ref="W64">IFERROR(_xlfn.STDEV.S(_xlfn._xlws.FILTER(Diario!$J:$J,(Diario!$A:$A&gt;=Tweets!A64-7)*(Diario!$A:$A&lt;=Tweets!A64-1))),"")</f>
        <v>0.13171436324689045</v>
      </c>
      <c r="X64" s="7">
        <f>IF(_xlfn.XLOOKUP(Tweets!A64+3,Diario!$A:$A,Diario!$E:$E,,1)="",0,1)</f>
        <v>1</v>
      </c>
      <c r="Y64" s="7">
        <f>IF(_xlfn.XLOOKUP(Tweets!A64+7,Diario!$A:$A,Diario!$E:$E,,1)="",0,1)</f>
        <v>1</v>
      </c>
    </row>
    <row r="65" spans="1:25" x14ac:dyDescent="0.25">
      <c r="A65" s="23">
        <v>44336</v>
      </c>
      <c r="B65" s="24" t="s">
        <v>176</v>
      </c>
      <c r="C65" s="25">
        <v>4000</v>
      </c>
      <c r="D65" s="25">
        <v>971</v>
      </c>
      <c r="E65" s="25">
        <v>1000</v>
      </c>
      <c r="F65" s="25" t="str">
        <f t="shared" si="1"/>
        <v>Bajo</v>
      </c>
      <c r="G65" s="25">
        <f>SUM(Tweets[[#This Row],[Likes]:[Respuestas]])</f>
        <v>5971</v>
      </c>
      <c r="H65" s="26" t="s">
        <v>177</v>
      </c>
      <c r="I65" s="24" t="s">
        <v>29</v>
      </c>
      <c r="J65" s="24" t="s">
        <v>49</v>
      </c>
      <c r="K65" s="24" t="s">
        <v>66</v>
      </c>
      <c r="L65" s="24" t="s">
        <v>45</v>
      </c>
      <c r="M65" s="24" t="s">
        <v>106</v>
      </c>
      <c r="N65" s="24" t="s">
        <v>34</v>
      </c>
      <c r="O65" s="33">
        <f>IFERROR(_xlfn.XLOOKUP(Tweets!A65+1,Diario!$A$1:$A$2009,Diario!$E$1:$E$2009)/_xlfn.XLOOKUP(Tweets!A65,Diario!$A$1:$A$2009,Diario!$E$1:$E$2009)-1,"")</f>
        <v>-0.10529037122128049</v>
      </c>
      <c r="P65" s="33">
        <f>IFERROR(_xlfn.XLOOKUP(Tweets!A65+3,Diario!$A$1:$A$2009,Diario!$E$1:$E$2009)/_xlfn.XLOOKUP(Tweets!A65,Diario!$A$1:$A$2009,Diario!$E$1:$E$2009)-1,"")</f>
        <v>-0.2212472561079265</v>
      </c>
      <c r="Q65" s="33">
        <f>IFERROR(_xlfn.XLOOKUP(Tweets!A65+7,Diario!$A$1:$A$2009,Diario!$E$1:$E$2009)/_xlfn.XLOOKUP(Tweets!A65,Diario!$A$1:$A$2009,Diario!$E$1:$E$2009)-1,"")</f>
        <v>-0.15937672337305497</v>
      </c>
      <c r="R65" s="33">
        <f>IFERROR(_xlfn.XLOOKUP(Tweets!A65,Diario!$A:$A,Diario!$I:$I),"")</f>
        <v>4.9230723440297407E-2</v>
      </c>
      <c r="S65" s="33" cm="1">
        <f t="array" ref="S65">IFERROR(_xlfn.STDEV.S(_xlfn._xlws.FILTER(Diario!$J$1:$J$2009,(Diario!$A$1:$A$2009&gt;=Tweets!A65)*(Diario!$A$1:$A$2009&lt;=Tweets!A65+3))),"")</f>
        <v>0.12948512918733227</v>
      </c>
      <c r="T65" s="33" cm="1">
        <f t="array" ref="T65">IFERROR(_xlfn.STDEV.S(_xlfn._xlws.FILTER(Diario!$J$1:$J$2009,(Diario!$A$1:$A$2009&gt;=Tweets!A65)*(Diario!$A$1:$A$2009&lt;=Tweets!A65+7))),"")</f>
        <v>8.977686312753741E-2</v>
      </c>
      <c r="U65" s="33">
        <f>IFERROR(_xlfn.XLOOKUP(Tweets!A65-1,Diario!$A:$A,Diario!$I:$I),"")</f>
        <v>2.4690275050693173E-2</v>
      </c>
      <c r="V65" s="33" cm="1">
        <f t="array" ref="V65">IFERROR(_xlfn.STDEV.S(_xlfn._xlws.FILTER(Diario!$J:$J,(Diario!$A:$A&gt;=Tweets!A65-3)*(Diario!$A:$A&lt;=Tweets!A65-1))),"")</f>
        <v>0.23569084867152287</v>
      </c>
      <c r="W65" s="33" cm="1">
        <f t="array" ref="W65">IFERROR(_xlfn.STDEV.S(_xlfn._xlws.FILTER(Diario!$J:$J,(Diario!$A:$A&gt;=Tweets!A65-7)*(Diario!$A:$A&lt;=Tweets!A65-1))),"")</f>
        <v>0.15831658030201493</v>
      </c>
      <c r="X65" s="7">
        <f>IF(_xlfn.XLOOKUP(Tweets!A65+3,Diario!$A:$A,Diario!$E:$E,,1)="",0,1)</f>
        <v>1</v>
      </c>
      <c r="Y65" s="7">
        <f>IF(_xlfn.XLOOKUP(Tweets!A65+7,Diario!$A:$A,Diario!$E:$E,,1)="",0,1)</f>
        <v>1</v>
      </c>
    </row>
    <row r="66" spans="1:25" x14ac:dyDescent="0.25">
      <c r="A66" s="23">
        <v>44338</v>
      </c>
      <c r="B66" s="24" t="s">
        <v>178</v>
      </c>
      <c r="C66" s="25">
        <v>57000</v>
      </c>
      <c r="D66" s="25">
        <v>12000</v>
      </c>
      <c r="E66" s="25">
        <v>4000</v>
      </c>
      <c r="F66" s="25" t="str">
        <f t="shared" ref="F66:F97" si="2">IF(G66&lt;=_xlfn.PERCENTILE.INC($G:$G,0.25),"Bajo", IF(G66&lt;=_xlfn.PERCENTILE.INC($G:$G,0.5),"Medio", IF(G66&lt;=_xlfn.PERCENTILE.INC($G:$G,0.75),"Alto","Muy alto")))</f>
        <v>Medio</v>
      </c>
      <c r="G66" s="25">
        <f>SUM(Tweets[[#This Row],[Likes]:[Respuestas]])</f>
        <v>73000</v>
      </c>
      <c r="H66" s="26" t="s">
        <v>179</v>
      </c>
      <c r="I66" s="24" t="s">
        <v>37</v>
      </c>
      <c r="J66" s="24" t="s">
        <v>30</v>
      </c>
      <c r="K66" s="24" t="s">
        <v>38</v>
      </c>
      <c r="L66" s="24" t="s">
        <v>50</v>
      </c>
      <c r="M66" s="24" t="s">
        <v>40</v>
      </c>
      <c r="N66" s="24" t="s">
        <v>34</v>
      </c>
      <c r="O66" s="33">
        <f>IFERROR(_xlfn.XLOOKUP(Tweets!A66+1,Diario!$A$1:$A$2009,Diario!$E$1:$E$2009)/_xlfn.XLOOKUP(Tweets!A66,Diario!$A$1:$A$2009,Diario!$E$1:$E$2009)-1,"")</f>
        <v>-9.9161990311041559E-2</v>
      </c>
      <c r="P66" s="33">
        <f>IFERROR(_xlfn.XLOOKUP(Tweets!A66+3,Diario!$A$1:$A$2009,Diario!$E$1:$E$2009)/_xlfn.XLOOKUP(Tweets!A66,Diario!$A$1:$A$2009,Diario!$E$1:$E$2009)-1,"")</f>
        <v>1.2840948710948208E-3</v>
      </c>
      <c r="Q66" s="33">
        <f>IFERROR(_xlfn.XLOOKUP(Tweets!A66+7,Diario!$A$1:$A$2009,Diario!$E$1:$E$2009)/_xlfn.XLOOKUP(Tweets!A66,Diario!$A$1:$A$2009,Diario!$E$1:$E$2009)-1,"")</f>
        <v>-0.12631981316620156</v>
      </c>
      <c r="R66" s="33">
        <f>IFERROR(_xlfn.XLOOKUP(Tweets!A66,Diario!$A:$A,Diario!$I:$I),"")</f>
        <v>5.9842773245227E-2</v>
      </c>
      <c r="S66" s="33" cm="1">
        <f t="array" ref="S66">IFERROR(_xlfn.STDEV.S(_xlfn._xlws.FILTER(Diario!$J$1:$J$2009,(Diario!$A$1:$A$2009&gt;=Tweets!A66)*(Diario!$A$1:$A$2009&lt;=Tweets!A66+3))),"")</f>
        <v>0.11816828410720967</v>
      </c>
      <c r="T66" s="33" cm="1">
        <f t="array" ref="T66">IFERROR(_xlfn.STDEV.S(_xlfn._xlws.FILTER(Diario!$J$1:$J$2009,(Diario!$A$1:$A$2009&gt;=Tweets!A66)*(Diario!$A$1:$A$2009&lt;=Tweets!A66+7))),"")</f>
        <v>8.4270900215600977E-2</v>
      </c>
      <c r="U66" s="33">
        <f>IFERROR(_xlfn.XLOOKUP(Tweets!A66-1,Diario!$A:$A,Diario!$I:$I),"")</f>
        <v>6.9941348151751778E-2</v>
      </c>
      <c r="V66" s="33" cm="1">
        <f t="array" ref="V66">IFERROR(_xlfn.STDEV.S(_xlfn._xlws.FILTER(Diario!$J:$J,(Diario!$A:$A&gt;=Tweets!A66-3)*(Diario!$A:$A&lt;=Tweets!A66-1))),"")</f>
        <v>0.14796478388421105</v>
      </c>
      <c r="W66" s="33" cm="1">
        <f t="array" ref="W66">IFERROR(_xlfn.STDEV.S(_xlfn._xlws.FILTER(Diario!$J:$J,(Diario!$A:$A&gt;=Tweets!A66-7)*(Diario!$A:$A&lt;=Tweets!A66-1))),"")</f>
        <v>0.14018687989245987</v>
      </c>
      <c r="X66" s="7">
        <f>IF(_xlfn.XLOOKUP(Tweets!A66+3,Diario!$A:$A,Diario!$E:$E,,1)="",0,1)</f>
        <v>1</v>
      </c>
      <c r="Y66" s="7">
        <f>IF(_xlfn.XLOOKUP(Tweets!A66+7,Diario!$A:$A,Diario!$E:$E,,1)="",0,1)</f>
        <v>1</v>
      </c>
    </row>
    <row r="67" spans="1:25" x14ac:dyDescent="0.25">
      <c r="A67" s="23">
        <v>44340</v>
      </c>
      <c r="B67" s="24" t="s">
        <v>180</v>
      </c>
      <c r="C67" s="25">
        <v>285000</v>
      </c>
      <c r="D67" s="25">
        <v>41000</v>
      </c>
      <c r="E67" s="25">
        <v>22000</v>
      </c>
      <c r="F67" s="25" t="str">
        <f t="shared" si="2"/>
        <v>Muy alto</v>
      </c>
      <c r="G67" s="25">
        <f>SUM(Tweets[[#This Row],[Likes]:[Respuestas]])</f>
        <v>348000</v>
      </c>
      <c r="H67" s="26" t="s">
        <v>181</v>
      </c>
      <c r="I67" s="24" t="s">
        <v>29</v>
      </c>
      <c r="J67" s="24" t="s">
        <v>30</v>
      </c>
      <c r="K67" s="24" t="s">
        <v>66</v>
      </c>
      <c r="L67" s="24" t="s">
        <v>45</v>
      </c>
      <c r="M67" s="24" t="s">
        <v>106</v>
      </c>
      <c r="N67" s="24" t="s">
        <v>34</v>
      </c>
      <c r="O67" s="33">
        <f>IFERROR(_xlfn.XLOOKUP(Tweets!A67+1,Diario!$A$1:$A$2009,Diario!$E$1:$E$2009)/_xlfn.XLOOKUP(Tweets!A67,Diario!$A$1:$A$2009,Diario!$E$1:$E$2009)-1,"")</f>
        <v>-5.1083846119534426E-2</v>
      </c>
      <c r="P67" s="33">
        <f>IFERROR(_xlfn.XLOOKUP(Tweets!A67+3,Diario!$A$1:$A$2009,Diario!$E$1:$E$2009)/_xlfn.XLOOKUP(Tweets!A67,Diario!$A$1:$A$2009,Diario!$E$1:$E$2009)-1,"")</f>
        <v>-7.8449697153270659E-2</v>
      </c>
      <c r="Q67" s="33">
        <f>IFERROR(_xlfn.XLOOKUP(Tweets!A67+7,Diario!$A$1:$A$2009,Diario!$E$1:$E$2009)/_xlfn.XLOOKUP(Tweets!A67,Diario!$A$1:$A$2009,Diario!$E$1:$E$2009)-1,"")</f>
        <v>-0.10312464197521976</v>
      </c>
      <c r="R67" s="33">
        <f>IFERROR(_xlfn.XLOOKUP(Tweets!A67,Diario!$A:$A,Diario!$I:$I),"")</f>
        <v>5.6080906121549659E-2</v>
      </c>
      <c r="S67" s="33" cm="1">
        <f t="array" ref="S67">IFERROR(_xlfn.STDEV.S(_xlfn._xlws.FILTER(Diario!$J$1:$J$2009,(Diario!$A$1:$A$2009&gt;=Tweets!A67)*(Diario!$A$1:$A$2009&lt;=Tweets!A67+3))),"")</f>
        <v>4.2042532166949871E-2</v>
      </c>
      <c r="T67" s="33" cm="1">
        <f t="array" ref="T67">IFERROR(_xlfn.STDEV.S(_xlfn._xlws.FILTER(Diario!$J$1:$J$2009,(Diario!$A$1:$A$2009&gt;=Tweets!A67)*(Diario!$A$1:$A$2009&lt;=Tweets!A67+7))),"")</f>
        <v>7.1131444839279828E-2</v>
      </c>
      <c r="U67" s="33">
        <f>IFERROR(_xlfn.XLOOKUP(Tweets!A67-1,Diario!$A:$A,Diario!$I:$I),"")</f>
        <v>1.8340378698083512E-2</v>
      </c>
      <c r="V67" s="33" cm="1">
        <f t="array" ref="V67">IFERROR(_xlfn.STDEV.S(_xlfn._xlws.FILTER(Diario!$J:$J,(Diario!$A:$A&gt;=Tweets!A67-3)*(Diario!$A:$A&lt;=Tweets!A67-1))),"")</f>
        <v>0.14114005915054414</v>
      </c>
      <c r="W67" s="33" cm="1">
        <f t="array" ref="W67">IFERROR(_xlfn.STDEV.S(_xlfn._xlws.FILTER(Diario!$J:$J,(Diario!$A:$A&gt;=Tweets!A67-7)*(Diario!$A:$A&lt;=Tweets!A67-1))),"")</f>
        <v>0.16488256416982011</v>
      </c>
      <c r="X67" s="7">
        <f>IF(_xlfn.XLOOKUP(Tweets!A67+3,Diario!$A:$A,Diario!$E:$E,,1)="",0,1)</f>
        <v>1</v>
      </c>
      <c r="Y67" s="7">
        <f>IF(_xlfn.XLOOKUP(Tweets!A67+7,Diario!$A:$A,Diario!$E:$E,,1)="",0,1)</f>
        <v>1</v>
      </c>
    </row>
    <row r="68" spans="1:25" x14ac:dyDescent="0.25">
      <c r="A68" s="23">
        <v>44342</v>
      </c>
      <c r="B68" s="24" t="s">
        <v>53</v>
      </c>
      <c r="C68" s="25">
        <v>7000</v>
      </c>
      <c r="D68" s="25">
        <v>276</v>
      </c>
      <c r="E68" s="25">
        <v>713</v>
      </c>
      <c r="F68" s="25" t="str">
        <f t="shared" si="2"/>
        <v>Bajo</v>
      </c>
      <c r="G68" s="25">
        <f>SUM(Tweets[[#This Row],[Likes]:[Respuestas]])</f>
        <v>7989</v>
      </c>
      <c r="H68" s="26" t="s">
        <v>182</v>
      </c>
      <c r="I68" s="24" t="s">
        <v>29</v>
      </c>
      <c r="J68" s="24" t="s">
        <v>49</v>
      </c>
      <c r="K68" s="24" t="s">
        <v>31</v>
      </c>
      <c r="L68" s="24" t="s">
        <v>32</v>
      </c>
      <c r="M68" s="24" t="s">
        <v>33</v>
      </c>
      <c r="N68" s="24" t="s">
        <v>34</v>
      </c>
      <c r="O68" s="33">
        <f>IFERROR(_xlfn.XLOOKUP(Tweets!A68+1,Diario!$A$1:$A$2009,Diario!$E$1:$E$2009)/_xlfn.XLOOKUP(Tweets!A68,Diario!$A$1:$A$2009,Diario!$E$1:$E$2009)-1,"")</f>
        <v>-5.244043978651014E-2</v>
      </c>
      <c r="P68" s="33">
        <f>IFERROR(_xlfn.XLOOKUP(Tweets!A68+3,Diario!$A$1:$A$2009,Diario!$E$1:$E$2009)/_xlfn.XLOOKUP(Tweets!A68,Diario!$A$1:$A$2009,Diario!$E$1:$E$2009)-1,"")</f>
        <v>-0.14864541195015768</v>
      </c>
      <c r="Q68" s="33">
        <f>IFERROR(_xlfn.XLOOKUP(Tweets!A68+7,Diario!$A$1:$A$2009,Diario!$E$1:$E$2009)/_xlfn.XLOOKUP(Tweets!A68,Diario!$A$1:$A$2009,Diario!$E$1:$E$2009)-1,"")</f>
        <v>0.20605964714549097</v>
      </c>
      <c r="R68" s="33">
        <f>IFERROR(_xlfn.XLOOKUP(Tweets!A68,Diario!$A:$A,Diario!$I:$I),"")</f>
        <v>8.6015937649677708E-3</v>
      </c>
      <c r="S68" s="33" cm="1">
        <f t="array" ref="S68">IFERROR(_xlfn.STDEV.S(_xlfn._xlws.FILTER(Diario!$J$1:$J$2009,(Diario!$A$1:$A$2009&gt;=Tweets!A68)*(Diario!$A$1:$A$2009&lt;=Tweets!A68+3))),"")</f>
        <v>3.0672631777843719E-2</v>
      </c>
      <c r="T68" s="33" cm="1">
        <f t="array" ref="T68">IFERROR(_xlfn.STDEV.S(_xlfn._xlws.FILTER(Diario!$J$1:$J$2009,(Diario!$A$1:$A$2009&gt;=Tweets!A68)*(Diario!$A$1:$A$2009&lt;=Tweets!A68+7))),"")</f>
        <v>9.0068513058112573E-2</v>
      </c>
      <c r="U68" s="33">
        <f>IFERROR(_xlfn.XLOOKUP(Tweets!A68-1,Diario!$A:$A,Diario!$I:$I),"")</f>
        <v>9.5122538109918778E-3</v>
      </c>
      <c r="V68" s="33" cm="1">
        <f t="array" ref="V68">IFERROR(_xlfn.STDEV.S(_xlfn._xlws.FILTER(Diario!$J:$J,(Diario!$A:$A&gt;=Tweets!A68-3)*(Diario!$A:$A&lt;=Tweets!A68-1))),"")</f>
        <v>0.11305539013043246</v>
      </c>
      <c r="W68" s="33" cm="1">
        <f t="array" ref="W68">IFERROR(_xlfn.STDEV.S(_xlfn._xlws.FILTER(Diario!$J:$J,(Diario!$A:$A&gt;=Tweets!A68-7)*(Diario!$A:$A&lt;=Tweets!A68-1))),"")</f>
        <v>0.11950194255980537</v>
      </c>
      <c r="X68" s="7">
        <f>IF(_xlfn.XLOOKUP(Tweets!A68+3,Diario!$A:$A,Diario!$E:$E,,1)="",0,1)</f>
        <v>1</v>
      </c>
      <c r="Y68" s="7">
        <f>IF(_xlfn.XLOOKUP(Tweets!A68+7,Diario!$A:$A,Diario!$E:$E,,1)="",0,1)</f>
        <v>1</v>
      </c>
    </row>
    <row r="69" spans="1:25" x14ac:dyDescent="0.25">
      <c r="A69" s="23">
        <v>44351</v>
      </c>
      <c r="B69" s="24" t="s">
        <v>183</v>
      </c>
      <c r="C69" s="25">
        <v>186000</v>
      </c>
      <c r="D69" s="25">
        <v>27000</v>
      </c>
      <c r="E69" s="25">
        <v>48000</v>
      </c>
      <c r="F69" s="25" t="str">
        <f t="shared" si="2"/>
        <v>Alto</v>
      </c>
      <c r="G69" s="25">
        <f>SUM(Tweets[[#This Row],[Likes]:[Respuestas]])</f>
        <v>261000</v>
      </c>
      <c r="H69" s="26" t="s">
        <v>184</v>
      </c>
      <c r="I69" s="24" t="s">
        <v>29</v>
      </c>
      <c r="J69" s="24" t="s">
        <v>30</v>
      </c>
      <c r="K69" s="24" t="s">
        <v>31</v>
      </c>
      <c r="L69" s="24" t="s">
        <v>32</v>
      </c>
      <c r="M69" s="24" t="s">
        <v>33</v>
      </c>
      <c r="N69" s="24" t="s">
        <v>57</v>
      </c>
      <c r="O69" s="33">
        <f>IFERROR(_xlfn.XLOOKUP(Tweets!A69+1,Diario!$A$1:$A$2009,Diario!$E$1:$E$2009)/_xlfn.XLOOKUP(Tweets!A69,Diario!$A$1:$A$2009,Diario!$E$1:$E$2009)-1,"")</f>
        <v>-8.5471349517813877E-3</v>
      </c>
      <c r="P69" s="33">
        <f>IFERROR(_xlfn.XLOOKUP(Tweets!A69+3,Diario!$A$1:$A$2009,Diario!$E$1:$E$2009)/_xlfn.XLOOKUP(Tweets!A69,Diario!$A$1:$A$2009,Diario!$E$1:$E$2009)-1,"")</f>
        <v>-0.12721584611423187</v>
      </c>
      <c r="Q69" s="33">
        <f>IFERROR(_xlfn.XLOOKUP(Tweets!A69+7,Diario!$A$1:$A$2009,Diario!$E$1:$E$2009)/_xlfn.XLOOKUP(Tweets!A69,Diario!$A$1:$A$2009,Diario!$E$1:$E$2009)-1,"")</f>
        <v>-0.17013028072031955</v>
      </c>
      <c r="R69" s="33">
        <f>IFERROR(_xlfn.XLOOKUP(Tweets!A69,Diario!$A:$A,Diario!$I:$I),"")</f>
        <v>2.6030912928701983E-2</v>
      </c>
      <c r="S69" s="33" cm="1">
        <f t="array" ref="S69">IFERROR(_xlfn.STDEV.S(_xlfn._xlws.FILTER(Diario!$J$1:$J$2009,(Diario!$A$1:$A$2009&gt;=Tweets!A69)*(Diario!$A$1:$A$2009&lt;=Tweets!A69+3))),"")</f>
        <v>3.2032163374626825E-2</v>
      </c>
      <c r="T69" s="33" cm="1">
        <f t="array" ref="T69">IFERROR(_xlfn.STDEV.S(_xlfn._xlws.FILTER(Diario!$J$1:$J$2009,(Diario!$A$1:$A$2009&gt;=Tweets!A69)*(Diario!$A$1:$A$2009&lt;=Tweets!A69+7))),"")</f>
        <v>3.9584014468086133E-2</v>
      </c>
      <c r="U69" s="33">
        <f>IFERROR(_xlfn.XLOOKUP(Tweets!A69-1,Diario!$A:$A,Diario!$I:$I),"")</f>
        <v>5.9496679959277453E-2</v>
      </c>
      <c r="V69" s="33" cm="1">
        <f t="array" ref="V69">IFERROR(_xlfn.STDEV.S(_xlfn._xlws.FILTER(Diario!$J:$J,(Diario!$A:$A&gt;=Tweets!A69-3)*(Diario!$A:$A&lt;=Tweets!A69-1))),"")</f>
        <v>0.11998689964955285</v>
      </c>
      <c r="W69" s="33" cm="1">
        <f t="array" ref="W69">IFERROR(_xlfn.STDEV.S(_xlfn._xlws.FILTER(Diario!$J:$J,(Diario!$A:$A&gt;=Tweets!A69-7)*(Diario!$A:$A&lt;=Tweets!A69-1))),"")</f>
        <v>8.8293041111911011E-2</v>
      </c>
      <c r="X69" s="7">
        <f>IF(_xlfn.XLOOKUP(Tweets!A69+3,Diario!$A:$A,Diario!$E:$E,,1)="",0,1)</f>
        <v>1</v>
      </c>
      <c r="Y69" s="7">
        <f>IF(_xlfn.XLOOKUP(Tweets!A69+7,Diario!$A:$A,Diario!$E:$E,,1)="",0,1)</f>
        <v>1</v>
      </c>
    </row>
    <row r="70" spans="1:25" x14ac:dyDescent="0.25">
      <c r="A70" s="23">
        <v>44352</v>
      </c>
      <c r="B70" s="24" t="s">
        <v>185</v>
      </c>
      <c r="C70" s="25">
        <v>185000</v>
      </c>
      <c r="D70" s="25">
        <v>29000</v>
      </c>
      <c r="E70" s="25">
        <v>40000</v>
      </c>
      <c r="F70" s="25" t="str">
        <f t="shared" si="2"/>
        <v>Alto</v>
      </c>
      <c r="G70" s="25">
        <f>SUM(Tweets[[#This Row],[Likes]:[Respuestas]])</f>
        <v>254000</v>
      </c>
      <c r="H70" s="26" t="s">
        <v>186</v>
      </c>
      <c r="I70" s="24" t="s">
        <v>29</v>
      </c>
      <c r="J70" s="24" t="s">
        <v>49</v>
      </c>
      <c r="K70" s="24" t="s">
        <v>38</v>
      </c>
      <c r="L70" s="24" t="s">
        <v>91</v>
      </c>
      <c r="M70" s="24" t="s">
        <v>50</v>
      </c>
      <c r="N70" s="24" t="s">
        <v>34</v>
      </c>
      <c r="O70" s="33">
        <f>IFERROR(_xlfn.XLOOKUP(Tweets!A70+1,Diario!$A$1:$A$2009,Diario!$E$1:$E$2009)/_xlfn.XLOOKUP(Tweets!A70,Diario!$A$1:$A$2009,Diario!$E$1:$E$2009)-1,"")</f>
        <v>-4.3956258973466777E-2</v>
      </c>
      <c r="P70" s="33">
        <f>IFERROR(_xlfn.XLOOKUP(Tweets!A70+3,Diario!$A$1:$A$2009,Diario!$E$1:$E$2009)/_xlfn.XLOOKUP(Tweets!A70,Diario!$A$1:$A$2009,Diario!$E$1:$E$2009)-1,"")</f>
        <v>-0.13384155052126634</v>
      </c>
      <c r="Q70" s="33">
        <f>IFERROR(_xlfn.XLOOKUP(Tweets!A70+7,Diario!$A$1:$A$2009,Diario!$E$1:$E$2009)/_xlfn.XLOOKUP(Tweets!A70,Diario!$A$1:$A$2009,Diario!$E$1:$E$2009)-1,"")</f>
        <v>-0.17634146517700577</v>
      </c>
      <c r="R70" s="33">
        <f>IFERROR(_xlfn.XLOOKUP(Tweets!A70,Diario!$A:$A,Diario!$I:$I),"")</f>
        <v>2.7993260664685138E-3</v>
      </c>
      <c r="S70" s="33" cm="1">
        <f t="array" ref="S70">IFERROR(_xlfn.STDEV.S(_xlfn._xlws.FILTER(Diario!$J$1:$J$2009,(Diario!$A$1:$A$2009&gt;=Tweets!A70)*(Diario!$A$1:$A$2009&lt;=Tweets!A70+3))),"")</f>
        <v>5.6977530385547252E-2</v>
      </c>
      <c r="T70" s="33" cm="1">
        <f t="array" ref="T70">IFERROR(_xlfn.STDEV.S(_xlfn._xlws.FILTER(Diario!$J$1:$J$2009,(Diario!$A$1:$A$2009&gt;=Tweets!A70)*(Diario!$A$1:$A$2009&lt;=Tweets!A70+7))),"")</f>
        <v>4.5074589979696045E-2</v>
      </c>
      <c r="U70" s="33">
        <f>IFERROR(_xlfn.XLOOKUP(Tweets!A70-1,Diario!$A:$A,Diario!$I:$I),"")</f>
        <v>2.6030912928701983E-2</v>
      </c>
      <c r="V70" s="33" cm="1">
        <f t="array" ref="V70">IFERROR(_xlfn.STDEV.S(_xlfn._xlws.FILTER(Diario!$J:$J,(Diario!$A:$A&gt;=Tweets!A70-3)*(Diario!$A:$A&lt;=Tweets!A70-1))),"")</f>
        <v>2.4889190635004985E-2</v>
      </c>
      <c r="W70" s="33" cm="1">
        <f t="array" ref="W70">IFERROR(_xlfn.STDEV.S(_xlfn._xlws.FILTER(Diario!$J:$J,(Diario!$A:$A&gt;=Tweets!A70-7)*(Diario!$A:$A&lt;=Tweets!A70-1))),"")</f>
        <v>8.5427399450405159E-2</v>
      </c>
      <c r="X70" s="7">
        <f>IF(_xlfn.XLOOKUP(Tweets!A70+3,Diario!$A:$A,Diario!$E:$E,,1)="",0,1)</f>
        <v>1</v>
      </c>
      <c r="Y70" s="7">
        <f>IF(_xlfn.XLOOKUP(Tweets!A70+7,Diario!$A:$A,Diario!$E:$E,,1)="",0,1)</f>
        <v>1</v>
      </c>
    </row>
    <row r="71" spans="1:25" x14ac:dyDescent="0.25">
      <c r="A71" s="23">
        <v>44360</v>
      </c>
      <c r="B71" s="24" t="s">
        <v>187</v>
      </c>
      <c r="C71" s="25">
        <v>48000</v>
      </c>
      <c r="D71" s="25">
        <v>11000</v>
      </c>
      <c r="E71" s="25">
        <v>8000</v>
      </c>
      <c r="F71" s="25" t="str">
        <f t="shared" si="2"/>
        <v>Medio</v>
      </c>
      <c r="G71" s="25">
        <f>SUM(Tweets[[#This Row],[Likes]:[Respuestas]])</f>
        <v>67000</v>
      </c>
      <c r="H71" s="26" t="s">
        <v>188</v>
      </c>
      <c r="I71" s="24" t="s">
        <v>29</v>
      </c>
      <c r="J71" s="24" t="s">
        <v>49</v>
      </c>
      <c r="K71" s="24" t="s">
        <v>38</v>
      </c>
      <c r="L71" s="24" t="s">
        <v>103</v>
      </c>
      <c r="M71" s="24" t="s">
        <v>50</v>
      </c>
      <c r="N71" s="24" t="s">
        <v>34</v>
      </c>
      <c r="O71" s="33">
        <f>IFERROR(_xlfn.XLOOKUP(Tweets!A71+1,Diario!$A$1:$A$2009,Diario!$E$1:$E$2009)/_xlfn.XLOOKUP(Tweets!A71,Diario!$A$1:$A$2009,Diario!$E$1:$E$2009)-1,"")</f>
        <v>1.0025491012774612E-2</v>
      </c>
      <c r="P71" s="33">
        <f>IFERROR(_xlfn.XLOOKUP(Tweets!A71+3,Diario!$A$1:$A$2009,Diario!$E$1:$E$2009)/_xlfn.XLOOKUP(Tweets!A71,Diario!$A$1:$A$2009,Diario!$E$1:$E$2009)-1,"")</f>
        <v>-5.1604652558018715E-2</v>
      </c>
      <c r="Q71" s="33">
        <f>IFERROR(_xlfn.XLOOKUP(Tweets!A71+7,Diario!$A$1:$A$2009,Diario!$E$1:$E$2009)/_xlfn.XLOOKUP(Tweets!A71,Diario!$A$1:$A$2009,Diario!$E$1:$E$2009)-1,"")</f>
        <v>-0.13727945606394187</v>
      </c>
      <c r="R71" s="33">
        <f>IFERROR(_xlfn.XLOOKUP(Tweets!A71,Diario!$A:$A,Diario!$I:$I),"")</f>
        <v>2.4724357306111201E-2</v>
      </c>
      <c r="S71" s="33" cm="1">
        <f t="array" ref="S71">IFERROR(_xlfn.STDEV.S(_xlfn._xlws.FILTER(Diario!$J$1:$J$2009,(Diario!$A$1:$A$2009&gt;=Tweets!A71)*(Diario!$A$1:$A$2009&lt;=Tweets!A71+3))),"")</f>
        <v>2.2571243290932637E-2</v>
      </c>
      <c r="T71" s="33" cm="1">
        <f t="array" ref="T71">IFERROR(_xlfn.STDEV.S(_xlfn._xlws.FILTER(Diario!$J$1:$J$2009,(Diario!$A$1:$A$2009&gt;=Tweets!A71)*(Diario!$A$1:$A$2009&lt;=Tweets!A71+7))),"")</f>
        <v>0.12359648523006714</v>
      </c>
      <c r="U71" s="33">
        <f>IFERROR(_xlfn.XLOOKUP(Tweets!A71-1,Diario!$A:$A,Diario!$I:$I),"")</f>
        <v>1.0678597323636015E-2</v>
      </c>
      <c r="V71" s="33" cm="1">
        <f t="array" ref="V71">IFERROR(_xlfn.STDEV.S(_xlfn._xlws.FILTER(Diario!$J:$J,(Diario!$A:$A&gt;=Tweets!A71-3)*(Diario!$A:$A&lt;=Tweets!A71-1))),"")</f>
        <v>3.677986754510551E-2</v>
      </c>
      <c r="W71" s="33" cm="1">
        <f t="array" ref="W71">IFERROR(_xlfn.STDEV.S(_xlfn._xlws.FILTER(Diario!$J:$J,(Diario!$A:$A&gt;=Tweets!A71-7)*(Diario!$A:$A&lt;=Tweets!A71-1))),"")</f>
        <v>4.741365290000963E-2</v>
      </c>
      <c r="X71" s="7">
        <f>IF(_xlfn.XLOOKUP(Tweets!A71+3,Diario!$A:$A,Diario!$E:$E,,1)="",0,1)</f>
        <v>1</v>
      </c>
      <c r="Y71" s="7">
        <f>IF(_xlfn.XLOOKUP(Tweets!A71+7,Diario!$A:$A,Diario!$E:$E,,1)="",0,1)</f>
        <v>1</v>
      </c>
    </row>
    <row r="72" spans="1:25" x14ac:dyDescent="0.25">
      <c r="A72" s="23">
        <v>44372</v>
      </c>
      <c r="B72" s="24" t="s">
        <v>189</v>
      </c>
      <c r="C72" s="25">
        <v>264000</v>
      </c>
      <c r="D72" s="25">
        <v>38000</v>
      </c>
      <c r="E72" s="25">
        <v>33000</v>
      </c>
      <c r="F72" s="25" t="str">
        <f t="shared" si="2"/>
        <v>Muy alto</v>
      </c>
      <c r="G72" s="25">
        <f>SUM(Tweets[[#This Row],[Likes]:[Respuestas]])</f>
        <v>335000</v>
      </c>
      <c r="H72" s="26" t="s">
        <v>190</v>
      </c>
      <c r="I72" s="24" t="s">
        <v>37</v>
      </c>
      <c r="J72" s="24" t="s">
        <v>30</v>
      </c>
      <c r="K72" s="24" t="s">
        <v>44</v>
      </c>
      <c r="L72" s="24" t="s">
        <v>75</v>
      </c>
      <c r="M72" s="24" t="s">
        <v>63</v>
      </c>
      <c r="N72" s="24" t="s">
        <v>34</v>
      </c>
      <c r="O72" s="33">
        <f>IFERROR(_xlfn.XLOOKUP(Tweets!A72+1,Diario!$A$1:$A$2009,Diario!$E$1:$E$2009)/_xlfn.XLOOKUP(Tweets!A72,Diario!$A$1:$A$2009,Diario!$E$1:$E$2009)-1,"")</f>
        <v>9.1933595776771959E-4</v>
      </c>
      <c r="P72" s="33">
        <f>IFERROR(_xlfn.XLOOKUP(Tweets!A72+3,Diario!$A$1:$A$2009,Diario!$E$1:$E$2009)/_xlfn.XLOOKUP(Tweets!A72,Diario!$A$1:$A$2009,Diario!$E$1:$E$2009)-1,"")</f>
        <v>6.7774446558510393E-2</v>
      </c>
      <c r="Q72" s="33">
        <f>IFERROR(_xlfn.XLOOKUP(Tweets!A72+7,Diario!$A$1:$A$2009,Diario!$E$1:$E$2009)/_xlfn.XLOOKUP(Tweets!A72,Diario!$A$1:$A$2009,Diario!$E$1:$E$2009)-1,"")</f>
        <v>1.8869416103828307E-2</v>
      </c>
      <c r="R72" s="33">
        <f>IFERROR(_xlfn.XLOOKUP(Tweets!A72,Diario!$A:$A,Diario!$I:$I),"")</f>
        <v>0.10542037726445433</v>
      </c>
      <c r="S72" s="33" cm="1">
        <f t="array" ref="S72">IFERROR(_xlfn.STDEV.S(_xlfn._xlws.FILTER(Diario!$J$1:$J$2009,(Diario!$A$1:$A$2009&gt;=Tweets!A72)*(Diario!$A$1:$A$2009&lt;=Tweets!A72+3))),"")</f>
        <v>5.50386856689693E-2</v>
      </c>
      <c r="T72" s="33" cm="1">
        <f t="array" ref="T72">IFERROR(_xlfn.STDEV.S(_xlfn._xlws.FILTER(Diario!$J$1:$J$2009,(Diario!$A$1:$A$2009&gt;=Tweets!A72)*(Diario!$A$1:$A$2009&lt;=Tweets!A72+7))),"")</f>
        <v>4.3936344271401785E-2</v>
      </c>
      <c r="U72" s="33">
        <f>IFERROR(_xlfn.XLOOKUP(Tweets!A72-1,Diario!$A:$A,Diario!$I:$I),"")</f>
        <v>0.12846789852892759</v>
      </c>
      <c r="V72" s="33" cm="1">
        <f t="array" ref="V72">IFERROR(_xlfn.STDEV.S(_xlfn._xlws.FILTER(Diario!$J:$J,(Diario!$A:$A&gt;=Tweets!A72-3)*(Diario!$A:$A&lt;=Tweets!A72-1))),"")</f>
        <v>0.16522048687487689</v>
      </c>
      <c r="W72" s="33" cm="1">
        <f t="array" ref="W72">IFERROR(_xlfn.STDEV.S(_xlfn._xlws.FILTER(Diario!$J:$J,(Diario!$A:$A&gt;=Tweets!A72-7)*(Diario!$A:$A&lt;=Tweets!A72-1))),"")</f>
        <v>0.19073919277414447</v>
      </c>
      <c r="X72" s="7">
        <f>IF(_xlfn.XLOOKUP(Tweets!A72+3,Diario!$A:$A,Diario!$E:$E,,1)="",0,1)</f>
        <v>1</v>
      </c>
      <c r="Y72" s="7">
        <f>IF(_xlfn.XLOOKUP(Tweets!A72+7,Diario!$A:$A,Diario!$E:$E,,1)="",0,1)</f>
        <v>1</v>
      </c>
    </row>
    <row r="73" spans="1:25" x14ac:dyDescent="0.25">
      <c r="A73" s="23">
        <v>44372</v>
      </c>
      <c r="B73" s="24" t="s">
        <v>191</v>
      </c>
      <c r="C73" s="25">
        <v>6000</v>
      </c>
      <c r="D73" s="25">
        <v>762</v>
      </c>
      <c r="E73" s="25">
        <v>737</v>
      </c>
      <c r="F73" s="25" t="str">
        <f t="shared" si="2"/>
        <v>Bajo</v>
      </c>
      <c r="G73" s="25">
        <f>SUM(Tweets[[#This Row],[Likes]:[Respuestas]])</f>
        <v>7499</v>
      </c>
      <c r="H73" s="26" t="s">
        <v>192</v>
      </c>
      <c r="I73" s="24" t="s">
        <v>29</v>
      </c>
      <c r="J73" s="24" t="s">
        <v>49</v>
      </c>
      <c r="K73" s="24" t="s">
        <v>31</v>
      </c>
      <c r="L73" s="24" t="s">
        <v>32</v>
      </c>
      <c r="M73" s="24" t="s">
        <v>33</v>
      </c>
      <c r="N73" s="24" t="s">
        <v>34</v>
      </c>
      <c r="O73" s="33">
        <f>IFERROR(_xlfn.XLOOKUP(Tweets!A73+1,Diario!$A$1:$A$2009,Diario!$E$1:$E$2009)/_xlfn.XLOOKUP(Tweets!A73,Diario!$A$1:$A$2009,Diario!$E$1:$E$2009)-1,"")</f>
        <v>9.1933595776771959E-4</v>
      </c>
      <c r="P73" s="33">
        <f>IFERROR(_xlfn.XLOOKUP(Tweets!A73+3,Diario!$A$1:$A$2009,Diario!$E$1:$E$2009)/_xlfn.XLOOKUP(Tweets!A73,Diario!$A$1:$A$2009,Diario!$E$1:$E$2009)-1,"")</f>
        <v>6.7774446558510393E-2</v>
      </c>
      <c r="Q73" s="33">
        <f>IFERROR(_xlfn.XLOOKUP(Tweets!A73+7,Diario!$A$1:$A$2009,Diario!$E$1:$E$2009)/_xlfn.XLOOKUP(Tweets!A73,Diario!$A$1:$A$2009,Diario!$E$1:$E$2009)-1,"")</f>
        <v>1.8869416103828307E-2</v>
      </c>
      <c r="R73" s="33">
        <f>IFERROR(_xlfn.XLOOKUP(Tweets!A73,Diario!$A:$A,Diario!$I:$I),"")</f>
        <v>0.10542037726445433</v>
      </c>
      <c r="S73" s="33" cm="1">
        <f t="array" ref="S73">IFERROR(_xlfn.STDEV.S(_xlfn._xlws.FILTER(Diario!$J$1:$J$2009,(Diario!$A$1:$A$2009&gt;=Tweets!A73)*(Diario!$A$1:$A$2009&lt;=Tweets!A73+3))),"")</f>
        <v>5.50386856689693E-2</v>
      </c>
      <c r="T73" s="33" cm="1">
        <f t="array" ref="T73">IFERROR(_xlfn.STDEV.S(_xlfn._xlws.FILTER(Diario!$J$1:$J$2009,(Diario!$A$1:$A$2009&gt;=Tweets!A73)*(Diario!$A$1:$A$2009&lt;=Tweets!A73+7))),"")</f>
        <v>4.3936344271401785E-2</v>
      </c>
      <c r="U73" s="33">
        <f>IFERROR(_xlfn.XLOOKUP(Tweets!A73-1,Diario!$A:$A,Diario!$I:$I),"")</f>
        <v>0.12846789852892759</v>
      </c>
      <c r="V73" s="33" cm="1">
        <f t="array" ref="V73">IFERROR(_xlfn.STDEV.S(_xlfn._xlws.FILTER(Diario!$J:$J,(Diario!$A:$A&gt;=Tweets!A73-3)*(Diario!$A:$A&lt;=Tweets!A73-1))),"")</f>
        <v>0.16522048687487689</v>
      </c>
      <c r="W73" s="33" cm="1">
        <f t="array" ref="W73">IFERROR(_xlfn.STDEV.S(_xlfn._xlws.FILTER(Diario!$J:$J,(Diario!$A:$A&gt;=Tweets!A73-7)*(Diario!$A:$A&lt;=Tweets!A73-1))),"")</f>
        <v>0.19073919277414447</v>
      </c>
      <c r="X73" s="7">
        <f>IF(_xlfn.XLOOKUP(Tweets!A73+3,Diario!$A:$A,Diario!$E:$E,,1)="",0,1)</f>
        <v>1</v>
      </c>
      <c r="Y73" s="7">
        <f>IF(_xlfn.XLOOKUP(Tweets!A73+7,Diario!$A:$A,Diario!$E:$E,,1)="",0,1)</f>
        <v>1</v>
      </c>
    </row>
    <row r="74" spans="1:25" x14ac:dyDescent="0.25">
      <c r="A74" s="23">
        <v>44372</v>
      </c>
      <c r="B74" s="24" t="s">
        <v>193</v>
      </c>
      <c r="C74" s="25">
        <v>52000</v>
      </c>
      <c r="D74" s="25">
        <v>2000</v>
      </c>
      <c r="E74" s="25">
        <v>2000</v>
      </c>
      <c r="F74" s="25" t="str">
        <f t="shared" si="2"/>
        <v>Medio</v>
      </c>
      <c r="G74" s="25">
        <f>SUM(Tweets[[#This Row],[Likes]:[Respuestas]])</f>
        <v>56000</v>
      </c>
      <c r="H74" s="26" t="s">
        <v>194</v>
      </c>
      <c r="I74" s="24" t="s">
        <v>29</v>
      </c>
      <c r="J74" s="24" t="s">
        <v>49</v>
      </c>
      <c r="K74" s="24" t="s">
        <v>31</v>
      </c>
      <c r="L74" s="24" t="s">
        <v>32</v>
      </c>
      <c r="M74" s="24" t="s">
        <v>33</v>
      </c>
      <c r="N74" s="24" t="s">
        <v>34</v>
      </c>
      <c r="O74" s="33">
        <f>IFERROR(_xlfn.XLOOKUP(Tweets!A74+1,Diario!$A$1:$A$2009,Diario!$E$1:$E$2009)/_xlfn.XLOOKUP(Tweets!A74,Diario!$A$1:$A$2009,Diario!$E$1:$E$2009)-1,"")</f>
        <v>9.1933595776771959E-4</v>
      </c>
      <c r="P74" s="33">
        <f>IFERROR(_xlfn.XLOOKUP(Tweets!A74+3,Diario!$A$1:$A$2009,Diario!$E$1:$E$2009)/_xlfn.XLOOKUP(Tweets!A74,Diario!$A$1:$A$2009,Diario!$E$1:$E$2009)-1,"")</f>
        <v>6.7774446558510393E-2</v>
      </c>
      <c r="Q74" s="33">
        <f>IFERROR(_xlfn.XLOOKUP(Tweets!A74+7,Diario!$A$1:$A$2009,Diario!$E$1:$E$2009)/_xlfn.XLOOKUP(Tweets!A74,Diario!$A$1:$A$2009,Diario!$E$1:$E$2009)-1,"")</f>
        <v>1.8869416103828307E-2</v>
      </c>
      <c r="R74" s="33">
        <f>IFERROR(_xlfn.XLOOKUP(Tweets!A74,Diario!$A:$A,Diario!$I:$I),"")</f>
        <v>0.10542037726445433</v>
      </c>
      <c r="S74" s="33" cm="1">
        <f t="array" ref="S74">IFERROR(_xlfn.STDEV.S(_xlfn._xlws.FILTER(Diario!$J$1:$J$2009,(Diario!$A$1:$A$2009&gt;=Tweets!A74)*(Diario!$A$1:$A$2009&lt;=Tweets!A74+3))),"")</f>
        <v>5.50386856689693E-2</v>
      </c>
      <c r="T74" s="33" cm="1">
        <f t="array" ref="T74">IFERROR(_xlfn.STDEV.S(_xlfn._xlws.FILTER(Diario!$J$1:$J$2009,(Diario!$A$1:$A$2009&gt;=Tweets!A74)*(Diario!$A$1:$A$2009&lt;=Tweets!A74+7))),"")</f>
        <v>4.3936344271401785E-2</v>
      </c>
      <c r="U74" s="33">
        <f>IFERROR(_xlfn.XLOOKUP(Tweets!A74-1,Diario!$A:$A,Diario!$I:$I),"")</f>
        <v>0.12846789852892759</v>
      </c>
      <c r="V74" s="33" cm="1">
        <f t="array" ref="V74">IFERROR(_xlfn.STDEV.S(_xlfn._xlws.FILTER(Diario!$J:$J,(Diario!$A:$A&gt;=Tweets!A74-3)*(Diario!$A:$A&lt;=Tweets!A74-1))),"")</f>
        <v>0.16522048687487689</v>
      </c>
      <c r="W74" s="33" cm="1">
        <f t="array" ref="W74">IFERROR(_xlfn.STDEV.S(_xlfn._xlws.FILTER(Diario!$J:$J,(Diario!$A:$A&gt;=Tweets!A74-7)*(Diario!$A:$A&lt;=Tweets!A74-1))),"")</f>
        <v>0.19073919277414447</v>
      </c>
      <c r="X74" s="7">
        <f>IF(_xlfn.XLOOKUP(Tweets!A74+3,Diario!$A:$A,Diario!$E:$E,,1)="",0,1)</f>
        <v>1</v>
      </c>
      <c r="Y74" s="7">
        <f>IF(_xlfn.XLOOKUP(Tweets!A74+7,Diario!$A:$A,Diario!$E:$E,,1)="",0,1)</f>
        <v>1</v>
      </c>
    </row>
    <row r="75" spans="1:25" x14ac:dyDescent="0.25">
      <c r="A75" s="23">
        <v>44378</v>
      </c>
      <c r="B75" s="24" t="s">
        <v>195</v>
      </c>
      <c r="C75" s="25">
        <v>113000</v>
      </c>
      <c r="D75" s="25">
        <v>15000</v>
      </c>
      <c r="E75" s="25">
        <v>9000</v>
      </c>
      <c r="F75" s="25" t="str">
        <f t="shared" si="2"/>
        <v>Alto</v>
      </c>
      <c r="G75" s="25">
        <f>SUM(Tweets[[#This Row],[Likes]:[Respuestas]])</f>
        <v>137000</v>
      </c>
      <c r="H75" s="26" t="s">
        <v>196</v>
      </c>
      <c r="I75" s="24" t="s">
        <v>48</v>
      </c>
      <c r="J75" s="24" t="s">
        <v>30</v>
      </c>
      <c r="K75" s="24" t="s">
        <v>31</v>
      </c>
      <c r="L75" s="24" t="s">
        <v>50</v>
      </c>
      <c r="M75" s="24" t="s">
        <v>33</v>
      </c>
      <c r="N75" s="24" t="s">
        <v>57</v>
      </c>
      <c r="O75" s="33">
        <f>IFERROR(_xlfn.XLOOKUP(Tweets!A75+1,Diario!$A$1:$A$2009,Diario!$E$1:$E$2009)/_xlfn.XLOOKUP(Tweets!A75,Diario!$A$1:$A$2009,Diario!$E$1:$E$2009)-1,"")</f>
        <v>1.8914147224373679E-3</v>
      </c>
      <c r="P75" s="33">
        <f>IFERROR(_xlfn.XLOOKUP(Tweets!A75+3,Diario!$A$1:$A$2009,Diario!$E$1:$E$2009)/_xlfn.XLOOKUP(Tweets!A75,Diario!$A$1:$A$2009,Diario!$E$1:$E$2009)-1,"")</f>
        <v>6.3844162525219517E-3</v>
      </c>
      <c r="Q75" s="33">
        <f>IFERROR(_xlfn.XLOOKUP(Tweets!A75+7,Diario!$A$1:$A$2009,Diario!$E$1:$E$2009)/_xlfn.XLOOKUP(Tweets!A75,Diario!$A$1:$A$2009,Diario!$E$1:$E$2009)-1,"")</f>
        <v>-0.15911416993479099</v>
      </c>
      <c r="R75" s="33">
        <f>IFERROR(_xlfn.XLOOKUP(Tweets!A75,Diario!$A:$A,Diario!$I:$I),"")</f>
        <v>3.3698649300952774E-2</v>
      </c>
      <c r="S75" s="33" cm="1">
        <f t="array" ref="S75">IFERROR(_xlfn.STDEV.S(_xlfn._xlws.FILTER(Diario!$J$1:$J$2009,(Diario!$A$1:$A$2009&gt;=Tweets!A75)*(Diario!$A$1:$A$2009&lt;=Tweets!A75+3))),"")</f>
        <v>3.2688583291065179E-2</v>
      </c>
      <c r="T75" s="33" cm="1">
        <f t="array" ref="T75">IFERROR(_xlfn.STDEV.S(_xlfn._xlws.FILTER(Diario!$J$1:$J$2009,(Diario!$A$1:$A$2009&gt;=Tweets!A75)*(Diario!$A$1:$A$2009&lt;=Tweets!A75+7))),"")</f>
        <v>4.6231256433835841E-2</v>
      </c>
      <c r="U75" s="33">
        <f>IFERROR(_xlfn.XLOOKUP(Tweets!A75-1,Diario!$A:$A,Diario!$I:$I),"")</f>
        <v>2.2395130333200128E-3</v>
      </c>
      <c r="V75" s="33" cm="1">
        <f t="array" ref="V75">IFERROR(_xlfn.STDEV.S(_xlfn._xlws.FILTER(Diario!$J:$J,(Diario!$A:$A&gt;=Tweets!A75-3)*(Diario!$A:$A&lt;=Tweets!A75-1))),"")</f>
        <v>3.2439839894639097E-2</v>
      </c>
      <c r="W75" s="33" cm="1">
        <f t="array" ref="W75">IFERROR(_xlfn.STDEV.S(_xlfn._xlws.FILTER(Diario!$J:$J,(Diario!$A:$A&gt;=Tweets!A75-7)*(Diario!$A:$A&lt;=Tweets!A75-1))),"")</f>
        <v>5.808844241146411E-2</v>
      </c>
      <c r="X75" s="7">
        <f>IF(_xlfn.XLOOKUP(Tweets!A75+3,Diario!$A:$A,Diario!$E:$E,,1)="",0,1)</f>
        <v>1</v>
      </c>
      <c r="Y75" s="7">
        <f>IF(_xlfn.XLOOKUP(Tweets!A75+7,Diario!$A:$A,Diario!$E:$E,,1)="",0,1)</f>
        <v>1</v>
      </c>
    </row>
    <row r="76" spans="1:25" x14ac:dyDescent="0.25">
      <c r="A76" s="23">
        <v>44386</v>
      </c>
      <c r="B76" s="24" t="s">
        <v>197</v>
      </c>
      <c r="C76" s="25">
        <v>23000</v>
      </c>
      <c r="D76" s="25">
        <v>6000</v>
      </c>
      <c r="E76" s="25">
        <v>5000</v>
      </c>
      <c r="F76" s="25" t="str">
        <f t="shared" si="2"/>
        <v>Medio</v>
      </c>
      <c r="G76" s="25">
        <f>SUM(Tweets[[#This Row],[Likes]:[Respuestas]])</f>
        <v>34000</v>
      </c>
      <c r="H76" s="26" t="s">
        <v>198</v>
      </c>
      <c r="I76" s="24" t="s">
        <v>29</v>
      </c>
      <c r="J76" s="24" t="s">
        <v>49</v>
      </c>
      <c r="K76" s="24" t="s">
        <v>66</v>
      </c>
      <c r="L76" s="24" t="s">
        <v>91</v>
      </c>
      <c r="M76" s="24" t="s">
        <v>50</v>
      </c>
      <c r="N76" s="24" t="s">
        <v>34</v>
      </c>
      <c r="O76" s="33">
        <f>IFERROR(_xlfn.XLOOKUP(Tweets!A76+1,Diario!$A$1:$A$2009,Diario!$E$1:$E$2009)/_xlfn.XLOOKUP(Tweets!A76,Diario!$A$1:$A$2009,Diario!$E$1:$E$2009)-1,"")</f>
        <v>-3.3410931484846751E-2</v>
      </c>
      <c r="P76" s="33">
        <f>IFERROR(_xlfn.XLOOKUP(Tweets!A76+3,Diario!$A$1:$A$2009,Diario!$E$1:$E$2009)/_xlfn.XLOOKUP(Tweets!A76,Diario!$A$1:$A$2009,Diario!$E$1:$E$2009)-1,"")</f>
        <v>-5.3381348333313761E-2</v>
      </c>
      <c r="Q76" s="33">
        <f>IFERROR(_xlfn.XLOOKUP(Tweets!A76+7,Diario!$A$1:$A$2009,Diario!$E$1:$E$2009)/_xlfn.XLOOKUP(Tweets!A76,Diario!$A$1:$A$2009,Diario!$E$1:$E$2009)-1,"")</f>
        <v>-0.2004050405177692</v>
      </c>
      <c r="R76" s="33">
        <f>IFERROR(_xlfn.XLOOKUP(Tweets!A76,Diario!$A:$A,Diario!$I:$I),"")</f>
        <v>1.5422757475062217E-2</v>
      </c>
      <c r="S76" s="33" cm="1">
        <f t="array" ref="S76">IFERROR(_xlfn.STDEV.S(_xlfn._xlws.FILTER(Diario!$J$1:$J$2009,(Diario!$A$1:$A$2009&gt;=Tweets!A76)*(Diario!$A$1:$A$2009&lt;=Tweets!A76+3))),"")</f>
        <v>2.5246597618596208E-2</v>
      </c>
      <c r="T76" s="33" cm="1">
        <f t="array" ref="T76">IFERROR(_xlfn.STDEV.S(_xlfn._xlws.FILTER(Diario!$J$1:$J$2009,(Diario!$A$1:$A$2009&gt;=Tweets!A76)*(Diario!$A$1:$A$2009&lt;=Tweets!A76+7))),"")</f>
        <v>4.5403099062864688E-2</v>
      </c>
      <c r="U76" s="33">
        <f>IFERROR(_xlfn.XLOOKUP(Tweets!A76-1,Diario!$A:$A,Diario!$I:$I),"")</f>
        <v>1.1458936375678104E-2</v>
      </c>
      <c r="V76" s="33" cm="1">
        <f t="array" ref="V76">IFERROR(_xlfn.STDEV.S(_xlfn._xlws.FILTER(Diario!$J:$J,(Diario!$A:$A&gt;=Tweets!A76-3)*(Diario!$A:$A&lt;=Tweets!A76-1))),"")</f>
        <v>7.4237002202454924E-2</v>
      </c>
      <c r="W76" s="33" cm="1">
        <f t="array" ref="W76">IFERROR(_xlfn.STDEV.S(_xlfn._xlws.FILTER(Diario!$J:$J,(Diario!$A:$A&gt;=Tweets!A76-7)*(Diario!$A:$A&lt;=Tweets!A76-1))),"")</f>
        <v>4.9502382197196819E-2</v>
      </c>
      <c r="X76" s="7">
        <f>IF(_xlfn.XLOOKUP(Tweets!A76+3,Diario!$A:$A,Diario!$E:$E,,1)="",0,1)</f>
        <v>1</v>
      </c>
      <c r="Y76" s="7">
        <f>IF(_xlfn.XLOOKUP(Tweets!A76+7,Diario!$A:$A,Diario!$E:$E,,1)="",0,1)</f>
        <v>1</v>
      </c>
    </row>
    <row r="77" spans="1:25" x14ac:dyDescent="0.25">
      <c r="A77" s="23">
        <v>44390</v>
      </c>
      <c r="B77" s="24" t="s">
        <v>199</v>
      </c>
      <c r="C77" s="25">
        <v>19000</v>
      </c>
      <c r="D77" s="25">
        <v>3000</v>
      </c>
      <c r="E77" s="25">
        <v>1000</v>
      </c>
      <c r="F77" s="25" t="str">
        <f t="shared" si="2"/>
        <v>Bajo</v>
      </c>
      <c r="G77" s="25">
        <f>SUM(Tweets[[#This Row],[Likes]:[Respuestas]])</f>
        <v>23000</v>
      </c>
      <c r="H77" s="26" t="s">
        <v>200</v>
      </c>
      <c r="I77" s="24" t="s">
        <v>48</v>
      </c>
      <c r="J77" s="24" t="s">
        <v>49</v>
      </c>
      <c r="K77" s="24" t="s">
        <v>31</v>
      </c>
      <c r="L77" s="24" t="s">
        <v>75</v>
      </c>
      <c r="M77" s="24" t="s">
        <v>33</v>
      </c>
      <c r="N77" s="24" t="s">
        <v>34</v>
      </c>
      <c r="O77" s="33">
        <f>IFERROR(_xlfn.XLOOKUP(Tweets!A77+1,Diario!$A$1:$A$2009,Diario!$E$1:$E$2009)/_xlfn.XLOOKUP(Tweets!A77,Diario!$A$1:$A$2009,Diario!$E$1:$E$2009)-1,"")</f>
        <v>-1.5631444307967479E-3</v>
      </c>
      <c r="P77" s="33">
        <f>IFERROR(_xlfn.XLOOKUP(Tweets!A77+3,Diario!$A$1:$A$2009,Diario!$E$1:$E$2009)/_xlfn.XLOOKUP(Tweets!A77,Diario!$A$1:$A$2009,Diario!$E$1:$E$2009)-1,"")</f>
        <v>-0.11171632466816062</v>
      </c>
      <c r="Q77" s="33">
        <f>IFERROR(_xlfn.XLOOKUP(Tweets!A77+7,Diario!$A$1:$A$2009,Diario!$E$1:$E$2009)/_xlfn.XLOOKUP(Tweets!A77,Diario!$A$1:$A$2009,Diario!$E$1:$E$2009)-1,"")</f>
        <v>-0.13033326129437994</v>
      </c>
      <c r="R77" s="33">
        <f>IFERROR(_xlfn.XLOOKUP(Tweets!A77,Diario!$A:$A,Diario!$I:$I),"")</f>
        <v>2.4225651571548781E-2</v>
      </c>
      <c r="S77" s="33" cm="1">
        <f t="array" ref="S77">IFERROR(_xlfn.STDEV.S(_xlfn._xlws.FILTER(Diario!$J$1:$J$2009,(Diario!$A$1:$A$2009&gt;=Tweets!A77)*(Diario!$A$1:$A$2009&lt;=Tweets!A77+3))),"")</f>
        <v>6.3321300871141156E-2</v>
      </c>
      <c r="T77" s="33" cm="1">
        <f t="array" ref="T77">IFERROR(_xlfn.STDEV.S(_xlfn._xlws.FILTER(Diario!$J$1:$J$2009,(Diario!$A$1:$A$2009&gt;=Tweets!A77)*(Diario!$A$1:$A$2009&lt;=Tweets!A77+7))),"")</f>
        <v>6.5694247535048059E-2</v>
      </c>
      <c r="U77" s="33">
        <f>IFERROR(_xlfn.XLOOKUP(Tweets!A77-1,Diario!$A:$A,Diario!$I:$I),"")</f>
        <v>2.9415485358666952E-2</v>
      </c>
      <c r="V77" s="33" cm="1">
        <f t="array" ref="V77">IFERROR(_xlfn.STDEV.S(_xlfn._xlws.FILTER(Diario!$J:$J,(Diario!$A:$A&gt;=Tweets!A77-3)*(Diario!$A:$A&lt;=Tweets!A77-1))),"")</f>
        <v>3.0274770604652147E-2</v>
      </c>
      <c r="W77" s="33" cm="1">
        <f t="array" ref="W77">IFERROR(_xlfn.STDEV.S(_xlfn._xlws.FILTER(Diario!$J:$J,(Diario!$A:$A&gt;=Tweets!A77-7)*(Diario!$A:$A&lt;=Tweets!A77-1))),"")</f>
        <v>4.6534943956117736E-2</v>
      </c>
      <c r="X77" s="7">
        <f>IF(_xlfn.XLOOKUP(Tweets!A77+3,Diario!$A:$A,Diario!$E:$E,,1)="",0,1)</f>
        <v>1</v>
      </c>
      <c r="Y77" s="7">
        <f>IF(_xlfn.XLOOKUP(Tweets!A77+7,Diario!$A:$A,Diario!$E:$E,,1)="",0,1)</f>
        <v>1</v>
      </c>
    </row>
    <row r="78" spans="1:25" x14ac:dyDescent="0.25">
      <c r="A78" s="23">
        <v>44402</v>
      </c>
      <c r="B78" s="24" t="s">
        <v>201</v>
      </c>
      <c r="C78" s="25">
        <v>14000</v>
      </c>
      <c r="D78" s="25">
        <v>2000</v>
      </c>
      <c r="E78" s="25">
        <v>4000</v>
      </c>
      <c r="F78" s="25" t="str">
        <f t="shared" si="2"/>
        <v>Bajo</v>
      </c>
      <c r="G78" s="25">
        <f>SUM(Tweets[[#This Row],[Likes]:[Respuestas]])</f>
        <v>20000</v>
      </c>
      <c r="H78" s="26" t="s">
        <v>202</v>
      </c>
      <c r="I78" s="24" t="s">
        <v>37</v>
      </c>
      <c r="J78" s="24" t="s">
        <v>30</v>
      </c>
      <c r="K78" s="24" t="s">
        <v>31</v>
      </c>
      <c r="L78" s="24" t="s">
        <v>50</v>
      </c>
      <c r="M78" s="24" t="s">
        <v>33</v>
      </c>
      <c r="N78" s="24" t="s">
        <v>57</v>
      </c>
      <c r="O78" s="33">
        <f>IFERROR(_xlfn.XLOOKUP(Tweets!A78+1,Diario!$A$1:$A$2009,Diario!$E$1:$E$2009)/_xlfn.XLOOKUP(Tweets!A78,Diario!$A$1:$A$2009,Diario!$E$1:$E$2009)-1,"")</f>
        <v>2.9312212492449419E-2</v>
      </c>
      <c r="P78" s="33">
        <f>IFERROR(_xlfn.XLOOKUP(Tweets!A78+3,Diario!$A$1:$A$2009,Diario!$E$1:$E$2009)/_xlfn.XLOOKUP(Tweets!A78,Diario!$A$1:$A$2009,Diario!$E$1:$E$2009)-1,"")</f>
        <v>3.9848643926997385E-2</v>
      </c>
      <c r="Q78" s="33">
        <f>IFERROR(_xlfn.XLOOKUP(Tweets!A78+7,Diario!$A$1:$A$2009,Diario!$E$1:$E$2009)/_xlfn.XLOOKUP(Tweets!A78,Diario!$A$1:$A$2009,Diario!$E$1:$E$2009)-1,"")</f>
        <v>3.2044976581183882E-2</v>
      </c>
      <c r="R78" s="33">
        <f>IFERROR(_xlfn.XLOOKUP(Tweets!A78,Diario!$A:$A,Diario!$I:$I),"")</f>
        <v>0.1904941398077889</v>
      </c>
      <c r="S78" s="33" cm="1">
        <f t="array" ref="S78">IFERROR(_xlfn.STDEV.S(_xlfn._xlws.FILTER(Diario!$J$1:$J$2009,(Diario!$A$1:$A$2009&gt;=Tweets!A78)*(Diario!$A$1:$A$2009&lt;=Tweets!A78+3))),"")</f>
        <v>1.6694662270463578E-2</v>
      </c>
      <c r="T78" s="33" cm="1">
        <f t="array" ref="T78">IFERROR(_xlfn.STDEV.S(_xlfn._xlws.FILTER(Diario!$J$1:$J$2009,(Diario!$A$1:$A$2009&gt;=Tweets!A78)*(Diario!$A$1:$A$2009&lt;=Tweets!A78+7))),"")</f>
        <v>2.4768909319259857E-2</v>
      </c>
      <c r="U78" s="33">
        <f>IFERROR(_xlfn.XLOOKUP(Tweets!A78-1,Diario!$A:$A,Diario!$I:$I),"")</f>
        <v>0.12139239128581179</v>
      </c>
      <c r="V78" s="33" cm="1">
        <f t="array" ref="V78">IFERROR(_xlfn.STDEV.S(_xlfn._xlws.FILTER(Diario!$J:$J,(Diario!$A:$A&gt;=Tweets!A78-3)*(Diario!$A:$A&lt;=Tweets!A78-1))),"")</f>
        <v>8.6202589250334565E-3</v>
      </c>
      <c r="W78" s="33" cm="1">
        <f t="array" ref="W78">IFERROR(_xlfn.STDEV.S(_xlfn._xlws.FILTER(Diario!$J:$J,(Diario!$A:$A&gt;=Tweets!A78-7)*(Diario!$A:$A&lt;=Tweets!A78-1))),"")</f>
        <v>5.2502896108430855E-2</v>
      </c>
      <c r="X78" s="7">
        <f>IF(_xlfn.XLOOKUP(Tweets!A78+3,Diario!$A:$A,Diario!$E:$E,,1)="",0,1)</f>
        <v>1</v>
      </c>
      <c r="Y78" s="7">
        <f>IF(_xlfn.XLOOKUP(Tweets!A78+7,Diario!$A:$A,Diario!$E:$E,,1)="",0,1)</f>
        <v>1</v>
      </c>
    </row>
    <row r="79" spans="1:25" x14ac:dyDescent="0.25">
      <c r="A79" s="23">
        <v>44402</v>
      </c>
      <c r="B79" s="24" t="s">
        <v>203</v>
      </c>
      <c r="C79" s="25">
        <v>235000</v>
      </c>
      <c r="D79" s="25">
        <v>29000</v>
      </c>
      <c r="E79" s="25">
        <v>21000</v>
      </c>
      <c r="F79" s="25" t="str">
        <f t="shared" si="2"/>
        <v>Alto</v>
      </c>
      <c r="G79" s="25">
        <f>SUM(Tweets[[#This Row],[Likes]:[Respuestas]])</f>
        <v>285000</v>
      </c>
      <c r="H79" s="26" t="s">
        <v>204</v>
      </c>
      <c r="I79" s="24" t="s">
        <v>48</v>
      </c>
      <c r="J79" s="24" t="s">
        <v>30</v>
      </c>
      <c r="K79" s="24" t="s">
        <v>31</v>
      </c>
      <c r="L79" s="24" t="s">
        <v>75</v>
      </c>
      <c r="M79" s="24" t="s">
        <v>33</v>
      </c>
      <c r="N79" s="24" t="s">
        <v>57</v>
      </c>
      <c r="O79" s="33">
        <f>IFERROR(_xlfn.XLOOKUP(Tweets!A79+1,Diario!$A$1:$A$2009,Diario!$E$1:$E$2009)/_xlfn.XLOOKUP(Tweets!A79,Diario!$A$1:$A$2009,Diario!$E$1:$E$2009)-1,"")</f>
        <v>2.9312212492449419E-2</v>
      </c>
      <c r="P79" s="33">
        <f>IFERROR(_xlfn.XLOOKUP(Tweets!A79+3,Diario!$A$1:$A$2009,Diario!$E$1:$E$2009)/_xlfn.XLOOKUP(Tweets!A79,Diario!$A$1:$A$2009,Diario!$E$1:$E$2009)-1,"")</f>
        <v>3.9848643926997385E-2</v>
      </c>
      <c r="Q79" s="33">
        <f>IFERROR(_xlfn.XLOOKUP(Tweets!A79+7,Diario!$A$1:$A$2009,Diario!$E$1:$E$2009)/_xlfn.XLOOKUP(Tweets!A79,Diario!$A$1:$A$2009,Diario!$E$1:$E$2009)-1,"")</f>
        <v>3.2044976581183882E-2</v>
      </c>
      <c r="R79" s="33">
        <f>IFERROR(_xlfn.XLOOKUP(Tweets!A79,Diario!$A:$A,Diario!$I:$I),"")</f>
        <v>0.1904941398077889</v>
      </c>
      <c r="S79" s="33" cm="1">
        <f t="array" ref="S79">IFERROR(_xlfn.STDEV.S(_xlfn._xlws.FILTER(Diario!$J$1:$J$2009,(Diario!$A$1:$A$2009&gt;=Tweets!A79)*(Diario!$A$1:$A$2009&lt;=Tweets!A79+3))),"")</f>
        <v>1.6694662270463578E-2</v>
      </c>
      <c r="T79" s="33" cm="1">
        <f t="array" ref="T79">IFERROR(_xlfn.STDEV.S(_xlfn._xlws.FILTER(Diario!$J$1:$J$2009,(Diario!$A$1:$A$2009&gt;=Tweets!A79)*(Diario!$A$1:$A$2009&lt;=Tweets!A79+7))),"")</f>
        <v>2.4768909319259857E-2</v>
      </c>
      <c r="U79" s="33">
        <f>IFERROR(_xlfn.XLOOKUP(Tweets!A79-1,Diario!$A:$A,Diario!$I:$I),"")</f>
        <v>0.12139239128581179</v>
      </c>
      <c r="V79" s="33" cm="1">
        <f t="array" ref="V79">IFERROR(_xlfn.STDEV.S(_xlfn._xlws.FILTER(Diario!$J:$J,(Diario!$A:$A&gt;=Tweets!A79-3)*(Diario!$A:$A&lt;=Tweets!A79-1))),"")</f>
        <v>8.6202589250334565E-3</v>
      </c>
      <c r="W79" s="33" cm="1">
        <f t="array" ref="W79">IFERROR(_xlfn.STDEV.S(_xlfn._xlws.FILTER(Diario!$J:$J,(Diario!$A:$A&gt;=Tweets!A79-7)*(Diario!$A:$A&lt;=Tweets!A79-1))),"")</f>
        <v>5.2502896108430855E-2</v>
      </c>
      <c r="X79" s="7">
        <f>IF(_xlfn.XLOOKUP(Tweets!A79+3,Diario!$A:$A,Diario!$E:$E,,1)="",0,1)</f>
        <v>1</v>
      </c>
      <c r="Y79" s="7">
        <f>IF(_xlfn.XLOOKUP(Tweets!A79+7,Diario!$A:$A,Diario!$E:$E,,1)="",0,1)</f>
        <v>1</v>
      </c>
    </row>
    <row r="80" spans="1:25" x14ac:dyDescent="0.25">
      <c r="A80" s="23">
        <v>44406</v>
      </c>
      <c r="B80" s="24" t="s">
        <v>205</v>
      </c>
      <c r="C80" s="25">
        <v>22000</v>
      </c>
      <c r="D80" s="25">
        <v>1000</v>
      </c>
      <c r="E80" s="25">
        <v>2000</v>
      </c>
      <c r="F80" s="25" t="str">
        <f t="shared" si="2"/>
        <v>Medio</v>
      </c>
      <c r="G80" s="25">
        <f>SUM(Tweets[[#This Row],[Likes]:[Respuestas]])</f>
        <v>25000</v>
      </c>
      <c r="H80" s="26" t="s">
        <v>206</v>
      </c>
      <c r="I80" s="24" t="s">
        <v>29</v>
      </c>
      <c r="J80" s="24" t="s">
        <v>49</v>
      </c>
      <c r="K80" s="24" t="s">
        <v>66</v>
      </c>
      <c r="L80" s="24" t="s">
        <v>103</v>
      </c>
      <c r="M80" s="24" t="s">
        <v>32</v>
      </c>
      <c r="N80" s="24" t="s">
        <v>34</v>
      </c>
      <c r="O80" s="33">
        <f>IFERROR(_xlfn.XLOOKUP(Tweets!A80+1,Diario!$A$1:$A$2009,Diario!$E$1:$E$2009)/_xlfn.XLOOKUP(Tweets!A80,Diario!$A$1:$A$2009,Diario!$E$1:$E$2009)-1,"")</f>
        <v>-1.5273634973575922E-2</v>
      </c>
      <c r="P80" s="33">
        <f>IFERROR(_xlfn.XLOOKUP(Tweets!A80+3,Diario!$A$1:$A$2009,Diario!$E$1:$E$2009)/_xlfn.XLOOKUP(Tweets!A80,Diario!$A$1:$A$2009,Diario!$E$1:$E$2009)-1,"")</f>
        <v>-1.0224205195186298E-2</v>
      </c>
      <c r="Q80" s="33">
        <f>IFERROR(_xlfn.XLOOKUP(Tweets!A80+7,Diario!$A$1:$A$2009,Diario!$E$1:$E$2009)/_xlfn.XLOOKUP(Tweets!A80,Diario!$A$1:$A$2009,Diario!$E$1:$E$2009)-1,"")</f>
        <v>-3.8570037720931594E-2</v>
      </c>
      <c r="R80" s="33">
        <f>IFERROR(_xlfn.XLOOKUP(Tweets!A80,Diario!$A:$A,Diario!$I:$I),"")</f>
        <v>1.3101126678547582E-2</v>
      </c>
      <c r="S80" s="33" cm="1">
        <f t="array" ref="S80">IFERROR(_xlfn.STDEV.S(_xlfn._xlws.FILTER(Diario!$J$1:$J$2009,(Diario!$A$1:$A$2009&gt;=Tweets!A80)*(Diario!$A$1:$A$2009&lt;=Tweets!A80+3))),"")</f>
        <v>3.1091844116659006E-2</v>
      </c>
      <c r="T80" s="33" cm="1">
        <f t="array" ref="T80">IFERROR(_xlfn.STDEV.S(_xlfn._xlws.FILTER(Diario!$J$1:$J$2009,(Diario!$A$1:$A$2009&gt;=Tweets!A80)*(Diario!$A$1:$A$2009&lt;=Tweets!A80+7))),"")</f>
        <v>2.6835210842087138E-2</v>
      </c>
      <c r="U80" s="33">
        <f>IFERROR(_xlfn.XLOOKUP(Tweets!A80-1,Diario!$A:$A,Diario!$I:$I),"")</f>
        <v>2.2249276554808618E-2</v>
      </c>
      <c r="V80" s="33" cm="1">
        <f t="array" ref="V80">IFERROR(_xlfn.STDEV.S(_xlfn._xlws.FILTER(Diario!$J:$J,(Diario!$A:$A&gt;=Tweets!A80-3)*(Diario!$A:$A&lt;=Tweets!A80-1))),"")</f>
        <v>1.3600075796697404E-2</v>
      </c>
      <c r="W80" s="33" cm="1">
        <f t="array" ref="W80">IFERROR(_xlfn.STDEV.S(_xlfn._xlws.FILTER(Diario!$J:$J,(Diario!$A:$A&gt;=Tweets!A80-7)*(Diario!$A:$A&lt;=Tweets!A80-1))),"")</f>
        <v>1.3154668527402623E-2</v>
      </c>
      <c r="X80" s="7">
        <f>IF(_xlfn.XLOOKUP(Tweets!A80+3,Diario!$A:$A,Diario!$E:$E,,1)="",0,1)</f>
        <v>1</v>
      </c>
      <c r="Y80" s="7">
        <f>IF(_xlfn.XLOOKUP(Tweets!A80+7,Diario!$A:$A,Diario!$E:$E,,1)="",0,1)</f>
        <v>1</v>
      </c>
    </row>
    <row r="81" spans="1:25" x14ac:dyDescent="0.25">
      <c r="A81" s="23">
        <v>44452</v>
      </c>
      <c r="B81" s="24" t="s">
        <v>207</v>
      </c>
      <c r="C81" s="25">
        <v>289000</v>
      </c>
      <c r="D81" s="25">
        <v>23000</v>
      </c>
      <c r="E81" s="25">
        <v>17000</v>
      </c>
      <c r="F81" s="25" t="str">
        <f t="shared" si="2"/>
        <v>Muy alto</v>
      </c>
      <c r="G81" s="25">
        <f>SUM(Tweets[[#This Row],[Likes]:[Respuestas]])</f>
        <v>329000</v>
      </c>
      <c r="H81" s="26" t="s">
        <v>208</v>
      </c>
      <c r="I81" s="24" t="s">
        <v>37</v>
      </c>
      <c r="J81" s="24" t="s">
        <v>30</v>
      </c>
      <c r="K81" s="24" t="s">
        <v>44</v>
      </c>
      <c r="L81" s="24" t="s">
        <v>75</v>
      </c>
      <c r="M81" s="24" t="s">
        <v>50</v>
      </c>
      <c r="N81" s="24" t="s">
        <v>57</v>
      </c>
      <c r="O81" s="33">
        <f>IFERROR(_xlfn.XLOOKUP(Tweets!A81+1,Diario!$A$1:$A$2009,Diario!$E$1:$E$2009)/_xlfn.XLOOKUP(Tweets!A81,Diario!$A$1:$A$2009,Diario!$E$1:$E$2009)-1,"")</f>
        <v>1.6095715838237767E-2</v>
      </c>
      <c r="P81" s="33">
        <f>IFERROR(_xlfn.XLOOKUP(Tweets!A81+3,Diario!$A$1:$A$2009,Diario!$E$1:$E$2009)/_xlfn.XLOOKUP(Tweets!A81,Diario!$A$1:$A$2009,Diario!$E$1:$E$2009)-1,"")</f>
        <v>2.8581337412444396E-2</v>
      </c>
      <c r="Q81" s="33">
        <f>IFERROR(_xlfn.XLOOKUP(Tweets!A81+7,Diario!$A$1:$A$2009,Diario!$E$1:$E$2009)/_xlfn.XLOOKUP(Tweets!A81,Diario!$A$1:$A$2009,Diario!$E$1:$E$2009)-1,"")</f>
        <v>-0.12056005423989846</v>
      </c>
      <c r="R81" s="33">
        <f>IFERROR(_xlfn.XLOOKUP(Tweets!A81,Diario!$A:$A,Diario!$I:$I),"")</f>
        <v>4.9666775969319003E-2</v>
      </c>
      <c r="S81" s="33" cm="1">
        <f t="array" ref="S81">IFERROR(_xlfn.STDEV.S(_xlfn._xlws.FILTER(Diario!$J$1:$J$2009,(Diario!$A$1:$A$2009&gt;=Tweets!A81)*(Diario!$A$1:$A$2009&lt;=Tweets!A81+3))),"")</f>
        <v>2.1393013337504905E-2</v>
      </c>
      <c r="T81" s="33" cm="1">
        <f t="array" ref="T81">IFERROR(_xlfn.STDEV.S(_xlfn._xlws.FILTER(Diario!$J$1:$J$2009,(Diario!$A$1:$A$2009&gt;=Tweets!A81)*(Diario!$A$1:$A$2009&lt;=Tweets!A81+7))),"")</f>
        <v>4.2799719559946103E-2</v>
      </c>
      <c r="U81" s="33">
        <f>IFERROR(_xlfn.XLOOKUP(Tweets!A81-1,Diario!$A:$A,Diario!$I:$I),"")</f>
        <v>2.2098577864532485E-2</v>
      </c>
      <c r="V81" s="33" cm="1">
        <f t="array" ref="V81">IFERROR(_xlfn.STDEV.S(_xlfn._xlws.FILTER(Diario!$J:$J,(Diario!$A:$A&gt;=Tweets!A81-3)*(Diario!$A:$A&lt;=Tweets!A81-1))),"")</f>
        <v>5.0368513620091322E-2</v>
      </c>
      <c r="W81" s="33" cm="1">
        <f t="array" ref="W81">IFERROR(_xlfn.STDEV.S(_xlfn._xlws.FILTER(Diario!$J:$J,(Diario!$A:$A&gt;=Tweets!A81-7)*(Diario!$A:$A&lt;=Tweets!A81-1))),"")</f>
        <v>6.9142676264442801E-2</v>
      </c>
      <c r="X81" s="7">
        <f>IF(_xlfn.XLOOKUP(Tweets!A81+3,Diario!$A:$A,Diario!$E:$E,,1)="",0,1)</f>
        <v>1</v>
      </c>
      <c r="Y81" s="7">
        <f>IF(_xlfn.XLOOKUP(Tweets!A81+7,Diario!$A:$A,Diario!$E:$E,,1)="",0,1)</f>
        <v>1</v>
      </c>
    </row>
    <row r="82" spans="1:25" x14ac:dyDescent="0.25">
      <c r="A82" s="23">
        <v>44473</v>
      </c>
      <c r="B82" s="24" t="s">
        <v>209</v>
      </c>
      <c r="C82" s="25">
        <v>358000</v>
      </c>
      <c r="D82" s="25">
        <v>34000</v>
      </c>
      <c r="E82" s="25">
        <v>31000</v>
      </c>
      <c r="F82" s="25" t="str">
        <f t="shared" si="2"/>
        <v>Muy alto</v>
      </c>
      <c r="G82" s="25">
        <f>SUM(Tweets[[#This Row],[Likes]:[Respuestas]])</f>
        <v>423000</v>
      </c>
      <c r="H82" s="26" t="s">
        <v>210</v>
      </c>
      <c r="I82" s="24" t="s">
        <v>37</v>
      </c>
      <c r="J82" s="24" t="s">
        <v>30</v>
      </c>
      <c r="K82" s="24" t="s">
        <v>31</v>
      </c>
      <c r="L82" s="24" t="s">
        <v>75</v>
      </c>
      <c r="M82" s="24" t="s">
        <v>33</v>
      </c>
      <c r="N82" s="24" t="s">
        <v>57</v>
      </c>
      <c r="O82" s="33">
        <f>IFERROR(_xlfn.XLOOKUP(Tweets!A82+1,Diario!$A$1:$A$2009,Diario!$E$1:$E$2009)/_xlfn.XLOOKUP(Tweets!A82,Diario!$A$1:$A$2009,Diario!$E$1:$E$2009)-1,"")</f>
        <v>3.812156247602938E-2</v>
      </c>
      <c r="P82" s="33">
        <f>IFERROR(_xlfn.XLOOKUP(Tweets!A82+3,Diario!$A$1:$A$2009,Diario!$E$1:$E$2009)/_xlfn.XLOOKUP(Tweets!A82,Diario!$A$1:$A$2009,Diario!$E$1:$E$2009)-1,"")</f>
        <v>4.9959604525646739E-3</v>
      </c>
      <c r="Q82" s="33">
        <f>IFERROR(_xlfn.XLOOKUP(Tweets!A82+7,Diario!$A$1:$A$2009,Diario!$E$1:$E$2009)/_xlfn.XLOOKUP(Tweets!A82,Diario!$A$1:$A$2009,Diario!$E$1:$E$2009)-1,"")</f>
        <v>-4.3569468359234698E-2</v>
      </c>
      <c r="R82" s="33">
        <f>IFERROR(_xlfn.XLOOKUP(Tweets!A82,Diario!$A:$A,Diario!$I:$I),"")</f>
        <v>3.9954667883896844E-2</v>
      </c>
      <c r="S82" s="33" cm="1">
        <f t="array" ref="S82">IFERROR(_xlfn.STDEV.S(_xlfn._xlws.FILTER(Diario!$J$1:$J$2009,(Diario!$A$1:$A$2009&gt;=Tweets!A82)*(Diario!$A$1:$A$2009&lt;=Tweets!A82+3))),"")</f>
        <v>3.6158026917952939E-2</v>
      </c>
      <c r="T82" s="33" cm="1">
        <f t="array" ref="T82">IFERROR(_xlfn.STDEV.S(_xlfn._xlws.FILTER(Diario!$J$1:$J$2009,(Diario!$A$1:$A$2009&gt;=Tweets!A82)*(Diario!$A$1:$A$2009&lt;=Tweets!A82+7))),"")</f>
        <v>3.6612225903124213E-2</v>
      </c>
      <c r="U82" s="33">
        <f>IFERROR(_xlfn.XLOOKUP(Tweets!A82-1,Diario!$A:$A,Diario!$I:$I),"")</f>
        <v>2.1728984341511232E-2</v>
      </c>
      <c r="V82" s="33" cm="1">
        <f t="array" ref="V82">IFERROR(_xlfn.STDEV.S(_xlfn._xlws.FILTER(Diario!$J:$J,(Diario!$A:$A&gt;=Tweets!A82-3)*(Diario!$A:$A&lt;=Tweets!A82-1))),"")</f>
        <v>5.5132948611037971E-2</v>
      </c>
      <c r="W82" s="33" cm="1">
        <f t="array" ref="W82">IFERROR(_xlfn.STDEV.S(_xlfn._xlws.FILTER(Diario!$J:$J,(Diario!$A:$A&gt;=Tweets!A82-7)*(Diario!$A:$A&lt;=Tweets!A82-1))),"")</f>
        <v>4.5724442665428369E-2</v>
      </c>
      <c r="X82" s="7">
        <f>IF(_xlfn.XLOOKUP(Tweets!A82+3,Diario!$A:$A,Diario!$E:$E,,1)="",0,1)</f>
        <v>1</v>
      </c>
      <c r="Y82" s="7">
        <f>IF(_xlfn.XLOOKUP(Tweets!A82+7,Diario!$A:$A,Diario!$E:$E,,1)="",0,1)</f>
        <v>1</v>
      </c>
    </row>
    <row r="83" spans="1:25" x14ac:dyDescent="0.25">
      <c r="A83" s="23">
        <v>44490</v>
      </c>
      <c r="B83" s="24" t="s">
        <v>211</v>
      </c>
      <c r="C83" s="25">
        <v>663000</v>
      </c>
      <c r="D83" s="25">
        <v>80000</v>
      </c>
      <c r="E83" s="25">
        <v>27000</v>
      </c>
      <c r="F83" s="25" t="str">
        <f t="shared" si="2"/>
        <v>Muy alto</v>
      </c>
      <c r="G83" s="25">
        <f>SUM(Tweets[[#This Row],[Likes]:[Respuestas]])</f>
        <v>770000</v>
      </c>
      <c r="H83" s="26" t="s">
        <v>212</v>
      </c>
      <c r="I83" s="24" t="s">
        <v>37</v>
      </c>
      <c r="J83" s="24" t="s">
        <v>30</v>
      </c>
      <c r="K83" s="24" t="s">
        <v>31</v>
      </c>
      <c r="L83" s="24" t="s">
        <v>103</v>
      </c>
      <c r="M83" s="24" t="s">
        <v>50</v>
      </c>
      <c r="N83" s="24" t="s">
        <v>57</v>
      </c>
      <c r="O83" s="33">
        <f>IFERROR(_xlfn.XLOOKUP(Tweets!A83+1,Diario!$A$1:$A$2009,Diario!$E$1:$E$2009)/_xlfn.XLOOKUP(Tweets!A83,Diario!$A$1:$A$2009,Diario!$E$1:$E$2009)-1,"")</f>
        <v>7.1527573352332396E-3</v>
      </c>
      <c r="P83" s="33">
        <f>IFERROR(_xlfn.XLOOKUP(Tweets!A83+3,Diario!$A$1:$A$2009,Diario!$E$1:$E$2009)/_xlfn.XLOOKUP(Tweets!A83,Diario!$A$1:$A$2009,Diario!$E$1:$E$2009)-1,"")</f>
        <v>0.13703973159604455</v>
      </c>
      <c r="Q83" s="33">
        <f>IFERROR(_xlfn.XLOOKUP(Tweets!A83+7,Diario!$A$1:$A$2009,Diario!$E$1:$E$2009)/_xlfn.XLOOKUP(Tweets!A83,Diario!$A$1:$A$2009,Diario!$E$1:$E$2009)-1,"")</f>
        <v>0.22739705367441876</v>
      </c>
      <c r="R83" s="33">
        <f>IFERROR(_xlfn.XLOOKUP(Tweets!A83,Diario!$A:$A,Diario!$I:$I),"")</f>
        <v>1.6387130967273872E-2</v>
      </c>
      <c r="S83" s="33" cm="1">
        <f t="array" ref="S83">IFERROR(_xlfn.STDEV.S(_xlfn._xlws.FILTER(Diario!$J$1:$J$2009,(Diario!$A$1:$A$2009&gt;=Tweets!A83)*(Diario!$A$1:$A$2009&lt;=Tweets!A83+3))),"")</f>
        <v>6.4120217462679735E-2</v>
      </c>
      <c r="T83" s="33" cm="1">
        <f t="array" ref="T83">IFERROR(_xlfn.STDEV.S(_xlfn._xlws.FILTER(Diario!$J$1:$J$2009,(Diario!$A$1:$A$2009&gt;=Tweets!A83)*(Diario!$A$1:$A$2009&lt;=Tweets!A83+7))),"")</f>
        <v>0.10636768459128455</v>
      </c>
      <c r="U83" s="33">
        <f>IFERROR(_xlfn.XLOOKUP(Tweets!A83-1,Diario!$A:$A,Diario!$I:$I),"")</f>
        <v>8.0422808635147013E-3</v>
      </c>
      <c r="V83" s="33" cm="1">
        <f t="array" ref="V83">IFERROR(_xlfn.STDEV.S(_xlfn._xlws.FILTER(Diario!$J:$J,(Diario!$A:$A&gt;=Tweets!A83-3)*(Diario!$A:$A&lt;=Tweets!A83-1))),"")</f>
        <v>3.7368339105575687E-2</v>
      </c>
      <c r="W83" s="33" cm="1">
        <f t="array" ref="W83">IFERROR(_xlfn.STDEV.S(_xlfn._xlws.FILTER(Diario!$J:$J,(Diario!$A:$A&gt;=Tweets!A83-7)*(Diario!$A:$A&lt;=Tweets!A83-1))),"")</f>
        <v>2.5534354006540166E-2</v>
      </c>
      <c r="X83" s="7">
        <f>IF(_xlfn.XLOOKUP(Tweets!A83+3,Diario!$A:$A,Diario!$E:$E,,1)="",0,1)</f>
        <v>1</v>
      </c>
      <c r="Y83" s="7">
        <f>IF(_xlfn.XLOOKUP(Tweets!A83+7,Diario!$A:$A,Diario!$E:$E,,1)="",0,1)</f>
        <v>1</v>
      </c>
    </row>
    <row r="84" spans="1:25" x14ac:dyDescent="0.25">
      <c r="A84" s="23">
        <v>44491</v>
      </c>
      <c r="B84" s="24" t="s">
        <v>213</v>
      </c>
      <c r="C84" s="25">
        <v>51000</v>
      </c>
      <c r="D84" s="25">
        <v>10000</v>
      </c>
      <c r="E84" s="25">
        <v>5000</v>
      </c>
      <c r="F84" s="25" t="str">
        <f t="shared" si="2"/>
        <v>Medio</v>
      </c>
      <c r="G84" s="25">
        <f>SUM(Tweets[[#This Row],[Likes]:[Respuestas]])</f>
        <v>66000</v>
      </c>
      <c r="H84" s="26" t="s">
        <v>214</v>
      </c>
      <c r="I84" s="24" t="s">
        <v>48</v>
      </c>
      <c r="J84" s="24" t="s">
        <v>49</v>
      </c>
      <c r="K84" s="24" t="s">
        <v>38</v>
      </c>
      <c r="L84" s="24" t="s">
        <v>50</v>
      </c>
      <c r="M84" s="24" t="s">
        <v>50</v>
      </c>
      <c r="N84" s="24" t="s">
        <v>34</v>
      </c>
      <c r="O84" s="33">
        <f>IFERROR(_xlfn.XLOOKUP(Tweets!A84+1,Diario!$A$1:$A$2009,Diario!$E$1:$E$2009)/_xlfn.XLOOKUP(Tweets!A84,Diario!$A$1:$A$2009,Diario!$E$1:$E$2009)-1,"")</f>
        <v>1.900608463208453E-2</v>
      </c>
      <c r="P84" s="33">
        <f>IFERROR(_xlfn.XLOOKUP(Tweets!A84+3,Diario!$A$1:$A$2009,Diario!$E$1:$E$2009)/_xlfn.XLOOKUP(Tweets!A84,Diario!$A$1:$A$2009,Diario!$E$1:$E$2009)-1,"")</f>
        <v>7.6199820021542131E-2</v>
      </c>
      <c r="Q84" s="33">
        <f>IFERROR(_xlfn.XLOOKUP(Tweets!A84+7,Diario!$A$1:$A$2009,Diario!$E$1:$E$2009)/_xlfn.XLOOKUP(Tweets!A84,Diario!$A$1:$A$2009,Diario!$E$1:$E$2009)-1,"")</f>
        <v>0.17515945434301039</v>
      </c>
      <c r="R84" s="33">
        <f>IFERROR(_xlfn.XLOOKUP(Tweets!A84,Diario!$A:$A,Diario!$I:$I),"")</f>
        <v>8.2219897038113818E-2</v>
      </c>
      <c r="S84" s="33" cm="1">
        <f t="array" ref="S84">IFERROR(_xlfn.STDEV.S(_xlfn._xlws.FILTER(Diario!$J$1:$J$2009,(Diario!$A$1:$A$2009&gt;=Tweets!A84)*(Diario!$A$1:$A$2009&lt;=Tweets!A84+3))),"")</f>
        <v>6.9299542300830949E-2</v>
      </c>
      <c r="T84" s="33" cm="1">
        <f t="array" ref="T84">IFERROR(_xlfn.STDEV.S(_xlfn._xlws.FILTER(Diario!$J$1:$J$2009,(Diario!$A$1:$A$2009&gt;=Tweets!A84)*(Diario!$A$1:$A$2009&lt;=Tweets!A84+7))),"")</f>
        <v>0.11158965971082158</v>
      </c>
      <c r="U84" s="33">
        <f>IFERROR(_xlfn.XLOOKUP(Tweets!A84-1,Diario!$A:$A,Diario!$I:$I),"")</f>
        <v>1.6387130967273872E-2</v>
      </c>
      <c r="V84" s="33" cm="1">
        <f t="array" ref="V84">IFERROR(_xlfn.STDEV.S(_xlfn._xlws.FILTER(Diario!$J:$J,(Diario!$A:$A&gt;=Tweets!A84-3)*(Diario!$A:$A&lt;=Tweets!A84-1))),"")</f>
        <v>3.7846843433387713E-2</v>
      </c>
      <c r="W84" s="33" cm="1">
        <f t="array" ref="W84">IFERROR(_xlfn.STDEV.S(_xlfn._xlws.FILTER(Diario!$J:$J,(Diario!$A:$A&gt;=Tweets!A84-7)*(Diario!$A:$A&lt;=Tweets!A84-1))),"")</f>
        <v>2.5530072526468113E-2</v>
      </c>
      <c r="X84" s="7">
        <f>IF(_xlfn.XLOOKUP(Tweets!A84+3,Diario!$A:$A,Diario!$E:$E,,1)="",0,1)</f>
        <v>1</v>
      </c>
      <c r="Y84" s="7">
        <f>IF(_xlfn.XLOOKUP(Tweets!A84+7,Diario!$A:$A,Diario!$E:$E,,1)="",0,1)</f>
        <v>1</v>
      </c>
    </row>
    <row r="85" spans="1:25" x14ac:dyDescent="0.25">
      <c r="A85" s="23">
        <v>44493</v>
      </c>
      <c r="B85" s="24" t="s">
        <v>215</v>
      </c>
      <c r="C85" s="25">
        <v>14000</v>
      </c>
      <c r="D85" s="25">
        <v>1000</v>
      </c>
      <c r="E85" s="25">
        <v>1000</v>
      </c>
      <c r="F85" s="25" t="str">
        <f t="shared" si="2"/>
        <v>Bajo</v>
      </c>
      <c r="G85" s="25">
        <f>SUM(Tweets[[#This Row],[Likes]:[Respuestas]])</f>
        <v>16000</v>
      </c>
      <c r="H85" s="26" t="s">
        <v>216</v>
      </c>
      <c r="I85" s="24" t="s">
        <v>37</v>
      </c>
      <c r="J85" s="24" t="s">
        <v>30</v>
      </c>
      <c r="K85" s="24" t="s">
        <v>39</v>
      </c>
      <c r="L85" s="24" t="s">
        <v>39</v>
      </c>
      <c r="M85" s="24" t="s">
        <v>33</v>
      </c>
      <c r="N85" s="24" t="s">
        <v>34</v>
      </c>
      <c r="O85" s="33">
        <f>IFERROR(_xlfn.XLOOKUP(Tweets!A85+1,Diario!$A$1:$A$2009,Diario!$E$1:$E$2009)/_xlfn.XLOOKUP(Tweets!A85,Diario!$A$1:$A$2009,Diario!$E$1:$E$2009)-1,"")</f>
        <v>-4.6737254592741362E-2</v>
      </c>
      <c r="P85" s="33">
        <f>IFERROR(_xlfn.XLOOKUP(Tweets!A85+3,Diario!$A$1:$A$2009,Diario!$E$1:$E$2009)/_xlfn.XLOOKUP(Tweets!A85,Diario!$A$1:$A$2009,Diario!$E$1:$E$2009)-1,"")</f>
        <v>-0.13778066153506119</v>
      </c>
      <c r="Q85" s="33">
        <f>IFERROR(_xlfn.XLOOKUP(Tweets!A85+7,Diario!$A$1:$A$2009,Diario!$E$1:$E$2009)/_xlfn.XLOOKUP(Tweets!A85,Diario!$A$1:$A$2009,Diario!$E$1:$E$2009)-1,"")</f>
        <v>1.108351369690963E-2</v>
      </c>
      <c r="R85" s="33">
        <f>IFERROR(_xlfn.XLOOKUP(Tweets!A85,Diario!$A:$A,Diario!$I:$I),"")</f>
        <v>6.6412421699038162E-3</v>
      </c>
      <c r="S85" s="33" cm="1">
        <f t="array" ref="S85">IFERROR(_xlfn.STDEV.S(_xlfn._xlws.FILTER(Diario!$J$1:$J$2009,(Diario!$A$1:$A$2009&gt;=Tweets!A85)*(Diario!$A$1:$A$2009&lt;=Tweets!A85+3))),"")</f>
        <v>0.1508579176912786</v>
      </c>
      <c r="T85" s="33" cm="1">
        <f t="array" ref="T85">IFERROR(_xlfn.STDEV.S(_xlfn._xlws.FILTER(Diario!$J$1:$J$2009,(Diario!$A$1:$A$2009&gt;=Tweets!A85)*(Diario!$A$1:$A$2009&lt;=Tweets!A85+7))),"")</f>
        <v>0.10673302084112817</v>
      </c>
      <c r="U85" s="33">
        <f>IFERROR(_xlfn.XLOOKUP(Tweets!A85-1,Diario!$A:$A,Diario!$I:$I),"")</f>
        <v>9.0346132001729265E-2</v>
      </c>
      <c r="V85" s="33" cm="1">
        <f t="array" ref="V85">IFERROR(_xlfn.STDEV.S(_xlfn._xlws.FILTER(Diario!$J:$J,(Diario!$A:$A&gt;=Tweets!A85-3)*(Diario!$A:$A&lt;=Tweets!A85-1))),"")</f>
        <v>5.5068889533965035E-2</v>
      </c>
      <c r="W85" s="33" cm="1">
        <f t="array" ref="W85">IFERROR(_xlfn.STDEV.S(_xlfn._xlws.FILTER(Diario!$J:$J,(Diario!$A:$A&gt;=Tweets!A85-7)*(Diario!$A:$A&lt;=Tweets!A85-1))),"")</f>
        <v>4.539857546280688E-2</v>
      </c>
      <c r="X85" s="7">
        <f>IF(_xlfn.XLOOKUP(Tweets!A85+3,Diario!$A:$A,Diario!$E:$E,,1)="",0,1)</f>
        <v>1</v>
      </c>
      <c r="Y85" s="7">
        <f>IF(_xlfn.XLOOKUP(Tweets!A85+7,Diario!$A:$A,Diario!$E:$E,,1)="",0,1)</f>
        <v>1</v>
      </c>
    </row>
    <row r="86" spans="1:25" x14ac:dyDescent="0.25">
      <c r="A86" s="23">
        <v>44493</v>
      </c>
      <c r="B86" s="24" t="s">
        <v>217</v>
      </c>
      <c r="C86" s="25">
        <v>4000</v>
      </c>
      <c r="D86" s="25">
        <v>845</v>
      </c>
      <c r="E86" s="25">
        <v>659</v>
      </c>
      <c r="F86" s="25" t="str">
        <f t="shared" si="2"/>
        <v>Bajo</v>
      </c>
      <c r="G86" s="25">
        <f>SUM(Tweets[[#This Row],[Likes]:[Respuestas]])</f>
        <v>5504</v>
      </c>
      <c r="H86" s="26" t="s">
        <v>218</v>
      </c>
      <c r="I86" s="24" t="s">
        <v>29</v>
      </c>
      <c r="J86" s="24" t="s">
        <v>49</v>
      </c>
      <c r="K86" s="24" t="s">
        <v>66</v>
      </c>
      <c r="L86" s="24" t="s">
        <v>103</v>
      </c>
      <c r="M86" s="24" t="s">
        <v>32</v>
      </c>
      <c r="N86" s="24" t="s">
        <v>34</v>
      </c>
      <c r="O86" s="33">
        <f>IFERROR(_xlfn.XLOOKUP(Tweets!A86+1,Diario!$A$1:$A$2009,Diario!$E$1:$E$2009)/_xlfn.XLOOKUP(Tweets!A86,Diario!$A$1:$A$2009,Diario!$E$1:$E$2009)-1,"")</f>
        <v>-4.6737254592741362E-2</v>
      </c>
      <c r="P86" s="33">
        <f>IFERROR(_xlfn.XLOOKUP(Tweets!A86+3,Diario!$A$1:$A$2009,Diario!$E$1:$E$2009)/_xlfn.XLOOKUP(Tweets!A86,Diario!$A$1:$A$2009,Diario!$E$1:$E$2009)-1,"")</f>
        <v>-0.13778066153506119</v>
      </c>
      <c r="Q86" s="33">
        <f>IFERROR(_xlfn.XLOOKUP(Tweets!A86+7,Diario!$A$1:$A$2009,Diario!$E$1:$E$2009)/_xlfn.XLOOKUP(Tweets!A86,Diario!$A$1:$A$2009,Diario!$E$1:$E$2009)-1,"")</f>
        <v>1.108351369690963E-2</v>
      </c>
      <c r="R86" s="33">
        <f>IFERROR(_xlfn.XLOOKUP(Tweets!A86,Diario!$A:$A,Diario!$I:$I),"")</f>
        <v>6.6412421699038162E-3</v>
      </c>
      <c r="S86" s="33" cm="1">
        <f t="array" ref="S86">IFERROR(_xlfn.STDEV.S(_xlfn._xlws.FILTER(Diario!$J$1:$J$2009,(Diario!$A$1:$A$2009&gt;=Tweets!A86)*(Diario!$A$1:$A$2009&lt;=Tweets!A86+3))),"")</f>
        <v>0.1508579176912786</v>
      </c>
      <c r="T86" s="33" cm="1">
        <f t="array" ref="T86">IFERROR(_xlfn.STDEV.S(_xlfn._xlws.FILTER(Diario!$J$1:$J$2009,(Diario!$A$1:$A$2009&gt;=Tweets!A86)*(Diario!$A$1:$A$2009&lt;=Tweets!A86+7))),"")</f>
        <v>0.10673302084112817</v>
      </c>
      <c r="U86" s="33">
        <f>IFERROR(_xlfn.XLOOKUP(Tweets!A86-1,Diario!$A:$A,Diario!$I:$I),"")</f>
        <v>9.0346132001729265E-2</v>
      </c>
      <c r="V86" s="33" cm="1">
        <f t="array" ref="V86">IFERROR(_xlfn.STDEV.S(_xlfn._xlws.FILTER(Diario!$J:$J,(Diario!$A:$A&gt;=Tweets!A86-3)*(Diario!$A:$A&lt;=Tweets!A86-1))),"")</f>
        <v>5.5068889533965035E-2</v>
      </c>
      <c r="W86" s="33" cm="1">
        <f t="array" ref="W86">IFERROR(_xlfn.STDEV.S(_xlfn._xlws.FILTER(Diario!$J:$J,(Diario!$A:$A&gt;=Tweets!A86-7)*(Diario!$A:$A&lt;=Tweets!A86-1))),"")</f>
        <v>4.539857546280688E-2</v>
      </c>
      <c r="X86" s="7">
        <f>IF(_xlfn.XLOOKUP(Tweets!A86+3,Diario!$A:$A,Diario!$E:$E,,1)="",0,1)</f>
        <v>1</v>
      </c>
      <c r="Y86" s="7">
        <f>IF(_xlfn.XLOOKUP(Tweets!A86+7,Diario!$A:$A,Diario!$E:$E,,1)="",0,1)</f>
        <v>1</v>
      </c>
    </row>
    <row r="87" spans="1:25" x14ac:dyDescent="0.25">
      <c r="A87" s="23">
        <v>44493</v>
      </c>
      <c r="B87" s="24" t="s">
        <v>219</v>
      </c>
      <c r="C87" s="25">
        <v>32000</v>
      </c>
      <c r="D87" s="25">
        <v>6000</v>
      </c>
      <c r="E87" s="25">
        <v>4000</v>
      </c>
      <c r="F87" s="25" t="str">
        <f t="shared" si="2"/>
        <v>Medio</v>
      </c>
      <c r="G87" s="25">
        <f>SUM(Tweets[[#This Row],[Likes]:[Respuestas]])</f>
        <v>42000</v>
      </c>
      <c r="H87" s="26" t="s">
        <v>220</v>
      </c>
      <c r="I87" s="24" t="s">
        <v>29</v>
      </c>
      <c r="J87" s="24" t="s">
        <v>49</v>
      </c>
      <c r="K87" s="24" t="s">
        <v>66</v>
      </c>
      <c r="L87" s="24" t="s">
        <v>103</v>
      </c>
      <c r="M87" s="24" t="s">
        <v>106</v>
      </c>
      <c r="N87" s="24" t="s">
        <v>34</v>
      </c>
      <c r="O87" s="33">
        <f>IFERROR(_xlfn.XLOOKUP(Tweets!A87+1,Diario!$A$1:$A$2009,Diario!$E$1:$E$2009)/_xlfn.XLOOKUP(Tweets!A87,Diario!$A$1:$A$2009,Diario!$E$1:$E$2009)-1,"")</f>
        <v>-4.6737254592741362E-2</v>
      </c>
      <c r="P87" s="33">
        <f>IFERROR(_xlfn.XLOOKUP(Tweets!A87+3,Diario!$A$1:$A$2009,Diario!$E$1:$E$2009)/_xlfn.XLOOKUP(Tweets!A87,Diario!$A$1:$A$2009,Diario!$E$1:$E$2009)-1,"")</f>
        <v>-0.13778066153506119</v>
      </c>
      <c r="Q87" s="33">
        <f>IFERROR(_xlfn.XLOOKUP(Tweets!A87+7,Diario!$A$1:$A$2009,Diario!$E$1:$E$2009)/_xlfn.XLOOKUP(Tweets!A87,Diario!$A$1:$A$2009,Diario!$E$1:$E$2009)-1,"")</f>
        <v>1.108351369690963E-2</v>
      </c>
      <c r="R87" s="33">
        <f>IFERROR(_xlfn.XLOOKUP(Tweets!A87,Diario!$A:$A,Diario!$I:$I),"")</f>
        <v>6.6412421699038162E-3</v>
      </c>
      <c r="S87" s="33" cm="1">
        <f t="array" ref="S87">IFERROR(_xlfn.STDEV.S(_xlfn._xlws.FILTER(Diario!$J$1:$J$2009,(Diario!$A$1:$A$2009&gt;=Tweets!A87)*(Diario!$A$1:$A$2009&lt;=Tweets!A87+3))),"")</f>
        <v>0.1508579176912786</v>
      </c>
      <c r="T87" s="33" cm="1">
        <f t="array" ref="T87">IFERROR(_xlfn.STDEV.S(_xlfn._xlws.FILTER(Diario!$J$1:$J$2009,(Diario!$A$1:$A$2009&gt;=Tweets!A87)*(Diario!$A$1:$A$2009&lt;=Tweets!A87+7))),"")</f>
        <v>0.10673302084112817</v>
      </c>
      <c r="U87" s="33">
        <f>IFERROR(_xlfn.XLOOKUP(Tweets!A87-1,Diario!$A:$A,Diario!$I:$I),"")</f>
        <v>9.0346132001729265E-2</v>
      </c>
      <c r="V87" s="33" cm="1">
        <f t="array" ref="V87">IFERROR(_xlfn.STDEV.S(_xlfn._xlws.FILTER(Diario!$J:$J,(Diario!$A:$A&gt;=Tweets!A87-3)*(Diario!$A:$A&lt;=Tweets!A87-1))),"")</f>
        <v>5.5068889533965035E-2</v>
      </c>
      <c r="W87" s="33" cm="1">
        <f t="array" ref="W87">IFERROR(_xlfn.STDEV.S(_xlfn._xlws.FILTER(Diario!$J:$J,(Diario!$A:$A&gt;=Tweets!A87-7)*(Diario!$A:$A&lt;=Tweets!A87-1))),"")</f>
        <v>4.539857546280688E-2</v>
      </c>
      <c r="X87" s="7">
        <f>IF(_xlfn.XLOOKUP(Tweets!A87+3,Diario!$A:$A,Diario!$E:$E,,1)="",0,1)</f>
        <v>1</v>
      </c>
      <c r="Y87" s="7">
        <f>IF(_xlfn.XLOOKUP(Tweets!A87+7,Diario!$A:$A,Diario!$E:$E,,1)="",0,1)</f>
        <v>1</v>
      </c>
    </row>
    <row r="88" spans="1:25" x14ac:dyDescent="0.25">
      <c r="A88" s="23">
        <v>44494</v>
      </c>
      <c r="B88" s="24" t="s">
        <v>221</v>
      </c>
      <c r="C88" s="25">
        <v>227000</v>
      </c>
      <c r="D88" s="25">
        <v>21000</v>
      </c>
      <c r="E88" s="25">
        <v>24000</v>
      </c>
      <c r="F88" s="25" t="str">
        <f t="shared" si="2"/>
        <v>Alto</v>
      </c>
      <c r="G88" s="25">
        <f>SUM(Tweets[[#This Row],[Likes]:[Respuestas]])</f>
        <v>272000</v>
      </c>
      <c r="H88" s="26" t="s">
        <v>222</v>
      </c>
      <c r="I88" s="24" t="s">
        <v>43</v>
      </c>
      <c r="J88" s="24" t="s">
        <v>30</v>
      </c>
      <c r="K88" s="24" t="s">
        <v>31</v>
      </c>
      <c r="L88" s="24" t="s">
        <v>32</v>
      </c>
      <c r="M88" s="24" t="s">
        <v>33</v>
      </c>
      <c r="N88" s="24" t="s">
        <v>34</v>
      </c>
      <c r="O88" s="33">
        <f>IFERROR(_xlfn.XLOOKUP(Tweets!A88+1,Diario!$A$1:$A$2009,Diario!$E$1:$E$2009)/_xlfn.XLOOKUP(Tweets!A88,Diario!$A$1:$A$2009,Diario!$E$1:$E$2009)-1,"")</f>
        <v>-2.9374344687011611E-2</v>
      </c>
      <c r="P88" s="33">
        <f>IFERROR(_xlfn.XLOOKUP(Tweets!A88+3,Diario!$A$1:$A$2009,Diario!$E$1:$E$2009)/_xlfn.XLOOKUP(Tweets!A88,Diario!$A$1:$A$2009,Diario!$E$1:$E$2009)-1,"")</f>
        <v>0.1323920593182899</v>
      </c>
      <c r="Q88" s="33">
        <f>IFERROR(_xlfn.XLOOKUP(Tweets!A88+7,Diario!$A$1:$A$2009,Diario!$E$1:$E$2009)/_xlfn.XLOOKUP(Tweets!A88,Diario!$A$1:$A$2009,Diario!$E$1:$E$2009)-1,"")</f>
        <v>3.4034586787116794E-2</v>
      </c>
      <c r="R88" s="33">
        <f>IFERROR(_xlfn.XLOOKUP(Tweets!A88,Diario!$A:$A,Diario!$I:$I),"")</f>
        <v>1.2283448944640318E-2</v>
      </c>
      <c r="S88" s="33" cm="1">
        <f t="array" ref="S88">IFERROR(_xlfn.STDEV.S(_xlfn._xlws.FILTER(Diario!$J$1:$J$2009,(Diario!$A$1:$A$2009&gt;=Tweets!A88)*(Diario!$A$1:$A$2009&lt;=Tweets!A88+3))),"")</f>
        <v>0.1491543096842724</v>
      </c>
      <c r="T88" s="33" cm="1">
        <f t="array" ref="T88">IFERROR(_xlfn.STDEV.S(_xlfn._xlws.FILTER(Diario!$J$1:$J$2009,(Diario!$A$1:$A$2009&gt;=Tweets!A88)*(Diario!$A$1:$A$2009&lt;=Tweets!A88+7))),"")</f>
        <v>0.1048884550783175</v>
      </c>
      <c r="U88" s="33">
        <f>IFERROR(_xlfn.XLOOKUP(Tweets!A88-1,Diario!$A:$A,Diario!$I:$I),"")</f>
        <v>6.6412421699038162E-3</v>
      </c>
      <c r="V88" s="33" cm="1">
        <f t="array" ref="V88">IFERROR(_xlfn.STDEV.S(_xlfn._xlws.FILTER(Diario!$J:$J,(Diario!$A:$A&gt;=Tweets!A88-3)*(Diario!$A:$A&lt;=Tweets!A88-1))),"")</f>
        <v>7.7610852859737081E-2</v>
      </c>
      <c r="W88" s="33" cm="1">
        <f t="array" ref="W88">IFERROR(_xlfn.STDEV.S(_xlfn._xlws.FILTER(Diario!$J:$J,(Diario!$A:$A&gt;=Tweets!A88-7)*(Diario!$A:$A&lt;=Tweets!A88-1))),"")</f>
        <v>5.1900029662055473E-2</v>
      </c>
      <c r="X88" s="7">
        <f>IF(_xlfn.XLOOKUP(Tweets!A88+3,Diario!$A:$A,Diario!$E:$E,,1)="",0,1)</f>
        <v>1</v>
      </c>
      <c r="Y88" s="7">
        <f>IF(_xlfn.XLOOKUP(Tweets!A88+7,Diario!$A:$A,Diario!$E:$E,,1)="",0,1)</f>
        <v>1</v>
      </c>
    </row>
    <row r="89" spans="1:25" x14ac:dyDescent="0.25">
      <c r="A89" s="23">
        <v>44501</v>
      </c>
      <c r="B89" s="24" t="s">
        <v>223</v>
      </c>
      <c r="C89" s="25">
        <v>17000</v>
      </c>
      <c r="D89" s="25">
        <v>2000</v>
      </c>
      <c r="E89" s="25">
        <v>1000</v>
      </c>
      <c r="F89" s="25" t="str">
        <f t="shared" si="2"/>
        <v>Bajo</v>
      </c>
      <c r="G89" s="25">
        <f>SUM(Tweets[[#This Row],[Likes]:[Respuestas]])</f>
        <v>20000</v>
      </c>
      <c r="H89" s="26" t="s">
        <v>224</v>
      </c>
      <c r="I89" s="24" t="s">
        <v>37</v>
      </c>
      <c r="J89" s="24" t="s">
        <v>30</v>
      </c>
      <c r="K89" s="24" t="s">
        <v>31</v>
      </c>
      <c r="L89" s="24" t="s">
        <v>91</v>
      </c>
      <c r="M89" s="24" t="s">
        <v>33</v>
      </c>
      <c r="N89" s="24" t="s">
        <v>34</v>
      </c>
      <c r="O89" s="33">
        <f>IFERROR(_xlfn.XLOOKUP(Tweets!A89+1,Diario!$A$1:$A$2009,Diario!$E$1:$E$2009)/_xlfn.XLOOKUP(Tweets!A89,Diario!$A$1:$A$2009,Diario!$E$1:$E$2009)-1,"")</f>
        <v>1.7028755849000099E-3</v>
      </c>
      <c r="P89" s="33">
        <f>IFERROR(_xlfn.XLOOKUP(Tweets!A89+3,Diario!$A$1:$A$2009,Diario!$E$1:$E$2009)/_xlfn.XLOOKUP(Tweets!A89,Diario!$A$1:$A$2009,Diario!$E$1:$E$2009)-1,"")</f>
        <v>-3.6517873916462884E-2</v>
      </c>
      <c r="Q89" s="33">
        <f>IFERROR(_xlfn.XLOOKUP(Tweets!A89+7,Diario!$A$1:$A$2009,Diario!$E$1:$E$2009)/_xlfn.XLOOKUP(Tweets!A89,Diario!$A$1:$A$2009,Diario!$E$1:$E$2009)-1,"")</f>
        <v>3.5775505444400668E-2</v>
      </c>
      <c r="R89" s="33">
        <f>IFERROR(_xlfn.XLOOKUP(Tweets!A89,Diario!$A:$A,Diario!$I:$I),"")</f>
        <v>4.9494497937646476E-3</v>
      </c>
      <c r="S89" s="33" cm="1">
        <f t="array" ref="S89">IFERROR(_xlfn.STDEV.S(_xlfn._xlws.FILTER(Diario!$J$1:$J$2009,(Diario!$A$1:$A$2009&gt;=Tweets!A89)*(Diario!$A$1:$A$2009&lt;=Tweets!A89+3))),"")</f>
        <v>1.0872217297738608E-2</v>
      </c>
      <c r="T89" s="33" cm="1">
        <f t="array" ref="T89">IFERROR(_xlfn.STDEV.S(_xlfn._xlws.FILTER(Diario!$J$1:$J$2009,(Diario!$A$1:$A$2009&gt;=Tweets!A89)*(Diario!$A$1:$A$2009&lt;=Tweets!A89+7))),"")</f>
        <v>2.9222902963102069E-2</v>
      </c>
      <c r="U89" s="33">
        <f>IFERROR(_xlfn.XLOOKUP(Tweets!A89-1,Diario!$A:$A,Diario!$I:$I),"")</f>
        <v>9.6352519748102751E-3</v>
      </c>
      <c r="V89" s="33" cm="1">
        <f t="array" ref="V89">IFERROR(_xlfn.STDEV.S(_xlfn._xlws.FILTER(Diario!$J:$J,(Diario!$A:$A&gt;=Tweets!A89-3)*(Diario!$A:$A&lt;=Tweets!A89-1))),"")</f>
        <v>5.6973409208979982E-2</v>
      </c>
      <c r="W89" s="33" cm="1">
        <f t="array" ref="W89">IFERROR(_xlfn.STDEV.S(_xlfn._xlws.FILTER(Diario!$J:$J,(Diario!$A:$A&gt;=Tweets!A89-7)*(Diario!$A:$A&lt;=Tweets!A89-1))),"")</f>
        <v>0.11325114176167719</v>
      </c>
      <c r="X89" s="7">
        <f>IF(_xlfn.XLOOKUP(Tweets!A89+3,Diario!$A:$A,Diario!$E:$E,,1)="",0,1)</f>
        <v>1</v>
      </c>
      <c r="Y89" s="7">
        <f>IF(_xlfn.XLOOKUP(Tweets!A89+7,Diario!$A:$A,Diario!$E:$E,,1)="",0,1)</f>
        <v>1</v>
      </c>
    </row>
    <row r="90" spans="1:25" x14ac:dyDescent="0.25">
      <c r="A90" s="23">
        <v>44506</v>
      </c>
      <c r="B90" s="24" t="s">
        <v>225</v>
      </c>
      <c r="C90" s="25">
        <v>131000</v>
      </c>
      <c r="D90" s="25">
        <v>35000</v>
      </c>
      <c r="E90" s="25">
        <v>47000</v>
      </c>
      <c r="F90" s="25" t="str">
        <f t="shared" si="2"/>
        <v>Alto</v>
      </c>
      <c r="G90" s="25">
        <f>SUM(Tweets[[#This Row],[Likes]:[Respuestas]])</f>
        <v>213000</v>
      </c>
      <c r="H90" s="26" t="s">
        <v>226</v>
      </c>
      <c r="I90" s="24" t="s">
        <v>37</v>
      </c>
      <c r="J90" s="24" t="s">
        <v>30</v>
      </c>
      <c r="K90" s="24" t="s">
        <v>44</v>
      </c>
      <c r="L90" s="24" t="s">
        <v>91</v>
      </c>
      <c r="M90" s="24" t="s">
        <v>32</v>
      </c>
      <c r="N90" s="24" t="s">
        <v>34</v>
      </c>
      <c r="O90" s="33">
        <f>IFERROR(_xlfn.XLOOKUP(Tweets!A90+1,Diario!$A$1:$A$2009,Diario!$E$1:$E$2009)/_xlfn.XLOOKUP(Tweets!A90,Diario!$A$1:$A$2009,Diario!$E$1:$E$2009)-1,"")</f>
        <v>1.4969513880239704E-2</v>
      </c>
      <c r="P90" s="33">
        <f>IFERROR(_xlfn.XLOOKUP(Tweets!A90+3,Diario!$A$1:$A$2009,Diario!$E$1:$E$2009)/_xlfn.XLOOKUP(Tweets!A90,Diario!$A$1:$A$2009,Diario!$E$1:$E$2009)-1,"")</f>
        <v>4.5151336388089103E-2</v>
      </c>
      <c r="Q90" s="33">
        <f>IFERROR(_xlfn.XLOOKUP(Tweets!A90+7,Diario!$A$1:$A$2009,Diario!$E$1:$E$2009)/_xlfn.XLOOKUP(Tweets!A90,Diario!$A$1:$A$2009,Diario!$E$1:$E$2009)-1,"")</f>
        <v>-3.7313590096543781E-4</v>
      </c>
      <c r="R90" s="33">
        <f>IFERROR(_xlfn.XLOOKUP(Tweets!A90,Diario!$A:$A,Diario!$I:$I),"")</f>
        <v>5.8608307770128772E-2</v>
      </c>
      <c r="S90" s="33" cm="1">
        <f t="array" ref="S90">IFERROR(_xlfn.STDEV.S(_xlfn._xlws.FILTER(Diario!$J$1:$J$2009,(Diario!$A$1:$A$2009&gt;=Tweets!A90)*(Diario!$A$1:$A$2009&lt;=Tweets!A90+3))),"")</f>
        <v>5.65510580362594E-2</v>
      </c>
      <c r="T90" s="33" cm="1">
        <f t="array" ref="T90">IFERROR(_xlfn.STDEV.S(_xlfn._xlws.FILTER(Diario!$J$1:$J$2009,(Diario!$A$1:$A$2009&gt;=Tweets!A90)*(Diario!$A$1:$A$2009&lt;=Tweets!A90+7))),"")</f>
        <v>3.8514742592814573E-2</v>
      </c>
      <c r="U90" s="33">
        <f>IFERROR(_xlfn.XLOOKUP(Tweets!A90-1,Diario!$A:$A,Diario!$I:$I),"")</f>
        <v>1.4287582515803384E-2</v>
      </c>
      <c r="V90" s="33" cm="1">
        <f t="array" ref="V90">IFERROR(_xlfn.STDEV.S(_xlfn._xlws.FILTER(Diario!$J:$J,(Diario!$A:$A&gt;=Tweets!A90-3)*(Diario!$A:$A&lt;=Tweets!A90-1))),"")</f>
        <v>1.2698483898746296E-2</v>
      </c>
      <c r="W90" s="33" cm="1">
        <f t="array" ref="W90">IFERROR(_xlfn.STDEV.S(_xlfn._xlws.FILTER(Diario!$J:$J,(Diario!$A:$A&gt;=Tweets!A90-7)*(Diario!$A:$A&lt;=Tweets!A90-1))),"")</f>
        <v>2.3368864610295925E-2</v>
      </c>
      <c r="X90" s="7">
        <f>IF(_xlfn.XLOOKUP(Tweets!A90+3,Diario!$A:$A,Diario!$E:$E,,1)="",0,1)</f>
        <v>1</v>
      </c>
      <c r="Y90" s="7">
        <f>IF(_xlfn.XLOOKUP(Tweets!A90+7,Diario!$A:$A,Diario!$E:$E,,1)="",0,1)</f>
        <v>1</v>
      </c>
    </row>
    <row r="91" spans="1:25" x14ac:dyDescent="0.25">
      <c r="A91" s="23">
        <v>44520</v>
      </c>
      <c r="B91" s="24" t="s">
        <v>227</v>
      </c>
      <c r="C91" s="25">
        <v>37000</v>
      </c>
      <c r="D91" s="25">
        <v>6000</v>
      </c>
      <c r="E91" s="25">
        <v>4000</v>
      </c>
      <c r="F91" s="25" t="str">
        <f t="shared" si="2"/>
        <v>Medio</v>
      </c>
      <c r="G91" s="25">
        <f>SUM(Tweets[[#This Row],[Likes]:[Respuestas]])</f>
        <v>47000</v>
      </c>
      <c r="H91" s="26" t="s">
        <v>228</v>
      </c>
      <c r="I91" s="24" t="s">
        <v>29</v>
      </c>
      <c r="J91" s="24" t="s">
        <v>49</v>
      </c>
      <c r="K91" s="24" t="s">
        <v>31</v>
      </c>
      <c r="L91" s="24" t="s">
        <v>75</v>
      </c>
      <c r="M91" s="24" t="s">
        <v>33</v>
      </c>
      <c r="N91" s="24" t="s">
        <v>34</v>
      </c>
      <c r="O91" s="33">
        <f>IFERROR(_xlfn.XLOOKUP(Tweets!A91+1,Diario!$A$1:$A$2009,Diario!$E$1:$E$2009)/_xlfn.XLOOKUP(Tweets!A91,Diario!$A$1:$A$2009,Diario!$E$1:$E$2009)-1,"")</f>
        <v>-3.2447903667541578E-2</v>
      </c>
      <c r="P91" s="33">
        <f>IFERROR(_xlfn.XLOOKUP(Tweets!A91+3,Diario!$A$1:$A$2009,Diario!$E$1:$E$2009)/_xlfn.XLOOKUP(Tweets!A91,Diario!$A$1:$A$2009,Diario!$E$1:$E$2009)-1,"")</f>
        <v>-3.0099098670813507E-2</v>
      </c>
      <c r="Q91" s="33">
        <f>IFERROR(_xlfn.XLOOKUP(Tweets!A91+7,Diario!$A$1:$A$2009,Diario!$E$1:$E$2009)/_xlfn.XLOOKUP(Tweets!A91,Diario!$A$1:$A$2009,Diario!$E$1:$E$2009)-1,"")</f>
        <v>-0.12757773910356696</v>
      </c>
      <c r="R91" s="33">
        <f>IFERROR(_xlfn.XLOOKUP(Tweets!A91,Diario!$A:$A,Diario!$I:$I),"")</f>
        <v>1.3503159678645677E-2</v>
      </c>
      <c r="S91" s="33" cm="1">
        <f t="array" ref="S91">IFERROR(_xlfn.STDEV.S(_xlfn._xlws.FILTER(Diario!$J$1:$J$2009,(Diario!$A$1:$A$2009&gt;=Tweets!A91)*(Diario!$A$1:$A$2009&lt;=Tweets!A91+3))),"")</f>
        <v>3.3313385715890521E-2</v>
      </c>
      <c r="T91" s="33" cm="1">
        <f t="array" ref="T91">IFERROR(_xlfn.STDEV.S(_xlfn._xlws.FILTER(Diario!$J$1:$J$2009,(Diario!$A$1:$A$2009&gt;=Tweets!A91)*(Diario!$A$1:$A$2009&lt;=Tweets!A91+7))),"")</f>
        <v>4.1054619128726176E-2</v>
      </c>
      <c r="U91" s="33">
        <f>IFERROR(_xlfn.XLOOKUP(Tweets!A91-1,Diario!$A:$A,Diario!$I:$I),"")</f>
        <v>4.0028630756002012E-3</v>
      </c>
      <c r="V91" s="33" cm="1">
        <f t="array" ref="V91">IFERROR(_xlfn.STDEV.S(_xlfn._xlws.FILTER(Diario!$J:$J,(Diario!$A:$A&gt;=Tweets!A91-3)*(Diario!$A:$A&lt;=Tweets!A91-1))),"")</f>
        <v>6.4141640878006223E-2</v>
      </c>
      <c r="W91" s="33" cm="1">
        <f t="array" ref="W91">IFERROR(_xlfn.STDEV.S(_xlfn._xlws.FILTER(Diario!$J:$J,(Diario!$A:$A&gt;=Tweets!A91-7)*(Diario!$A:$A&lt;=Tweets!A91-1))),"")</f>
        <v>4.6280059881691565E-2</v>
      </c>
      <c r="X91" s="7">
        <f>IF(_xlfn.XLOOKUP(Tweets!A91+3,Diario!$A:$A,Diario!$E:$E,,1)="",0,1)</f>
        <v>1</v>
      </c>
      <c r="Y91" s="7">
        <f>IF(_xlfn.XLOOKUP(Tweets!A91+7,Diario!$A:$A,Diario!$E:$E,,1)="",0,1)</f>
        <v>1</v>
      </c>
    </row>
    <row r="92" spans="1:25" x14ac:dyDescent="0.25">
      <c r="A92" s="23">
        <v>44544</v>
      </c>
      <c r="B92" s="24" t="s">
        <v>229</v>
      </c>
      <c r="C92" s="25">
        <v>321000</v>
      </c>
      <c r="D92" s="25">
        <v>57000</v>
      </c>
      <c r="E92" s="25">
        <v>47000</v>
      </c>
      <c r="F92" s="25" t="str">
        <f t="shared" si="2"/>
        <v>Muy alto</v>
      </c>
      <c r="G92" s="25">
        <f>SUM(Tweets[[#This Row],[Likes]:[Respuestas]])</f>
        <v>425000</v>
      </c>
      <c r="H92" s="26" t="s">
        <v>230</v>
      </c>
      <c r="I92" s="24" t="s">
        <v>48</v>
      </c>
      <c r="J92" s="24" t="s">
        <v>30</v>
      </c>
      <c r="K92" s="24" t="s">
        <v>66</v>
      </c>
      <c r="L92" s="24" t="s">
        <v>50</v>
      </c>
      <c r="M92" s="24" t="s">
        <v>92</v>
      </c>
      <c r="N92" s="24" t="s">
        <v>34</v>
      </c>
      <c r="O92" s="33">
        <f>IFERROR(_xlfn.XLOOKUP(Tweets!A92+1,Diario!$A$1:$A$2009,Diario!$E$1:$E$2009)/_xlfn.XLOOKUP(Tweets!A92,Diario!$A$1:$A$2009,Diario!$E$1:$E$2009)-1,"")</f>
        <v>-4.8388425225519671E-2</v>
      </c>
      <c r="P92" s="33">
        <f>IFERROR(_xlfn.XLOOKUP(Tweets!A92+3,Diario!$A$1:$A$2009,Diario!$E$1:$E$2009)/_xlfn.XLOOKUP(Tweets!A92,Diario!$A$1:$A$2009,Diario!$E$1:$E$2009)-1,"")</f>
        <v>-0.10966311799436002</v>
      </c>
      <c r="Q92" s="33">
        <f>IFERROR(_xlfn.XLOOKUP(Tweets!A92+7,Diario!$A$1:$A$2009,Diario!$E$1:$E$2009)/_xlfn.XLOOKUP(Tweets!A92,Diario!$A$1:$A$2009,Diario!$E$1:$E$2009)-1,"")</f>
        <v>-0.10269801590047067</v>
      </c>
      <c r="R92" s="33">
        <f>IFERROR(_xlfn.XLOOKUP(Tweets!A92,Diario!$A:$A,Diario!$I:$I),"")</f>
        <v>6.0982435137379741E-2</v>
      </c>
      <c r="S92" s="33" cm="1">
        <f t="array" ref="S92">IFERROR(_xlfn.STDEV.S(_xlfn._xlws.FILTER(Diario!$J$1:$J$2009,(Diario!$A$1:$A$2009&gt;=Tweets!A92)*(Diario!$A$1:$A$2009&lt;=Tweets!A92+3))),"")</f>
        <v>2.8163340918656896E-2</v>
      </c>
      <c r="T92" s="33" cm="1">
        <f t="array" ref="T92">IFERROR(_xlfn.STDEV.S(_xlfn._xlws.FILTER(Diario!$J$1:$J$2009,(Diario!$A$1:$A$2009&gt;=Tweets!A92)*(Diario!$A$1:$A$2009&lt;=Tweets!A92+7))),"")</f>
        <v>2.6572122942157939E-2</v>
      </c>
      <c r="U92" s="33">
        <f>IFERROR(_xlfn.XLOOKUP(Tweets!A92-1,Diario!$A:$A,Diario!$I:$I),"")</f>
        <v>0.28266101491873424</v>
      </c>
      <c r="V92" s="33" cm="1">
        <f t="array" ref="V92">IFERROR(_xlfn.STDEV.S(_xlfn._xlws.FILTER(Diario!$J:$J,(Diario!$A:$A&gt;=Tweets!A92-3)*(Diario!$A:$A&lt;=Tweets!A92-1))),"")</f>
        <v>0.14373272404605245</v>
      </c>
      <c r="W92" s="33" cm="1">
        <f t="array" ref="W92">IFERROR(_xlfn.STDEV.S(_xlfn._xlws.FILTER(Diario!$J:$J,(Diario!$A:$A&gt;=Tweets!A92-7)*(Diario!$A:$A&lt;=Tweets!A92-1))),"")</f>
        <v>9.2234810901766523E-2</v>
      </c>
      <c r="X92" s="7">
        <f>IF(_xlfn.XLOOKUP(Tweets!A92+3,Diario!$A:$A,Diario!$E:$E,,1)="",0,1)</f>
        <v>1</v>
      </c>
      <c r="Y92" s="7">
        <f>IF(_xlfn.XLOOKUP(Tweets!A92+7,Diario!$A:$A,Diario!$E:$E,,1)="",0,1)</f>
        <v>1</v>
      </c>
    </row>
    <row r="93" spans="1:25" x14ac:dyDescent="0.25">
      <c r="A93" s="23">
        <v>44546</v>
      </c>
      <c r="B93" s="24" t="s">
        <v>231</v>
      </c>
      <c r="C93" s="25">
        <v>343000</v>
      </c>
      <c r="D93" s="25">
        <v>35000</v>
      </c>
      <c r="E93" s="25">
        <v>15000</v>
      </c>
      <c r="F93" s="25" t="str">
        <f t="shared" si="2"/>
        <v>Muy alto</v>
      </c>
      <c r="G93" s="25">
        <f>SUM(Tweets[[#This Row],[Likes]:[Respuestas]])</f>
        <v>393000</v>
      </c>
      <c r="H93" s="26" t="s">
        <v>232</v>
      </c>
      <c r="I93" s="24" t="s">
        <v>37</v>
      </c>
      <c r="J93" s="24" t="s">
        <v>30</v>
      </c>
      <c r="K93" s="24" t="s">
        <v>31</v>
      </c>
      <c r="L93" s="24" t="s">
        <v>39</v>
      </c>
      <c r="M93" s="24" t="s">
        <v>33</v>
      </c>
      <c r="N93" s="24" t="s">
        <v>57</v>
      </c>
      <c r="O93" s="33">
        <f>IFERROR(_xlfn.XLOOKUP(Tweets!A93+1,Diario!$A$1:$A$2009,Diario!$E$1:$E$2009)/_xlfn.XLOOKUP(Tweets!A93,Diario!$A$1:$A$2009,Diario!$E$1:$E$2009)-1,"")</f>
        <v>-2.4852444618680858E-2</v>
      </c>
      <c r="P93" s="33">
        <f>IFERROR(_xlfn.XLOOKUP(Tweets!A93+3,Diario!$A$1:$A$2009,Diario!$E$1:$E$2009)/_xlfn.XLOOKUP(Tweets!A93,Diario!$A$1:$A$2009,Diario!$E$1:$E$2009)-1,"")</f>
        <v>-2.4890773917488618E-2</v>
      </c>
      <c r="Q93" s="33">
        <f>IFERROR(_xlfn.XLOOKUP(Tweets!A93+7,Diario!$A$1:$A$2009,Diario!$E$1:$E$2009)/_xlfn.XLOOKUP(Tweets!A93,Diario!$A$1:$A$2009,Diario!$E$1:$E$2009)-1,"")</f>
        <v>5.7947356174580467E-2</v>
      </c>
      <c r="R93" s="33">
        <f>IFERROR(_xlfn.XLOOKUP(Tweets!A93,Diario!$A:$A,Diario!$I:$I),"")</f>
        <v>2.2862874815706685E-2</v>
      </c>
      <c r="S93" s="33" cm="1">
        <f t="array" ref="S93">IFERROR(_xlfn.STDEV.S(_xlfn._xlws.FILTER(Diario!$J$1:$J$2009,(Diario!$A$1:$A$2009&gt;=Tweets!A93)*(Diario!$A$1:$A$2009&lt;=Tweets!A93+3))),"")</f>
        <v>1.7207540241833633E-2</v>
      </c>
      <c r="T93" s="33" cm="1">
        <f t="array" ref="T93">IFERROR(_xlfn.STDEV.S(_xlfn._xlws.FILTER(Diario!$J$1:$J$2009,(Diario!$A$1:$A$2009&gt;=Tweets!A93)*(Diario!$A$1:$A$2009&lt;=Tweets!A93+7))),"")</f>
        <v>2.7749643693428656E-2</v>
      </c>
      <c r="U93" s="33">
        <f>IFERROR(_xlfn.XLOOKUP(Tweets!A93-1,Diario!$A:$A,Diario!$I:$I),"")</f>
        <v>5.2704863492140748E-3</v>
      </c>
      <c r="V93" s="33" cm="1">
        <f t="array" ref="V93">IFERROR(_xlfn.STDEV.S(_xlfn._xlws.FILTER(Diario!$J:$J,(Diario!$A:$A&gt;=Tweets!A93-3)*(Diario!$A:$A&lt;=Tweets!A93-1))),"")</f>
        <v>0.14537019470014403</v>
      </c>
      <c r="W93" s="33" cm="1">
        <f t="array" ref="W93">IFERROR(_xlfn.STDEV.S(_xlfn._xlws.FILTER(Diario!$J:$J,(Diario!$A:$A&gt;=Tweets!A93-7)*(Diario!$A:$A&lt;=Tweets!A93-1))),"")</f>
        <v>9.4580566315511955E-2</v>
      </c>
      <c r="X93" s="7">
        <f>IF(_xlfn.XLOOKUP(Tweets!A93+3,Diario!$A:$A,Diario!$E:$E,,1)="",0,1)</f>
        <v>1</v>
      </c>
      <c r="Y93" s="7">
        <f>IF(_xlfn.XLOOKUP(Tweets!A93+7,Diario!$A:$A,Diario!$E:$E,,1)="",0,1)</f>
        <v>1</v>
      </c>
    </row>
    <row r="94" spans="1:25" x14ac:dyDescent="0.25">
      <c r="A94" s="23">
        <v>44546</v>
      </c>
      <c r="B94" s="24" t="s">
        <v>233</v>
      </c>
      <c r="C94" s="25">
        <v>8000</v>
      </c>
      <c r="D94" s="25">
        <v>487</v>
      </c>
      <c r="E94" s="25">
        <v>720</v>
      </c>
      <c r="F94" s="25" t="str">
        <f t="shared" si="2"/>
        <v>Bajo</v>
      </c>
      <c r="G94" s="25">
        <f>SUM(Tweets[[#This Row],[Likes]:[Respuestas]])</f>
        <v>9207</v>
      </c>
      <c r="H94" s="26" t="s">
        <v>234</v>
      </c>
      <c r="I94" s="24" t="s">
        <v>29</v>
      </c>
      <c r="J94" s="24" t="s">
        <v>49</v>
      </c>
      <c r="K94" s="24" t="s">
        <v>31</v>
      </c>
      <c r="L94" s="24" t="s">
        <v>75</v>
      </c>
      <c r="M94" s="24" t="s">
        <v>33</v>
      </c>
      <c r="N94" s="24" t="s">
        <v>34</v>
      </c>
      <c r="O94" s="33">
        <f>IFERROR(_xlfn.XLOOKUP(Tweets!A94+1,Diario!$A$1:$A$2009,Diario!$E$1:$E$2009)/_xlfn.XLOOKUP(Tweets!A94,Diario!$A$1:$A$2009,Diario!$E$1:$E$2009)-1,"")</f>
        <v>-2.4852444618680858E-2</v>
      </c>
      <c r="P94" s="33">
        <f>IFERROR(_xlfn.XLOOKUP(Tweets!A94+3,Diario!$A$1:$A$2009,Diario!$E$1:$E$2009)/_xlfn.XLOOKUP(Tweets!A94,Diario!$A$1:$A$2009,Diario!$E$1:$E$2009)-1,"")</f>
        <v>-2.4890773917488618E-2</v>
      </c>
      <c r="Q94" s="33">
        <f>IFERROR(_xlfn.XLOOKUP(Tweets!A94+7,Diario!$A$1:$A$2009,Diario!$E$1:$E$2009)/_xlfn.XLOOKUP(Tweets!A94,Diario!$A$1:$A$2009,Diario!$E$1:$E$2009)-1,"")</f>
        <v>5.7947356174580467E-2</v>
      </c>
      <c r="R94" s="33">
        <f>IFERROR(_xlfn.XLOOKUP(Tweets!A94,Diario!$A:$A,Diario!$I:$I),"")</f>
        <v>2.2862874815706685E-2</v>
      </c>
      <c r="S94" s="33" cm="1">
        <f t="array" ref="S94">IFERROR(_xlfn.STDEV.S(_xlfn._xlws.FILTER(Diario!$J$1:$J$2009,(Diario!$A$1:$A$2009&gt;=Tweets!A94)*(Diario!$A$1:$A$2009&lt;=Tweets!A94+3))),"")</f>
        <v>1.7207540241833633E-2</v>
      </c>
      <c r="T94" s="33" cm="1">
        <f t="array" ref="T94">IFERROR(_xlfn.STDEV.S(_xlfn._xlws.FILTER(Diario!$J$1:$J$2009,(Diario!$A$1:$A$2009&gt;=Tweets!A94)*(Diario!$A$1:$A$2009&lt;=Tweets!A94+7))),"")</f>
        <v>2.7749643693428656E-2</v>
      </c>
      <c r="U94" s="33">
        <f>IFERROR(_xlfn.XLOOKUP(Tweets!A94-1,Diario!$A:$A,Diario!$I:$I),"")</f>
        <v>5.2704863492140748E-3</v>
      </c>
      <c r="V94" s="33" cm="1">
        <f t="array" ref="V94">IFERROR(_xlfn.STDEV.S(_xlfn._xlws.FILTER(Diario!$J:$J,(Diario!$A:$A&gt;=Tweets!A94-3)*(Diario!$A:$A&lt;=Tweets!A94-1))),"")</f>
        <v>0.14537019470014403</v>
      </c>
      <c r="W94" s="33" cm="1">
        <f t="array" ref="W94">IFERROR(_xlfn.STDEV.S(_xlfn._xlws.FILTER(Diario!$J:$J,(Diario!$A:$A&gt;=Tweets!A94-7)*(Diario!$A:$A&lt;=Tweets!A94-1))),"")</f>
        <v>9.4580566315511955E-2</v>
      </c>
      <c r="X94" s="7">
        <f>IF(_xlfn.XLOOKUP(Tweets!A94+3,Diario!$A:$A,Diario!$E:$E,,1)="",0,1)</f>
        <v>1</v>
      </c>
      <c r="Y94" s="7">
        <f>IF(_xlfn.XLOOKUP(Tweets!A94+7,Diario!$A:$A,Diario!$E:$E,,1)="",0,1)</f>
        <v>1</v>
      </c>
    </row>
    <row r="95" spans="1:25" x14ac:dyDescent="0.25">
      <c r="A95" s="23">
        <v>44551</v>
      </c>
      <c r="B95" s="24" t="s">
        <v>235</v>
      </c>
      <c r="C95" s="25">
        <v>79000</v>
      </c>
      <c r="D95" s="25">
        <v>5000</v>
      </c>
      <c r="E95" s="25">
        <v>6000</v>
      </c>
      <c r="F95" s="25" t="str">
        <f t="shared" si="2"/>
        <v>Medio</v>
      </c>
      <c r="G95" s="25">
        <f>SUM(Tweets[[#This Row],[Likes]:[Respuestas]])</f>
        <v>90000</v>
      </c>
      <c r="H95" s="26" t="s">
        <v>236</v>
      </c>
      <c r="I95" s="24" t="s">
        <v>43</v>
      </c>
      <c r="J95" s="24" t="s">
        <v>49</v>
      </c>
      <c r="K95" s="24" t="s">
        <v>44</v>
      </c>
      <c r="L95" s="24" t="s">
        <v>45</v>
      </c>
      <c r="M95" s="24" t="s">
        <v>63</v>
      </c>
      <c r="N95" s="24" t="s">
        <v>57</v>
      </c>
      <c r="O95" s="33">
        <f>IFERROR(_xlfn.XLOOKUP(Tweets!A95+1,Diario!$A$1:$A$2009,Diario!$E$1:$E$2009)/_xlfn.XLOOKUP(Tweets!A95,Diario!$A$1:$A$2009,Diario!$E$1:$E$2009)-1,"")</f>
        <v>1.3551310288054452E-2</v>
      </c>
      <c r="P95" s="33">
        <f>IFERROR(_xlfn.XLOOKUP(Tweets!A95+3,Diario!$A$1:$A$2009,Diario!$E$1:$E$2009)/_xlfn.XLOOKUP(Tweets!A95,Diario!$A$1:$A$2009,Diario!$E$1:$E$2009)-1,"")</f>
        <v>9.1157438273886005E-2</v>
      </c>
      <c r="Q95" s="33">
        <f>IFERROR(_xlfn.XLOOKUP(Tweets!A95+7,Diario!$A$1:$A$2009,Diario!$E$1:$E$2009)/_xlfn.XLOOKUP(Tweets!A95,Diario!$A$1:$A$2009,Diario!$E$1:$E$2009)-1,"")</f>
        <v>2.004007473060776E-2</v>
      </c>
      <c r="R95" s="33">
        <f>IFERROR(_xlfn.XLOOKUP(Tweets!A95,Diario!$A:$A,Diario!$I:$I),"")</f>
        <v>5.2302133273020128E-3</v>
      </c>
      <c r="S95" s="33" cm="1">
        <f t="array" ref="S95">IFERROR(_xlfn.STDEV.S(_xlfn._xlws.FILTER(Diario!$J$1:$J$2009,(Diario!$A$1:$A$2009&gt;=Tweets!A95)*(Diario!$A$1:$A$2009&lt;=Tweets!A95+3))),"")</f>
        <v>2.2934931559955924E-2</v>
      </c>
      <c r="T95" s="33" cm="1">
        <f t="array" ref="T95">IFERROR(_xlfn.STDEV.S(_xlfn._xlws.FILTER(Diario!$J$1:$J$2009,(Diario!$A$1:$A$2009&gt;=Tweets!A95)*(Diario!$A$1:$A$2009&lt;=Tweets!A95+7))),"")</f>
        <v>4.0672973900938741E-2</v>
      </c>
      <c r="U95" s="33">
        <f>IFERROR(_xlfn.XLOOKUP(Tweets!A95-1,Diario!$A:$A,Diario!$I:$I),"")</f>
        <v>2.4041544459907482E-2</v>
      </c>
      <c r="V95" s="33" cm="1">
        <f t="array" ref="V95">IFERROR(_xlfn.STDEV.S(_xlfn._xlws.FILTER(Diario!$J:$J,(Diario!$A:$A&gt;=Tweets!A95-3)*(Diario!$A:$A&lt;=Tweets!A95-1))),"")</f>
        <v>2.2073437747306766E-2</v>
      </c>
      <c r="W95" s="33" cm="1">
        <f t="array" ref="W95">IFERROR(_xlfn.STDEV.S(_xlfn._xlws.FILTER(Diario!$J:$J,(Diario!$A:$A&gt;=Tweets!A95-7)*(Diario!$A:$A&lt;=Tweets!A95-1))),"")</f>
        <v>2.6540735878096272E-2</v>
      </c>
      <c r="X95" s="7">
        <f>IF(_xlfn.XLOOKUP(Tweets!A95+3,Diario!$A:$A,Diario!$E:$E,,1)="",0,1)</f>
        <v>1</v>
      </c>
      <c r="Y95" s="7">
        <f>IF(_xlfn.XLOOKUP(Tweets!A95+7,Diario!$A:$A,Diario!$E:$E,,1)="",0,1)</f>
        <v>1</v>
      </c>
    </row>
    <row r="96" spans="1:25" x14ac:dyDescent="0.25">
      <c r="A96" s="23">
        <v>44551</v>
      </c>
      <c r="B96" s="24" t="s">
        <v>237</v>
      </c>
      <c r="C96" s="25">
        <v>11000</v>
      </c>
      <c r="D96" s="25">
        <v>818</v>
      </c>
      <c r="E96" s="25">
        <v>1000</v>
      </c>
      <c r="F96" s="25" t="str">
        <f t="shared" si="2"/>
        <v>Bajo</v>
      </c>
      <c r="G96" s="25">
        <f>SUM(Tweets[[#This Row],[Likes]:[Respuestas]])</f>
        <v>12818</v>
      </c>
      <c r="H96" s="26" t="s">
        <v>238</v>
      </c>
      <c r="I96" s="24" t="s">
        <v>43</v>
      </c>
      <c r="J96" s="24" t="s">
        <v>49</v>
      </c>
      <c r="K96" s="24" t="s">
        <v>44</v>
      </c>
      <c r="L96" s="24" t="s">
        <v>75</v>
      </c>
      <c r="M96" s="24" t="s">
        <v>40</v>
      </c>
      <c r="N96" s="24" t="s">
        <v>34</v>
      </c>
      <c r="O96" s="33">
        <f>IFERROR(_xlfn.XLOOKUP(Tweets!A96+1,Diario!$A$1:$A$2009,Diario!$E$1:$E$2009)/_xlfn.XLOOKUP(Tweets!A96,Diario!$A$1:$A$2009,Diario!$E$1:$E$2009)-1,"")</f>
        <v>1.3551310288054452E-2</v>
      </c>
      <c r="P96" s="33">
        <f>IFERROR(_xlfn.XLOOKUP(Tweets!A96+3,Diario!$A$1:$A$2009,Diario!$E$1:$E$2009)/_xlfn.XLOOKUP(Tweets!A96,Diario!$A$1:$A$2009,Diario!$E$1:$E$2009)-1,"")</f>
        <v>9.1157438273886005E-2</v>
      </c>
      <c r="Q96" s="33">
        <f>IFERROR(_xlfn.XLOOKUP(Tweets!A96+7,Diario!$A$1:$A$2009,Diario!$E$1:$E$2009)/_xlfn.XLOOKUP(Tweets!A96,Diario!$A$1:$A$2009,Diario!$E$1:$E$2009)-1,"")</f>
        <v>2.004007473060776E-2</v>
      </c>
      <c r="R96" s="33">
        <f>IFERROR(_xlfn.XLOOKUP(Tweets!A96,Diario!$A:$A,Diario!$I:$I),"")</f>
        <v>5.2302133273020128E-3</v>
      </c>
      <c r="S96" s="33" cm="1">
        <f t="array" ref="S96">IFERROR(_xlfn.STDEV.S(_xlfn._xlws.FILTER(Diario!$J$1:$J$2009,(Diario!$A$1:$A$2009&gt;=Tweets!A96)*(Diario!$A$1:$A$2009&lt;=Tweets!A96+3))),"")</f>
        <v>2.2934931559955924E-2</v>
      </c>
      <c r="T96" s="33" cm="1">
        <f t="array" ref="T96">IFERROR(_xlfn.STDEV.S(_xlfn._xlws.FILTER(Diario!$J$1:$J$2009,(Diario!$A$1:$A$2009&gt;=Tweets!A96)*(Diario!$A$1:$A$2009&lt;=Tweets!A96+7))),"")</f>
        <v>4.0672973900938741E-2</v>
      </c>
      <c r="U96" s="33">
        <f>IFERROR(_xlfn.XLOOKUP(Tweets!A96-1,Diario!$A:$A,Diario!$I:$I),"")</f>
        <v>2.4041544459907482E-2</v>
      </c>
      <c r="V96" s="33" cm="1">
        <f t="array" ref="V96">IFERROR(_xlfn.STDEV.S(_xlfn._xlws.FILTER(Diario!$J:$J,(Diario!$A:$A&gt;=Tweets!A96-3)*(Diario!$A:$A&lt;=Tweets!A96-1))),"")</f>
        <v>2.2073437747306766E-2</v>
      </c>
      <c r="W96" s="33" cm="1">
        <f t="array" ref="W96">IFERROR(_xlfn.STDEV.S(_xlfn._xlws.FILTER(Diario!$J:$J,(Diario!$A:$A&gt;=Tweets!A96-7)*(Diario!$A:$A&lt;=Tweets!A96-1))),"")</f>
        <v>2.6540735878096272E-2</v>
      </c>
      <c r="X96" s="7">
        <f>IF(_xlfn.XLOOKUP(Tweets!A96+3,Diario!$A:$A,Diario!$E:$E,,1)="",0,1)</f>
        <v>1</v>
      </c>
      <c r="Y96" s="7">
        <f>IF(_xlfn.XLOOKUP(Tweets!A96+7,Diario!$A:$A,Diario!$E:$E,,1)="",0,1)</f>
        <v>1</v>
      </c>
    </row>
    <row r="97" spans="1:25" x14ac:dyDescent="0.25">
      <c r="A97" s="23">
        <v>44555</v>
      </c>
      <c r="B97" s="24" t="s">
        <v>239</v>
      </c>
      <c r="C97" s="25">
        <v>289000</v>
      </c>
      <c r="D97" s="25">
        <v>25000</v>
      </c>
      <c r="E97" s="25">
        <v>21000</v>
      </c>
      <c r="F97" s="25" t="str">
        <f t="shared" si="2"/>
        <v>Muy alto</v>
      </c>
      <c r="G97" s="25">
        <f>SUM(Tweets[[#This Row],[Likes]:[Respuestas]])</f>
        <v>335000</v>
      </c>
      <c r="H97" s="26" t="s">
        <v>240</v>
      </c>
      <c r="I97" s="24" t="s">
        <v>37</v>
      </c>
      <c r="J97" s="24" t="s">
        <v>30</v>
      </c>
      <c r="K97" s="24" t="s">
        <v>31</v>
      </c>
      <c r="L97" s="24" t="s">
        <v>75</v>
      </c>
      <c r="M97" s="24" t="s">
        <v>33</v>
      </c>
      <c r="N97" s="24" t="s">
        <v>57</v>
      </c>
      <c r="O97" s="33">
        <f>IFERROR(_xlfn.XLOOKUP(Tweets!A97+1,Diario!$A$1:$A$2009,Diario!$E$1:$E$2009)/_xlfn.XLOOKUP(Tweets!A97,Diario!$A$1:$A$2009,Diario!$E$1:$E$2009)-1,"")</f>
        <v>-6.3934085908858851E-3</v>
      </c>
      <c r="P97" s="33">
        <f>IFERROR(_xlfn.XLOOKUP(Tweets!A97+3,Diario!$A$1:$A$2009,Diario!$E$1:$E$2009)/_xlfn.XLOOKUP(Tweets!A97,Diario!$A$1:$A$2009,Diario!$E$1:$E$2009)-1,"")</f>
        <v>-8.9056484892013676E-2</v>
      </c>
      <c r="Q97" s="33">
        <f>IFERROR(_xlfn.XLOOKUP(Tweets!A97+7,Diario!$A:$A,Diario!$E:$E,,1)/_xlfn.XLOOKUP(Tweets!A97,Diario!$A:$A,Diario!$E:$E)-1,"")</f>
        <v>-9.6219187836708575E-2</v>
      </c>
      <c r="R97" s="33">
        <f>IFERROR(_xlfn.XLOOKUP(Tweets!A97,Diario!$A:$A,Diario!$I:$I),"")</f>
        <v>7.583361101486494E-3</v>
      </c>
      <c r="S97" s="33" cm="1">
        <f t="array" ref="S97">IFERROR(_xlfn.STDEV.S(_xlfn._xlws.FILTER(Diario!$J$1:$J$2009,(Diario!$A$1:$A$2009&gt;=Tweets!A97)*(Diario!$A$1:$A$2009&lt;=Tweets!A97+3))),"")</f>
        <v>2.9580621961425354E-2</v>
      </c>
      <c r="T97" s="33" cm="1">
        <f t="array" ref="T97">IFERROR(_xlfn.STDEV.S(_xlfn._xlws.FILTER(Diario!$J$1:$J$2009,(Diario!$A$1:$A$2009&gt;=Tweets!A97)*(Diario!$A$1:$A$2009&lt;=Tweets!A97+7))),"")</f>
        <v>3.0334580799261438E-2</v>
      </c>
      <c r="U97" s="33">
        <f>IFERROR(_xlfn.XLOOKUP(Tweets!A97-1,Diario!$A:$A,Diario!$I:$I),"")</f>
        <v>4.5837416337076612E-5</v>
      </c>
      <c r="V97" s="33" cm="1">
        <f t="array" ref="V97">IFERROR(_xlfn.STDEV.S(_xlfn._xlws.FILTER(Diario!$J:$J,(Diario!$A:$A&gt;=Tweets!A97-3)*(Diario!$A:$A&lt;=Tweets!A97-1))),"")</f>
        <v>2.5150162153746294E-2</v>
      </c>
      <c r="W97" s="33" cm="1">
        <f t="array" ref="W97">IFERROR(_xlfn.STDEV.S(_xlfn._xlws.FILTER(Diario!$J:$J,(Diario!$A:$A&gt;=Tweets!A97-7)*(Diario!$A:$A&lt;=Tweets!A97-1))),"")</f>
        <v>2.6469665545855371E-2</v>
      </c>
      <c r="X97" s="7">
        <f>IF(_xlfn.XLOOKUP(Tweets!A97+3,Diario!$A:$A,Diario!$E:$E,,1)="",0,1)</f>
        <v>1</v>
      </c>
      <c r="Y97" s="7">
        <f>IF(_xlfn.XLOOKUP(Tweets!A97+7,Diario!$A:$A,Diario!$E:$E,,1)="",0,1)</f>
        <v>1</v>
      </c>
    </row>
    <row r="98" spans="1:25" x14ac:dyDescent="0.25">
      <c r="A98" s="23">
        <v>44560</v>
      </c>
      <c r="B98" s="24" t="s">
        <v>241</v>
      </c>
      <c r="C98" s="25">
        <v>271000</v>
      </c>
      <c r="D98" s="25">
        <v>25000</v>
      </c>
      <c r="E98" s="25">
        <v>15000</v>
      </c>
      <c r="F98" s="25" t="str">
        <f t="shared" ref="F98:F129" si="3">IF(G98&lt;=_xlfn.PERCENTILE.INC($G:$G,0.25),"Bajo", IF(G98&lt;=_xlfn.PERCENTILE.INC($G:$G,0.5),"Medio", IF(G98&lt;=_xlfn.PERCENTILE.INC($G:$G,0.75),"Alto","Muy alto")))</f>
        <v>Muy alto</v>
      </c>
      <c r="G98" s="25">
        <f>SUM(Tweets[[#This Row],[Likes]:[Respuestas]])</f>
        <v>311000</v>
      </c>
      <c r="H98" s="26" t="s">
        <v>242</v>
      </c>
      <c r="I98" s="24" t="s">
        <v>37</v>
      </c>
      <c r="J98" s="24" t="s">
        <v>30</v>
      </c>
      <c r="K98" s="24" t="s">
        <v>31</v>
      </c>
      <c r="L98" s="24" t="s">
        <v>39</v>
      </c>
      <c r="M98" s="24" t="s">
        <v>33</v>
      </c>
      <c r="N98" s="24" t="s">
        <v>57</v>
      </c>
      <c r="O98" s="33">
        <f>IFERROR(_xlfn.XLOOKUP(Tweets!A98+1,Diario!$A$1:$A$2009,Diario!$E$1:$E$2009)/_xlfn.XLOOKUP(Tweets!A98,Diario!$A$1:$A$2009,Diario!$E$1:$E$2009)-1,"")</f>
        <v>-5.6718994544798784E-3</v>
      </c>
      <c r="P98" s="33">
        <f>IFERROR(_xlfn.XLOOKUP(Tweets!A98+3,Diario!$A$1:$A$2009,Diario!$E$1:$E$2009)/_xlfn.XLOOKUP(Tweets!A98,Diario!$A$1:$A$2009,Diario!$E$1:$E$2009)-1,"")</f>
        <v>1.6394265861076285E-2</v>
      </c>
      <c r="Q98" s="33">
        <f>IFERROR(_xlfn.XLOOKUP(Tweets!A98+7,Diario!$A$1:$A$2009,Diario!$E$1:$E$2009)/_xlfn.XLOOKUP(Tweets!A98,Diario!$A$1:$A$2009,Diario!$E$1:$E$2009)-1,"")</f>
        <v>-6.7235869328223341E-2</v>
      </c>
      <c r="R98" s="33">
        <f>IFERROR(_xlfn.XLOOKUP(Tweets!A98,Diario!$A:$A,Diario!$I:$I),"")</f>
        <v>6.3712386677730491E-3</v>
      </c>
      <c r="S98" s="33" cm="1">
        <f t="array" ref="S98">IFERROR(_xlfn.STDEV.S(_xlfn._xlws.FILTER(Diario!$J$1:$J$2009,(Diario!$A$1:$A$2009&gt;=Tweets!A98)*(Diario!$A$1:$A$2009&lt;=Tweets!A98+3))),"")</f>
        <v>1.7022723979411836E-2</v>
      </c>
      <c r="T98" s="33" cm="1">
        <f t="array" ref="T98">IFERROR(_xlfn.STDEV.S(_xlfn._xlws.FILTER(Diario!$J$1:$J$2009,(Diario!$A$1:$A$2009&gt;=Tweets!A98)*(Diario!$A$1:$A$2009&lt;=Tweets!A98+7))),"")</f>
        <v>2.3152794634142968E-2</v>
      </c>
      <c r="U98" s="33">
        <f>IFERROR(_xlfn.XLOOKUP(Tweets!A98-1,Diario!$A:$A,Diario!$I:$I),"")</f>
        <v>5.828497454389717E-3</v>
      </c>
      <c r="V98" s="33" cm="1">
        <f t="array" ref="V98">IFERROR(_xlfn.STDEV.S(_xlfn._xlws.FILTER(Diario!$J:$J,(Diario!$A:$A&gt;=Tweets!A98-3)*(Diario!$A:$A&lt;=Tweets!A98-1))),"")</f>
        <v>4.7026524400503998E-2</v>
      </c>
      <c r="W98" s="33" cm="1">
        <f t="array" ref="W98">IFERROR(_xlfn.STDEV.S(_xlfn._xlws.FILTER(Diario!$J:$J,(Diario!$A:$A&gt;=Tweets!A98-7)*(Diario!$A:$A&lt;=Tweets!A98-1))),"")</f>
        <v>3.510666138430317E-2</v>
      </c>
      <c r="X98" s="7">
        <f>IF(_xlfn.XLOOKUP(Tweets!A98+3,Diario!$A:$A,Diario!$E:$E,,1)="",0,1)</f>
        <v>1</v>
      </c>
      <c r="Y98" s="7">
        <f>IF(_xlfn.XLOOKUP(Tweets!A98+7,Diario!$A:$A,Diario!$E:$E,,1)="",0,1)</f>
        <v>1</v>
      </c>
    </row>
    <row r="99" spans="1:25" x14ac:dyDescent="0.25">
      <c r="A99" s="23">
        <v>44575</v>
      </c>
      <c r="B99" s="24" t="s">
        <v>243</v>
      </c>
      <c r="C99" s="25">
        <v>291000</v>
      </c>
      <c r="D99" s="25">
        <v>50000</v>
      </c>
      <c r="E99" s="25">
        <v>31000</v>
      </c>
      <c r="F99" s="25" t="str">
        <f t="shared" si="3"/>
        <v>Muy alto</v>
      </c>
      <c r="G99" s="25">
        <f>SUM(Tweets[[#This Row],[Likes]:[Respuestas]])</f>
        <v>372000</v>
      </c>
      <c r="H99" s="26" t="s">
        <v>244</v>
      </c>
      <c r="I99" s="24" t="s">
        <v>48</v>
      </c>
      <c r="J99" s="24" t="s">
        <v>30</v>
      </c>
      <c r="K99" s="24" t="s">
        <v>44</v>
      </c>
      <c r="L99" s="24" t="s">
        <v>45</v>
      </c>
      <c r="M99" s="24" t="s">
        <v>40</v>
      </c>
      <c r="N99" s="24" t="s">
        <v>34</v>
      </c>
      <c r="O99" s="33">
        <f>IFERROR(_xlfn.XLOOKUP(Tweets!A99+1,Diario!$A$1:$A$2009,Diario!$E$1:$E$2009)/_xlfn.XLOOKUP(Tweets!A99,Diario!$A$1:$A$2009,Diario!$E$1:$E$2009)-1,"")</f>
        <v>6.6912369127842819E-3</v>
      </c>
      <c r="P99" s="33">
        <f>IFERROR(_xlfn.XLOOKUP(Tweets!A99+3,Diario!$A$1:$A$2009,Diario!$E$1:$E$2009)/_xlfn.XLOOKUP(Tweets!A99,Diario!$A$1:$A$2009,Diario!$E$1:$E$2009)-1,"")</f>
        <v>-6.724150017334396E-2</v>
      </c>
      <c r="Q99" s="33">
        <f>IFERROR(_xlfn.XLOOKUP(Tweets!A99+7,Diario!$A$1:$A$2009,Diario!$E$1:$E$2009)/_xlfn.XLOOKUP(Tweets!A99,Diario!$A$1:$A$2009,Diario!$E$1:$E$2009)-1,"")</f>
        <v>-0.22918019741012008</v>
      </c>
      <c r="R99" s="33">
        <f>IFERROR(_xlfn.XLOOKUP(Tweets!A99,Diario!$A:$A,Diario!$I:$I),"")</f>
        <v>5.6792588257515587E-3</v>
      </c>
      <c r="S99" s="33" cm="1">
        <f t="array" ref="S99">IFERROR(_xlfn.STDEV.S(_xlfn._xlws.FILTER(Diario!$J$1:$J$2009,(Diario!$A$1:$A$2009&gt;=Tweets!A99)*(Diario!$A$1:$A$2009&lt;=Tweets!A99+3))),"")</f>
        <v>2.2072699112819786E-2</v>
      </c>
      <c r="T99" s="33" cm="1">
        <f t="array" ref="T99">IFERROR(_xlfn.STDEV.S(_xlfn._xlws.FILTER(Diario!$J$1:$J$2009,(Diario!$A$1:$A$2009&gt;=Tweets!A99)*(Diario!$A$1:$A$2009&lt;=Tweets!A99+7))),"")</f>
        <v>2.735662422256542E-2</v>
      </c>
      <c r="U99" s="33">
        <f>IFERROR(_xlfn.XLOOKUP(Tweets!A99-1,Diario!$A:$A,Diario!$I:$I),"")</f>
        <v>0.15747459941286318</v>
      </c>
      <c r="V99" s="33" cm="1">
        <f t="array" ref="V99">IFERROR(_xlfn.STDEV.S(_xlfn._xlws.FILTER(Diario!$J:$J,(Diario!$A:$A&gt;=Tweets!A99-3)*(Diario!$A:$A&lt;=Tweets!A99-1))),"")</f>
        <v>1.3269308724803417E-2</v>
      </c>
      <c r="W99" s="33" cm="1">
        <f t="array" ref="W99">IFERROR(_xlfn.STDEV.S(_xlfn._xlws.FILTER(Diario!$J:$J,(Diario!$A:$A&gt;=Tweets!A99-7)*(Diario!$A:$A&lt;=Tweets!A99-1))),"")</f>
        <v>5.0445239421578504E-2</v>
      </c>
      <c r="X99" s="7">
        <f>IF(_xlfn.XLOOKUP(Tweets!A99+3,Diario!$A:$A,Diario!$E:$E,,1)="",0,1)</f>
        <v>1</v>
      </c>
      <c r="Y99" s="7">
        <f>IF(_xlfn.XLOOKUP(Tweets!A99+7,Diario!$A:$A,Diario!$E:$E,,1)="",0,1)</f>
        <v>1</v>
      </c>
    </row>
    <row r="100" spans="1:25" x14ac:dyDescent="0.25">
      <c r="A100" s="23">
        <v>44582</v>
      </c>
      <c r="B100" s="24" t="s">
        <v>245</v>
      </c>
      <c r="C100" s="25">
        <v>130000</v>
      </c>
      <c r="D100" s="25">
        <v>9000</v>
      </c>
      <c r="E100" s="25">
        <v>6000</v>
      </c>
      <c r="F100" s="25" t="str">
        <f t="shared" si="3"/>
        <v>Alto</v>
      </c>
      <c r="G100" s="25">
        <f>SUM(Tweets[[#This Row],[Likes]:[Respuestas]])</f>
        <v>145000</v>
      </c>
      <c r="H100" s="26" t="s">
        <v>246</v>
      </c>
      <c r="I100" s="24" t="s">
        <v>37</v>
      </c>
      <c r="J100" s="24" t="s">
        <v>30</v>
      </c>
      <c r="K100" s="24" t="s">
        <v>44</v>
      </c>
      <c r="L100" s="24" t="s">
        <v>39</v>
      </c>
      <c r="M100" s="24" t="s">
        <v>60</v>
      </c>
      <c r="N100" s="24" t="s">
        <v>34</v>
      </c>
      <c r="O100" s="33">
        <f>IFERROR(_xlfn.XLOOKUP(Tweets!A100+1,Diario!$A$1:$A$2009,Diario!$E$1:$E$2009)/_xlfn.XLOOKUP(Tweets!A100,Diario!$A$1:$A$2009,Diario!$E$1:$E$2009)-1,"")</f>
        <v>-6.2281726667858583E-2</v>
      </c>
      <c r="P100" s="33">
        <f>IFERROR(_xlfn.XLOOKUP(Tweets!A100+3,Diario!$A$1:$A$2009,Diario!$E$1:$E$2009)/_xlfn.XLOOKUP(Tweets!A100,Diario!$A$1:$A$2009,Diario!$E$1:$E$2009)-1,"")</f>
        <v>-2.8496185808024821E-2</v>
      </c>
      <c r="Q100" s="33">
        <f>IFERROR(_xlfn.XLOOKUP(Tweets!A100+7,Diario!$A$1:$A$2009,Diario!$E$1:$E$2009)/_xlfn.XLOOKUP(Tweets!A100,Diario!$A$1:$A$2009,Diario!$E$1:$E$2009)-1,"")</f>
        <v>1.9297606706183412E-3</v>
      </c>
      <c r="R100" s="33">
        <f>IFERROR(_xlfn.XLOOKUP(Tweets!A100,Diario!$A:$A,Diario!$I:$I),"")</f>
        <v>4.6614547203577383E-2</v>
      </c>
      <c r="S100" s="33" cm="1">
        <f t="array" ref="S100">IFERROR(_xlfn.STDEV.S(_xlfn._xlws.FILTER(Diario!$J$1:$J$2009,(Diario!$A$1:$A$2009&gt;=Tweets!A100)*(Diario!$A$1:$A$2009&lt;=Tweets!A100+3))),"")</f>
        <v>6.144273820829782E-2</v>
      </c>
      <c r="T100" s="33" cm="1">
        <f t="array" ref="T100">IFERROR(_xlfn.STDEV.S(_xlfn._xlws.FILTER(Diario!$J$1:$J$2009,(Diario!$A$1:$A$2009&gt;=Tweets!A100)*(Diario!$A$1:$A$2009&lt;=Tweets!A100+7))),"")</f>
        <v>4.0869449892228037E-2</v>
      </c>
      <c r="U100" s="33">
        <f>IFERROR(_xlfn.XLOOKUP(Tweets!A100-1,Diario!$A:$A,Diario!$I:$I),"")</f>
        <v>7.104938425645406E-3</v>
      </c>
      <c r="V100" s="33" cm="1">
        <f t="array" ref="V100">IFERROR(_xlfn.STDEV.S(_xlfn._xlws.FILTER(Diario!$J:$J,(Diario!$A:$A&gt;=Tweets!A100-3)*(Diario!$A:$A&lt;=Tweets!A100-1))),"")</f>
        <v>3.3299911169956384E-2</v>
      </c>
      <c r="W100" s="33" cm="1">
        <f t="array" ref="W100">IFERROR(_xlfn.STDEV.S(_xlfn._xlws.FILTER(Diario!$J:$J,(Diario!$A:$A&gt;=Tweets!A100-7)*(Diario!$A:$A&lt;=Tweets!A100-1))),"")</f>
        <v>2.7813321800529173E-2</v>
      </c>
      <c r="X100" s="7">
        <f>IF(_xlfn.XLOOKUP(Tweets!A100+3,Diario!$A:$A,Diario!$E:$E,,1)="",0,1)</f>
        <v>1</v>
      </c>
      <c r="Y100" s="7">
        <f>IF(_xlfn.XLOOKUP(Tweets!A100+7,Diario!$A:$A,Diario!$E:$E,,1)="",0,1)</f>
        <v>1</v>
      </c>
    </row>
    <row r="101" spans="1:25" x14ac:dyDescent="0.25">
      <c r="A101" s="23">
        <v>44586</v>
      </c>
      <c r="B101" s="24" t="s">
        <v>247</v>
      </c>
      <c r="C101" s="25">
        <v>371000</v>
      </c>
      <c r="D101" s="25">
        <v>57000</v>
      </c>
      <c r="E101" s="25">
        <v>26000</v>
      </c>
      <c r="F101" s="25" t="str">
        <f t="shared" si="3"/>
        <v>Muy alto</v>
      </c>
      <c r="G101" s="25">
        <f>SUM(Tweets[[#This Row],[Likes]:[Respuestas]])</f>
        <v>454000</v>
      </c>
      <c r="H101" s="26" t="s">
        <v>248</v>
      </c>
      <c r="I101" s="24" t="s">
        <v>48</v>
      </c>
      <c r="J101" s="24" t="s">
        <v>30</v>
      </c>
      <c r="K101" s="24" t="s">
        <v>31</v>
      </c>
      <c r="L101" s="24" t="s">
        <v>75</v>
      </c>
      <c r="M101" s="24" t="s">
        <v>92</v>
      </c>
      <c r="N101" s="24" t="s">
        <v>34</v>
      </c>
      <c r="O101" s="33">
        <f>IFERROR(_xlfn.XLOOKUP(Tweets!A101+1,Diario!$A$1:$A$2009,Diario!$E$1:$E$2009)/_xlfn.XLOOKUP(Tweets!A101,Diario!$A$1:$A$2009,Diario!$E$1:$E$2009)-1,"")</f>
        <v>-4.5218398300379548E-3</v>
      </c>
      <c r="P101" s="33">
        <f>IFERROR(_xlfn.XLOOKUP(Tweets!A101+3,Diario!$A$1:$A$2009,Diario!$E$1:$E$2009)/_xlfn.XLOOKUP(Tweets!A101,Diario!$A$1:$A$2009,Diario!$E$1:$E$2009)-1,"")</f>
        <v>-1.4971522382004943E-2</v>
      </c>
      <c r="Q101" s="33">
        <f>IFERROR(_xlfn.XLOOKUP(Tweets!A101+7,Diario!$A$1:$A$2009,Diario!$E$1:$E$2009)/_xlfn.XLOOKUP(Tweets!A101,Diario!$A$1:$A$2009,Diario!$E$1:$E$2009)-1,"")</f>
        <v>-7.9138354674592737E-3</v>
      </c>
      <c r="R101" s="33">
        <f>IFERROR(_xlfn.XLOOKUP(Tweets!A101,Diario!$A:$A,Diario!$I:$I),"")</f>
        <v>6.3372822380771909E-2</v>
      </c>
      <c r="S101" s="33" cm="1">
        <f t="array" ref="S101">IFERROR(_xlfn.STDEV.S(_xlfn._xlws.FILTER(Diario!$J$1:$J$2009,(Diario!$A$1:$A$2009&gt;=Tweets!A101)*(Diario!$A$1:$A$2009&lt;=Tweets!A101+3))),"")</f>
        <v>9.373722001144124E-3</v>
      </c>
      <c r="T101" s="33" cm="1">
        <f t="array" ref="T101">IFERROR(_xlfn.STDEV.S(_xlfn._xlws.FILTER(Diario!$J$1:$J$2009,(Diario!$A$1:$A$2009&gt;=Tweets!A101)*(Diario!$A$1:$A$2009&lt;=Tweets!A101+7))),"")</f>
        <v>1.9483091048096556E-2</v>
      </c>
      <c r="U101" s="33">
        <f>IFERROR(_xlfn.XLOOKUP(Tweets!A101-1,Diario!$A:$A,Diario!$I:$I),"")</f>
        <v>1.9257154776245596E-3</v>
      </c>
      <c r="V101" s="33" cm="1">
        <f t="array" ref="V101">IFERROR(_xlfn.STDEV.S(_xlfn._xlws.FILTER(Diario!$J:$J,(Diario!$A:$A&gt;=Tweets!A101-3)*(Diario!$A:$A&lt;=Tweets!A101-1))),"")</f>
        <v>5.083305239906713E-2</v>
      </c>
      <c r="W101" s="33" cm="1">
        <f t="array" ref="W101">IFERROR(_xlfn.STDEV.S(_xlfn._xlws.FILTER(Diario!$J:$J,(Diario!$A:$A&gt;=Tweets!A101-7)*(Diario!$A:$A&lt;=Tweets!A101-1))),"")</f>
        <v>5.5974768533741753E-2</v>
      </c>
      <c r="X101" s="7">
        <f>IF(_xlfn.XLOOKUP(Tweets!A101+3,Diario!$A:$A,Diario!$E:$E,,1)="",0,1)</f>
        <v>1</v>
      </c>
      <c r="Y101" s="7">
        <f>IF(_xlfn.XLOOKUP(Tweets!A101+7,Diario!$A:$A,Diario!$E:$E,,1)="",0,1)</f>
        <v>1</v>
      </c>
    </row>
    <row r="102" spans="1:25" x14ac:dyDescent="0.25">
      <c r="A102" s="23">
        <v>44625</v>
      </c>
      <c r="B102" s="24" t="s">
        <v>249</v>
      </c>
      <c r="C102" s="25">
        <v>491000</v>
      </c>
      <c r="D102" s="25">
        <v>48000</v>
      </c>
      <c r="E102" s="25">
        <v>12000</v>
      </c>
      <c r="F102" s="25" t="str">
        <f t="shared" si="3"/>
        <v>Muy alto</v>
      </c>
      <c r="G102" s="25">
        <f>SUM(Tweets[[#This Row],[Likes]:[Respuestas]])</f>
        <v>551000</v>
      </c>
      <c r="H102" s="26" t="s">
        <v>250</v>
      </c>
      <c r="I102" s="24" t="s">
        <v>37</v>
      </c>
      <c r="J102" s="24" t="s">
        <v>30</v>
      </c>
      <c r="K102" s="24" t="s">
        <v>38</v>
      </c>
      <c r="L102" s="24" t="s">
        <v>91</v>
      </c>
      <c r="M102" s="24" t="s">
        <v>63</v>
      </c>
      <c r="N102" s="24" t="s">
        <v>34</v>
      </c>
      <c r="O102" s="33">
        <f>IFERROR(_xlfn.XLOOKUP(Tweets!A102+1,Diario!$A$1:$A$2009,Diario!$E$1:$E$2009)/_xlfn.XLOOKUP(Tweets!A102,Diario!$A$1:$A$2009,Diario!$E$1:$E$2009)-1,"")</f>
        <v>-3.6328996429697114E-2</v>
      </c>
      <c r="P102" s="33">
        <f>IFERROR(_xlfn.XLOOKUP(Tweets!A102+3,Diario!$A$1:$A$2009,Diario!$E$1:$E$2009)/_xlfn.XLOOKUP(Tweets!A102,Diario!$A$1:$A$2009,Diario!$E$1:$E$2009)-1,"")</f>
        <v>-6.5876182735570388E-2</v>
      </c>
      <c r="Q102" s="33">
        <f>IFERROR(_xlfn.XLOOKUP(Tweets!A102+7,Diario!$A$1:$A$2009,Diario!$E$1:$E$2009)/_xlfn.XLOOKUP(Tweets!A102,Diario!$A$1:$A$2009,Diario!$E$1:$E$2009)-1,"")</f>
        <v>-7.9349356328765386E-2</v>
      </c>
      <c r="R102" s="33">
        <f>IFERROR(_xlfn.XLOOKUP(Tweets!A102,Diario!$A:$A,Diario!$I:$I),"")</f>
        <v>1.8098904145723613E-2</v>
      </c>
      <c r="S102" s="33" cm="1">
        <f t="array" ref="S102">IFERROR(_xlfn.STDEV.S(_xlfn._xlws.FILTER(Diario!$J$1:$J$2009,(Diario!$A$1:$A$2009&gt;=Tweets!A102)*(Diario!$A$1:$A$2009&lt;=Tweets!A102+3))),"")</f>
        <v>3.4402970987150595E-2</v>
      </c>
      <c r="T102" s="33" cm="1">
        <f t="array" ref="T102">IFERROR(_xlfn.STDEV.S(_xlfn._xlws.FILTER(Diario!$J$1:$J$2009,(Diario!$A$1:$A$2009&gt;=Tweets!A102)*(Diario!$A$1:$A$2009&lt;=Tweets!A102+7))),"")</f>
        <v>2.6166984119084542E-2</v>
      </c>
      <c r="U102" s="33">
        <f>IFERROR(_xlfn.XLOOKUP(Tweets!A102-1,Diario!$A:$A,Diario!$I:$I),"")</f>
        <v>2.4720364369610351E-2</v>
      </c>
      <c r="V102" s="33" cm="1">
        <f t="array" ref="V102">IFERROR(_xlfn.STDEV.S(_xlfn._xlws.FILTER(Diario!$J:$J,(Diario!$A:$A&gt;=Tweets!A102-3)*(Diario!$A:$A&lt;=Tweets!A102-1))),"")</f>
        <v>4.0550409405174626E-2</v>
      </c>
      <c r="W102" s="33" cm="1">
        <f t="array" ref="W102">IFERROR(_xlfn.STDEV.S(_xlfn._xlws.FILTER(Diario!$J:$J,(Diario!$A:$A&gt;=Tweets!A102-7)*(Diario!$A:$A&lt;=Tweets!A102-1))),"")</f>
        <v>4.5077354679787719E-2</v>
      </c>
      <c r="X102" s="7">
        <f>IF(_xlfn.XLOOKUP(Tweets!A102+3,Diario!$A:$A,Diario!$E:$E,,1)="",0,1)</f>
        <v>1</v>
      </c>
      <c r="Y102" s="7">
        <f>IF(_xlfn.XLOOKUP(Tweets!A102+7,Diario!$A:$A,Diario!$E:$E,,1)="",0,1)</f>
        <v>1</v>
      </c>
    </row>
    <row r="103" spans="1:25" x14ac:dyDescent="0.25">
      <c r="A103" s="23">
        <v>44634</v>
      </c>
      <c r="B103" s="24" t="s">
        <v>251</v>
      </c>
      <c r="C103" s="25">
        <v>52000</v>
      </c>
      <c r="D103" s="25">
        <v>13000</v>
      </c>
      <c r="E103" s="25">
        <v>3000</v>
      </c>
      <c r="F103" s="25" t="str">
        <f t="shared" si="3"/>
        <v>Medio</v>
      </c>
      <c r="G103" s="25">
        <f>SUM(Tweets[[#This Row],[Likes]:[Respuestas]])</f>
        <v>68000</v>
      </c>
      <c r="H103" s="26" t="s">
        <v>252</v>
      </c>
      <c r="I103" s="24" t="s">
        <v>29</v>
      </c>
      <c r="J103" s="24" t="s">
        <v>49</v>
      </c>
      <c r="K103" s="24" t="s">
        <v>38</v>
      </c>
      <c r="L103" s="24" t="s">
        <v>103</v>
      </c>
      <c r="M103" s="24" t="s">
        <v>106</v>
      </c>
      <c r="N103" s="24" t="s">
        <v>34</v>
      </c>
      <c r="O103" s="33">
        <f>IFERROR(_xlfn.XLOOKUP(Tweets!A103+1,Diario!$A$1:$A$2009,Diario!$E$1:$E$2009)/_xlfn.XLOOKUP(Tweets!A103,Diario!$A$1:$A$2009,Diario!$E$1:$E$2009)-1,"")</f>
        <v>-1.1425374012571821E-2</v>
      </c>
      <c r="P103" s="33">
        <f>IFERROR(_xlfn.XLOOKUP(Tweets!A103+3,Diario!$A$1:$A$2009,Diario!$E$1:$E$2009)/_xlfn.XLOOKUP(Tweets!A103,Diario!$A$1:$A$2009,Diario!$E$1:$E$2009)-1,"")</f>
        <v>2.1705416611111916E-2</v>
      </c>
      <c r="Q103" s="33">
        <f>IFERROR(_xlfn.XLOOKUP(Tweets!A103+7,Diario!$A$1:$A$2009,Diario!$E$1:$E$2009)/_xlfn.XLOOKUP(Tweets!A103,Diario!$A$1:$A$2009,Diario!$E$1:$E$2009)-1,"")</f>
        <v>4.5964778157432384E-2</v>
      </c>
      <c r="R103" s="33">
        <f>IFERROR(_xlfn.XLOOKUP(Tweets!A103,Diario!$A:$A,Diario!$I:$I),"")</f>
        <v>4.6857922241622482E-2</v>
      </c>
      <c r="S103" s="33" cm="1">
        <f t="array" ref="S103">IFERROR(_xlfn.STDEV.S(_xlfn._xlws.FILTER(Diario!$J$1:$J$2009,(Diario!$A$1:$A$2009&gt;=Tweets!A103)*(Diario!$A$1:$A$2009&lt;=Tweets!A103+3))),"")</f>
        <v>2.3922872220479046E-2</v>
      </c>
      <c r="T103" s="33" cm="1">
        <f t="array" ref="T103">IFERROR(_xlfn.STDEV.S(_xlfn._xlws.FILTER(Diario!$J$1:$J$2009,(Diario!$A$1:$A$2009&gt;=Tweets!A103)*(Diario!$A$1:$A$2009&lt;=Tweets!A103+7))),"")</f>
        <v>2.595162674312267E-2</v>
      </c>
      <c r="U103" s="33">
        <f>IFERROR(_xlfn.XLOOKUP(Tweets!A103-1,Diario!$A:$A,Diario!$I:$I),"")</f>
        <v>4.4268197717870286E-2</v>
      </c>
      <c r="V103" s="33" cm="1">
        <f t="array" ref="V103">IFERROR(_xlfn.STDEV.S(_xlfn._xlws.FILTER(Diario!$J:$J,(Diario!$A:$A&gt;=Tweets!A103-3)*(Diario!$A:$A&lt;=Tweets!A103-1))),"")</f>
        <v>2.6661037369855423E-2</v>
      </c>
      <c r="W103" s="33" cm="1">
        <f t="array" ref="W103">IFERROR(_xlfn.STDEV.S(_xlfn._xlws.FILTER(Diario!$J:$J,(Diario!$A:$A&gt;=Tweets!A103-7)*(Diario!$A:$A&lt;=Tweets!A103-1))),"")</f>
        <v>2.737805091109519E-2</v>
      </c>
      <c r="X103" s="7">
        <f>IF(_xlfn.XLOOKUP(Tweets!A103+3,Diario!$A:$A,Diario!$E:$E,,1)="",0,1)</f>
        <v>1</v>
      </c>
      <c r="Y103" s="7">
        <f>IF(_xlfn.XLOOKUP(Tweets!A103+7,Diario!$A:$A,Diario!$E:$E,,1)="",0,1)</f>
        <v>1</v>
      </c>
    </row>
    <row r="104" spans="1:25" x14ac:dyDescent="0.25">
      <c r="A104" s="23">
        <v>44634</v>
      </c>
      <c r="B104" s="24" t="s">
        <v>253</v>
      </c>
      <c r="C104" s="25">
        <v>23000</v>
      </c>
      <c r="D104" s="25">
        <v>323</v>
      </c>
      <c r="E104" s="25">
        <v>287</v>
      </c>
      <c r="F104" s="25" t="str">
        <f t="shared" si="3"/>
        <v>Medio</v>
      </c>
      <c r="G104" s="25">
        <f>SUM(Tweets[[#This Row],[Likes]:[Respuestas]])</f>
        <v>23610</v>
      </c>
      <c r="H104" s="26" t="s">
        <v>254</v>
      </c>
      <c r="I104" s="24" t="s">
        <v>29</v>
      </c>
      <c r="J104" s="24" t="s">
        <v>49</v>
      </c>
      <c r="K104" s="24" t="s">
        <v>31</v>
      </c>
      <c r="L104" s="24" t="s">
        <v>50</v>
      </c>
      <c r="M104" s="24" t="s">
        <v>33</v>
      </c>
      <c r="N104" s="24" t="s">
        <v>34</v>
      </c>
      <c r="O104" s="33">
        <f>IFERROR(_xlfn.XLOOKUP(Tweets!A104+1,Diario!$A$1:$A$2009,Diario!$E$1:$E$2009)/_xlfn.XLOOKUP(Tweets!A104,Diario!$A$1:$A$2009,Diario!$E$1:$E$2009)-1,"")</f>
        <v>-1.1425374012571821E-2</v>
      </c>
      <c r="P104" s="33">
        <f>IFERROR(_xlfn.XLOOKUP(Tweets!A104+3,Diario!$A$1:$A$2009,Diario!$E$1:$E$2009)/_xlfn.XLOOKUP(Tweets!A104,Diario!$A$1:$A$2009,Diario!$E$1:$E$2009)-1,"")</f>
        <v>2.1705416611111916E-2</v>
      </c>
      <c r="Q104" s="33">
        <f>IFERROR(_xlfn.XLOOKUP(Tweets!A104+7,Diario!$A$1:$A$2009,Diario!$E$1:$E$2009)/_xlfn.XLOOKUP(Tweets!A104,Diario!$A$1:$A$2009,Diario!$E$1:$E$2009)-1,"")</f>
        <v>4.5964778157432384E-2</v>
      </c>
      <c r="R104" s="33">
        <f>IFERROR(_xlfn.XLOOKUP(Tweets!A104,Diario!$A:$A,Diario!$I:$I),"")</f>
        <v>4.6857922241622482E-2</v>
      </c>
      <c r="S104" s="33" cm="1">
        <f t="array" ref="S104">IFERROR(_xlfn.STDEV.S(_xlfn._xlws.FILTER(Diario!$J$1:$J$2009,(Diario!$A$1:$A$2009&gt;=Tweets!A104)*(Diario!$A$1:$A$2009&lt;=Tweets!A104+3))),"")</f>
        <v>2.3922872220479046E-2</v>
      </c>
      <c r="T104" s="33" cm="1">
        <f t="array" ref="T104">IFERROR(_xlfn.STDEV.S(_xlfn._xlws.FILTER(Diario!$J$1:$J$2009,(Diario!$A$1:$A$2009&gt;=Tweets!A104)*(Diario!$A$1:$A$2009&lt;=Tweets!A104+7))),"")</f>
        <v>2.595162674312267E-2</v>
      </c>
      <c r="U104" s="33">
        <f>IFERROR(_xlfn.XLOOKUP(Tweets!A104-1,Diario!$A:$A,Diario!$I:$I),"")</f>
        <v>4.4268197717870286E-2</v>
      </c>
      <c r="V104" s="33" cm="1">
        <f t="array" ref="V104">IFERROR(_xlfn.STDEV.S(_xlfn._xlws.FILTER(Diario!$J:$J,(Diario!$A:$A&gt;=Tweets!A104-3)*(Diario!$A:$A&lt;=Tweets!A104-1))),"")</f>
        <v>2.6661037369855423E-2</v>
      </c>
      <c r="W104" s="33" cm="1">
        <f t="array" ref="W104">IFERROR(_xlfn.STDEV.S(_xlfn._xlws.FILTER(Diario!$J:$J,(Diario!$A:$A&gt;=Tweets!A104-7)*(Diario!$A:$A&lt;=Tweets!A104-1))),"")</f>
        <v>2.737805091109519E-2</v>
      </c>
      <c r="X104" s="7">
        <f>IF(_xlfn.XLOOKUP(Tweets!A104+3,Diario!$A:$A,Diario!$E:$E,,1)="",0,1)</f>
        <v>1</v>
      </c>
      <c r="Y104" s="7">
        <f>IF(_xlfn.XLOOKUP(Tweets!A104+7,Diario!$A:$A,Diario!$E:$E,,1)="",0,1)</f>
        <v>1</v>
      </c>
    </row>
    <row r="105" spans="1:25" x14ac:dyDescent="0.25">
      <c r="A105" s="23">
        <v>44645</v>
      </c>
      <c r="B105" s="24" t="s">
        <v>255</v>
      </c>
      <c r="C105" s="25">
        <v>11000</v>
      </c>
      <c r="D105" s="25">
        <v>319</v>
      </c>
      <c r="E105" s="25">
        <v>568</v>
      </c>
      <c r="F105" s="25" t="str">
        <f t="shared" si="3"/>
        <v>Bajo</v>
      </c>
      <c r="G105" s="25">
        <f>SUM(Tweets[[#This Row],[Likes]:[Respuestas]])</f>
        <v>11887</v>
      </c>
      <c r="H105" s="26" t="s">
        <v>256</v>
      </c>
      <c r="I105" s="24" t="s">
        <v>37</v>
      </c>
      <c r="J105" s="24" t="s">
        <v>30</v>
      </c>
      <c r="K105" s="24" t="s">
        <v>38</v>
      </c>
      <c r="L105" s="24" t="s">
        <v>39</v>
      </c>
      <c r="M105" s="24" t="s">
        <v>33</v>
      </c>
      <c r="N105" s="24" t="s">
        <v>34</v>
      </c>
      <c r="O105" s="33">
        <f>IFERROR(_xlfn.XLOOKUP(Tweets!A105+1,Diario!$A$1:$A$2009,Diario!$E$1:$E$2009)/_xlfn.XLOOKUP(Tweets!A105,Diario!$A$1:$A$2009,Diario!$E$1:$E$2009)-1,"")</f>
        <v>3.9035574455176691E-2</v>
      </c>
      <c r="P105" s="33">
        <f>IFERROR(_xlfn.XLOOKUP(Tweets!A105+3,Diario!$A$1:$A$2009,Diario!$E$1:$E$2009)/_xlfn.XLOOKUP(Tweets!A105,Diario!$A$1:$A$2009,Diario!$E$1:$E$2009)-1,"")</f>
        <v>8.2737682384519839E-2</v>
      </c>
      <c r="Q105" s="33">
        <f>IFERROR(_xlfn.XLOOKUP(Tweets!A105+7,Diario!$A$1:$A$2009,Diario!$E$1:$E$2009)/_xlfn.XLOOKUP(Tweets!A105,Diario!$A$1:$A$2009,Diario!$E$1:$E$2009)-1,"")</f>
        <v>7.6859705501672648E-2</v>
      </c>
      <c r="R105" s="33">
        <f>IFERROR(_xlfn.XLOOKUP(Tweets!A105,Diario!$A:$A,Diario!$I:$I),"")</f>
        <v>4.845941527696989E-2</v>
      </c>
      <c r="S105" s="33" cm="1">
        <f t="array" ref="S105">IFERROR(_xlfn.STDEV.S(_xlfn._xlws.FILTER(Diario!$J$1:$J$2009,(Diario!$A$1:$A$2009&gt;=Tweets!A105)*(Diario!$A$1:$A$2009&lt;=Tweets!A105+3))),"")</f>
        <v>3.5488662730728003E-2</v>
      </c>
      <c r="T105" s="33" cm="1">
        <f t="array" ref="T105">IFERROR(_xlfn.STDEV.S(_xlfn._xlws.FILTER(Diario!$J$1:$J$2009,(Diario!$A$1:$A$2009&gt;=Tweets!A105)*(Diario!$A$1:$A$2009&lt;=Tweets!A105+7))),"")</f>
        <v>3.4349202768632271E-2</v>
      </c>
      <c r="U105" s="33">
        <f>IFERROR(_xlfn.XLOOKUP(Tweets!A105-1,Diario!$A:$A,Diario!$I:$I),"")</f>
        <v>1.278926498615883E-2</v>
      </c>
      <c r="V105" s="33" cm="1">
        <f t="array" ref="V105">IFERROR(_xlfn.STDEV.S(_xlfn._xlws.FILTER(Diario!$J:$J,(Diario!$A:$A&gt;=Tweets!A105-3)*(Diario!$A:$A&lt;=Tweets!A105-1))),"")</f>
        <v>5.4307794565806228E-2</v>
      </c>
      <c r="W105" s="33" cm="1">
        <f t="array" ref="W105">IFERROR(_xlfn.STDEV.S(_xlfn._xlws.FILTER(Diario!$J:$J,(Diario!$A:$A&gt;=Tweets!A105-7)*(Diario!$A:$A&lt;=Tweets!A105-1))),"")</f>
        <v>3.9495684125246372E-2</v>
      </c>
      <c r="X105" s="7">
        <f>IF(_xlfn.XLOOKUP(Tweets!A105+3,Diario!$A:$A,Diario!$E:$E,,1)="",0,1)</f>
        <v>1</v>
      </c>
      <c r="Y105" s="7">
        <f>IF(_xlfn.XLOOKUP(Tweets!A105+7,Diario!$A:$A,Diario!$E:$E,,1)="",0,1)</f>
        <v>1</v>
      </c>
    </row>
    <row r="106" spans="1:25" x14ac:dyDescent="0.25">
      <c r="A106" s="23">
        <v>44660</v>
      </c>
      <c r="B106" s="24" t="s">
        <v>257</v>
      </c>
      <c r="C106" s="25">
        <v>24000</v>
      </c>
      <c r="D106" s="25">
        <v>2000</v>
      </c>
      <c r="E106" s="25">
        <v>2000</v>
      </c>
      <c r="F106" s="25" t="str">
        <f t="shared" si="3"/>
        <v>Medio</v>
      </c>
      <c r="G106" s="25">
        <f>SUM(Tweets[[#This Row],[Likes]:[Respuestas]])</f>
        <v>28000</v>
      </c>
      <c r="H106" s="26" t="s">
        <v>258</v>
      </c>
      <c r="I106" s="24" t="s">
        <v>37</v>
      </c>
      <c r="J106" s="24" t="s">
        <v>30</v>
      </c>
      <c r="K106" s="24" t="s">
        <v>38</v>
      </c>
      <c r="L106" s="24" t="s">
        <v>39</v>
      </c>
      <c r="M106" s="24" t="s">
        <v>60</v>
      </c>
      <c r="N106" s="24" t="s">
        <v>34</v>
      </c>
      <c r="O106" s="33">
        <f>IFERROR(_xlfn.XLOOKUP(Tweets!A106+1,Diario!$A$1:$A$2009,Diario!$E$1:$E$2009)/_xlfn.XLOOKUP(Tweets!A106,Diario!$A$1:$A$2009,Diario!$E$1:$E$2009)-1,"")</f>
        <v>-4.7322655935211344E-5</v>
      </c>
      <c r="P106" s="33">
        <f>IFERROR(_xlfn.XLOOKUP(Tweets!A106+3,Diario!$A$1:$A$2009,Diario!$E$1:$E$2009)/_xlfn.XLOOKUP(Tweets!A106,Diario!$A$1:$A$2009,Diario!$E$1:$E$2009)-1,"")</f>
        <v>-4.1670507839584037E-2</v>
      </c>
      <c r="Q106" s="33">
        <f>IFERROR(_xlfn.XLOOKUP(Tweets!A106+7,Diario!$A$1:$A$2009,Diario!$E$1:$E$2009)/_xlfn.XLOOKUP(Tweets!A106,Diario!$A$1:$A$2009,Diario!$E$1:$E$2009)-1,"")</f>
        <v>-3.4612538663065795E-3</v>
      </c>
      <c r="R106" s="33">
        <f>IFERROR(_xlfn.XLOOKUP(Tweets!A106,Diario!$A:$A,Diario!$I:$I),"")</f>
        <v>3.5467230933775344E-2</v>
      </c>
      <c r="S106" s="33" cm="1">
        <f t="array" ref="S106">IFERROR(_xlfn.STDEV.S(_xlfn._xlws.FILTER(Diario!$J$1:$J$2009,(Diario!$A$1:$A$2009&gt;=Tweets!A106)*(Diario!$A$1:$A$2009&lt;=Tweets!A106+3))),"")</f>
        <v>4.4188919682324308E-2</v>
      </c>
      <c r="T106" s="33" cm="1">
        <f t="array" ref="T106">IFERROR(_xlfn.STDEV.S(_xlfn._xlws.FILTER(Diario!$J$1:$J$2009,(Diario!$A$1:$A$2009&gt;=Tweets!A106)*(Diario!$A$1:$A$2009&lt;=Tweets!A106+7))),"")</f>
        <v>3.4081576851784458E-2</v>
      </c>
      <c r="U106" s="33">
        <f>IFERROR(_xlfn.XLOOKUP(Tweets!A106-1,Diario!$A:$A,Diario!$I:$I),"")</f>
        <v>3.6616814107774162E-2</v>
      </c>
      <c r="V106" s="33" cm="1">
        <f t="array" ref="V106">IFERROR(_xlfn.STDEV.S(_xlfn._xlws.FILTER(Diario!$J:$J,(Diario!$A:$A&gt;=Tweets!A106-3)*(Diario!$A:$A&lt;=Tweets!A106-1))),"")</f>
        <v>2.5335954394827755E-2</v>
      </c>
      <c r="W106" s="33" cm="1">
        <f t="array" ref="W106">IFERROR(_xlfn.STDEV.S(_xlfn._xlws.FILTER(Diario!$J:$J,(Diario!$A:$A&gt;=Tweets!A106-7)*(Diario!$A:$A&lt;=Tweets!A106-1))),"")</f>
        <v>9.7801741484667915E-2</v>
      </c>
      <c r="X106" s="7">
        <f>IF(_xlfn.XLOOKUP(Tweets!A106+3,Diario!$A:$A,Diario!$E:$E,,1)="",0,1)</f>
        <v>1</v>
      </c>
      <c r="Y106" s="7">
        <f>IF(_xlfn.XLOOKUP(Tweets!A106+7,Diario!$A:$A,Diario!$E:$E,,1)="",0,1)</f>
        <v>1</v>
      </c>
    </row>
    <row r="107" spans="1:25" x14ac:dyDescent="0.25">
      <c r="A107" s="23">
        <v>44674</v>
      </c>
      <c r="B107" s="24" t="s">
        <v>259</v>
      </c>
      <c r="C107" s="25">
        <v>12000</v>
      </c>
      <c r="D107" s="25">
        <v>998</v>
      </c>
      <c r="E107" s="25">
        <v>1000</v>
      </c>
      <c r="F107" s="25" t="str">
        <f t="shared" si="3"/>
        <v>Bajo</v>
      </c>
      <c r="G107" s="25">
        <f>SUM(Tweets[[#This Row],[Likes]:[Respuestas]])</f>
        <v>13998</v>
      </c>
      <c r="H107" s="26" t="s">
        <v>260</v>
      </c>
      <c r="I107" s="24" t="s">
        <v>37</v>
      </c>
      <c r="J107" s="24" t="s">
        <v>30</v>
      </c>
      <c r="K107" s="24" t="s">
        <v>38</v>
      </c>
      <c r="L107" s="24" t="s">
        <v>39</v>
      </c>
      <c r="M107" s="24" t="s">
        <v>60</v>
      </c>
      <c r="N107" s="24" t="s">
        <v>34</v>
      </c>
      <c r="O107" s="33">
        <f>IFERROR(_xlfn.XLOOKUP(Tweets!A107+1,Diario!$A$1:$A$2009,Diario!$E$1:$E$2009)/_xlfn.XLOOKUP(Tweets!A107,Diario!$A$1:$A$2009,Diario!$E$1:$E$2009)-1,"")</f>
        <v>-1.6245360761481753E-2</v>
      </c>
      <c r="P107" s="33">
        <f>IFERROR(_xlfn.XLOOKUP(Tweets!A107+3,Diario!$A$1:$A$2009,Diario!$E$1:$E$2009)/_xlfn.XLOOKUP(Tweets!A107,Diario!$A$1:$A$2009,Diario!$E$1:$E$2009)-1,"")</f>
        <v>2.5611561623261281E-2</v>
      </c>
      <c r="Q107" s="33">
        <f>IFERROR(_xlfn.XLOOKUP(Tweets!A107+7,Diario!$A$1:$A$2009,Diario!$E$1:$E$2009)/_xlfn.XLOOKUP(Tweets!A107,Diario!$A$1:$A$2009,Diario!$E$1:$E$2009)-1,"")</f>
        <v>-4.8611801981752745E-2</v>
      </c>
      <c r="R107" s="33">
        <f>IFERROR(_xlfn.XLOOKUP(Tweets!A107,Diario!$A:$A,Diario!$I:$I),"")</f>
        <v>0.18077118805273715</v>
      </c>
      <c r="S107" s="33" cm="1">
        <f t="array" ref="S107">IFERROR(_xlfn.STDEV.S(_xlfn._xlws.FILTER(Diario!$J$1:$J$2009,(Diario!$A$1:$A$2009&gt;=Tweets!A107)*(Diario!$A$1:$A$2009&lt;=Tweets!A107+3))),"")</f>
        <v>0.13246534986390721</v>
      </c>
      <c r="T107" s="33" cm="1">
        <f t="array" ref="T107">IFERROR(_xlfn.STDEV.S(_xlfn._xlws.FILTER(Diario!$J$1:$J$2009,(Diario!$A$1:$A$2009&gt;=Tweets!A107)*(Diario!$A$1:$A$2009&lt;=Tweets!A107+7))),"")</f>
        <v>9.1730125042747704E-2</v>
      </c>
      <c r="U107" s="33">
        <f>IFERROR(_xlfn.XLOOKUP(Tweets!A107-1,Diario!$A:$A,Diario!$I:$I),"")</f>
        <v>2.8116081024074091E-3</v>
      </c>
      <c r="V107" s="33" cm="1">
        <f t="array" ref="V107">IFERROR(_xlfn.STDEV.S(_xlfn._xlws.FILTER(Diario!$J:$J,(Diario!$A:$A&gt;=Tweets!A107-3)*(Diario!$A:$A&lt;=Tweets!A107-1))),"")</f>
        <v>1.6770702654089972E-2</v>
      </c>
      <c r="W107" s="33" cm="1">
        <f t="array" ref="W107">IFERROR(_xlfn.STDEV.S(_xlfn._xlws.FILTER(Diario!$J:$J,(Diario!$A:$A&gt;=Tweets!A107-7)*(Diario!$A:$A&lt;=Tweets!A107-1))),"")</f>
        <v>1.9501841661557395E-2</v>
      </c>
      <c r="X107" s="7">
        <f>IF(_xlfn.XLOOKUP(Tweets!A107+3,Diario!$A:$A,Diario!$E:$E,,1)="",0,1)</f>
        <v>1</v>
      </c>
      <c r="Y107" s="7">
        <f>IF(_xlfn.XLOOKUP(Tweets!A107+7,Diario!$A:$A,Diario!$E:$E,,1)="",0,1)</f>
        <v>1</v>
      </c>
    </row>
    <row r="108" spans="1:25" x14ac:dyDescent="0.25">
      <c r="A108" s="23">
        <v>44682</v>
      </c>
      <c r="B108" s="24" t="s">
        <v>261</v>
      </c>
      <c r="C108" s="25">
        <v>1000000</v>
      </c>
      <c r="D108" s="25">
        <v>106000</v>
      </c>
      <c r="E108" s="25">
        <v>38000</v>
      </c>
      <c r="F108" s="25" t="str">
        <f t="shared" si="3"/>
        <v>Muy alto</v>
      </c>
      <c r="G108" s="25">
        <f>SUM(Tweets[[#This Row],[Likes]:[Respuestas]])</f>
        <v>1144000</v>
      </c>
      <c r="H108" s="26" t="s">
        <v>262</v>
      </c>
      <c r="I108" s="24" t="s">
        <v>37</v>
      </c>
      <c r="J108" s="24" t="s">
        <v>30</v>
      </c>
      <c r="K108" s="24" t="s">
        <v>38</v>
      </c>
      <c r="L108" s="24" t="s">
        <v>91</v>
      </c>
      <c r="M108" s="24" t="s">
        <v>40</v>
      </c>
      <c r="N108" s="24" t="s">
        <v>34</v>
      </c>
      <c r="O108" s="33">
        <f>IFERROR(_xlfn.XLOOKUP(Tweets!A108+1,Diario!$A$1:$A$2009,Diario!$E$1:$E$2009)/_xlfn.XLOOKUP(Tweets!A108,Diario!$A$1:$A$2009,Diario!$E$1:$E$2009)-1,"")</f>
        <v>-1.4626342897898326E-2</v>
      </c>
      <c r="P108" s="33">
        <f>IFERROR(_xlfn.XLOOKUP(Tweets!A108+3,Diario!$A$1:$A$2009,Diario!$E$1:$E$2009)/_xlfn.XLOOKUP(Tweets!A108,Diario!$A$1:$A$2009,Diario!$E$1:$E$2009)-1,"")</f>
        <v>2.2937214306228304E-2</v>
      </c>
      <c r="Q108" s="33">
        <f>IFERROR(_xlfn.XLOOKUP(Tweets!A108+7,Diario!$A$1:$A$2009,Diario!$E$1:$E$2009)/_xlfn.XLOOKUP(Tweets!A108,Diario!$A$1:$A$2009,Diario!$E$1:$E$2009)-1,"")</f>
        <v>-6.7126829837957702E-2</v>
      </c>
      <c r="R108" s="33">
        <f>IFERROR(_xlfn.XLOOKUP(Tweets!A108,Diario!$A:$A,Diario!$I:$I),"")</f>
        <v>7.419536524539961E-3</v>
      </c>
      <c r="S108" s="33" cm="1">
        <f t="array" ref="S108">IFERROR(_xlfn.STDEV.S(_xlfn._xlws.FILTER(Diario!$J$1:$J$2009,(Diario!$A$1:$A$2009&gt;=Tweets!A108)*(Diario!$A$1:$A$2009&lt;=Tweets!A108+3))),"")</f>
        <v>4.2835151760873331E-2</v>
      </c>
      <c r="T108" s="33" cm="1">
        <f t="array" ref="T108">IFERROR(_xlfn.STDEV.S(_xlfn._xlws.FILTER(Diario!$J$1:$J$2009,(Diario!$A$1:$A$2009&gt;=Tweets!A108)*(Diario!$A$1:$A$2009&lt;=Tweets!A108+7))),"")</f>
        <v>5.7428664260292098E-2</v>
      </c>
      <c r="U108" s="33">
        <f>IFERROR(_xlfn.XLOOKUP(Tweets!A108-1,Diario!$A:$A,Diario!$I:$I),"")</f>
        <v>8.1741305444144804E-3</v>
      </c>
      <c r="V108" s="33" cm="1">
        <f t="array" ref="V108">IFERROR(_xlfn.STDEV.S(_xlfn._xlws.FILTER(Diario!$J:$J,(Diario!$A:$A&gt;=Tweets!A108-3)*(Diario!$A:$A&lt;=Tweets!A108-1))),"")</f>
        <v>4.8029917834986585E-2</v>
      </c>
      <c r="W108" s="33" cm="1">
        <f t="array" ref="W108">IFERROR(_xlfn.STDEV.S(_xlfn._xlws.FILTER(Diario!$J:$J,(Diario!$A:$A&gt;=Tweets!A108-7)*(Diario!$A:$A&lt;=Tweets!A108-1))),"")</f>
        <v>9.8745315305667269E-2</v>
      </c>
      <c r="X108" s="7">
        <f>IF(_xlfn.XLOOKUP(Tweets!A108+3,Diario!$A:$A,Diario!$E:$E,,1)="",0,1)</f>
        <v>1</v>
      </c>
      <c r="Y108" s="7">
        <f>IF(_xlfn.XLOOKUP(Tweets!A108+7,Diario!$A:$A,Diario!$E:$E,,1)="",0,1)</f>
        <v>1</v>
      </c>
    </row>
    <row r="109" spans="1:25" x14ac:dyDescent="0.25">
      <c r="A109" s="23">
        <v>44682</v>
      </c>
      <c r="B109" s="24" t="s">
        <v>263</v>
      </c>
      <c r="C109" s="25">
        <v>26000</v>
      </c>
      <c r="D109" s="25">
        <v>1000</v>
      </c>
      <c r="E109" s="25">
        <v>1000</v>
      </c>
      <c r="F109" s="25" t="str">
        <f t="shared" si="3"/>
        <v>Medio</v>
      </c>
      <c r="G109" s="25">
        <f>SUM(Tweets[[#This Row],[Likes]:[Respuestas]])</f>
        <v>28000</v>
      </c>
      <c r="H109" s="26" t="s">
        <v>264</v>
      </c>
      <c r="I109" s="24" t="s">
        <v>29</v>
      </c>
      <c r="J109" s="24" t="s">
        <v>49</v>
      </c>
      <c r="K109" s="24" t="s">
        <v>31</v>
      </c>
      <c r="L109" s="24" t="s">
        <v>50</v>
      </c>
      <c r="M109" s="24" t="s">
        <v>33</v>
      </c>
      <c r="N109" s="24" t="s">
        <v>34</v>
      </c>
      <c r="O109" s="33">
        <f>IFERROR(_xlfn.XLOOKUP(Tweets!A109+1,Diario!$A$1:$A$2009,Diario!$E$1:$E$2009)/_xlfn.XLOOKUP(Tweets!A109,Diario!$A$1:$A$2009,Diario!$E$1:$E$2009)-1,"")</f>
        <v>-1.4626342897898326E-2</v>
      </c>
      <c r="P109" s="33">
        <f>IFERROR(_xlfn.XLOOKUP(Tweets!A109+3,Diario!$A$1:$A$2009,Diario!$E$1:$E$2009)/_xlfn.XLOOKUP(Tweets!A109,Diario!$A$1:$A$2009,Diario!$E$1:$E$2009)-1,"")</f>
        <v>2.2937214306228304E-2</v>
      </c>
      <c r="Q109" s="33">
        <f>IFERROR(_xlfn.XLOOKUP(Tweets!A109+7,Diario!$A$1:$A$2009,Diario!$E$1:$E$2009)/_xlfn.XLOOKUP(Tweets!A109,Diario!$A$1:$A$2009,Diario!$E$1:$E$2009)-1,"")</f>
        <v>-6.7126829837957702E-2</v>
      </c>
      <c r="R109" s="33">
        <f>IFERROR(_xlfn.XLOOKUP(Tweets!A109,Diario!$A:$A,Diario!$I:$I),"")</f>
        <v>7.419536524539961E-3</v>
      </c>
      <c r="S109" s="33" cm="1">
        <f t="array" ref="S109">IFERROR(_xlfn.STDEV.S(_xlfn._xlws.FILTER(Diario!$J$1:$J$2009,(Diario!$A$1:$A$2009&gt;=Tweets!A109)*(Diario!$A$1:$A$2009&lt;=Tweets!A109+3))),"")</f>
        <v>4.2835151760873331E-2</v>
      </c>
      <c r="T109" s="33" cm="1">
        <f t="array" ref="T109">IFERROR(_xlfn.STDEV.S(_xlfn._xlws.FILTER(Diario!$J$1:$J$2009,(Diario!$A$1:$A$2009&gt;=Tweets!A109)*(Diario!$A$1:$A$2009&lt;=Tweets!A109+7))),"")</f>
        <v>5.7428664260292098E-2</v>
      </c>
      <c r="U109" s="33">
        <f>IFERROR(_xlfn.XLOOKUP(Tweets!A109-1,Diario!$A:$A,Diario!$I:$I),"")</f>
        <v>8.1741305444144804E-3</v>
      </c>
      <c r="V109" s="33" cm="1">
        <f t="array" ref="V109">IFERROR(_xlfn.STDEV.S(_xlfn._xlws.FILTER(Diario!$J:$J,(Diario!$A:$A&gt;=Tweets!A109-3)*(Diario!$A:$A&lt;=Tweets!A109-1))),"")</f>
        <v>4.8029917834986585E-2</v>
      </c>
      <c r="W109" s="33" cm="1">
        <f t="array" ref="W109">IFERROR(_xlfn.STDEV.S(_xlfn._xlws.FILTER(Diario!$J:$J,(Diario!$A:$A&gt;=Tweets!A109-7)*(Diario!$A:$A&lt;=Tweets!A109-1))),"")</f>
        <v>9.8745315305667269E-2</v>
      </c>
      <c r="X109" s="7">
        <f>IF(_xlfn.XLOOKUP(Tweets!A109+3,Diario!$A:$A,Diario!$E:$E,,1)="",0,1)</f>
        <v>1</v>
      </c>
      <c r="Y109" s="7">
        <f>IF(_xlfn.XLOOKUP(Tweets!A109+7,Diario!$A:$A,Diario!$E:$E,,1)="",0,1)</f>
        <v>1</v>
      </c>
    </row>
    <row r="110" spans="1:25" x14ac:dyDescent="0.25">
      <c r="A110" s="23">
        <v>44684</v>
      </c>
      <c r="B110" s="24" t="s">
        <v>265</v>
      </c>
      <c r="C110" s="25">
        <v>93000</v>
      </c>
      <c r="D110" s="25">
        <v>2000</v>
      </c>
      <c r="E110" s="25">
        <v>3000</v>
      </c>
      <c r="F110" s="25" t="str">
        <f t="shared" si="3"/>
        <v>Medio</v>
      </c>
      <c r="G110" s="25">
        <f>SUM(Tweets[[#This Row],[Likes]:[Respuestas]])</f>
        <v>98000</v>
      </c>
      <c r="H110" s="26" t="s">
        <v>266</v>
      </c>
      <c r="I110" s="24" t="s">
        <v>48</v>
      </c>
      <c r="J110" s="24" t="s">
        <v>49</v>
      </c>
      <c r="K110" s="24" t="s">
        <v>31</v>
      </c>
      <c r="L110" s="24" t="s">
        <v>50</v>
      </c>
      <c r="M110" s="24" t="s">
        <v>63</v>
      </c>
      <c r="N110" s="24" t="s">
        <v>34</v>
      </c>
      <c r="O110" s="33">
        <f>IFERROR(_xlfn.XLOOKUP(Tweets!A110+1,Diario!$A$1:$A$2009,Diario!$E$1:$E$2009)/_xlfn.XLOOKUP(Tweets!A110,Diario!$A$1:$A$2009,Diario!$E$1:$E$2009)-1,"")</f>
        <v>4.9378458718846829E-2</v>
      </c>
      <c r="P110" s="33">
        <f>IFERROR(_xlfn.XLOOKUP(Tweets!A110+3,Diario!$A$1:$A$2009,Diario!$E$1:$E$2009)/_xlfn.XLOOKUP(Tweets!A110,Diario!$A$1:$A$2009,Diario!$E$1:$E$2009)-1,"")</f>
        <v>-1.1390485922088467E-2</v>
      </c>
      <c r="Q110" s="33">
        <f>IFERROR(_xlfn.XLOOKUP(Tweets!A110+7,Diario!$A$1:$A$2009,Diario!$E$1:$E$2009)/_xlfn.XLOOKUP(Tweets!A110,Diario!$A$1:$A$2009,Diario!$E$1:$E$2009)-1,"")</f>
        <v>-0.16451172307228568</v>
      </c>
      <c r="R110" s="33">
        <f>IFERROR(_xlfn.XLOOKUP(Tweets!A110,Diario!$A:$A,Diario!$I:$I),"")</f>
        <v>1.283461131165289E-2</v>
      </c>
      <c r="S110" s="33" cm="1">
        <f t="array" ref="S110">IFERROR(_xlfn.STDEV.S(_xlfn._xlws.FILTER(Diario!$J$1:$J$2009,(Diario!$A$1:$A$2009&gt;=Tweets!A110)*(Diario!$A$1:$A$2009&lt;=Tweets!A110+3))),"")</f>
        <v>4.2413231399575785E-2</v>
      </c>
      <c r="T110" s="33" cm="1">
        <f t="array" ref="T110">IFERROR(_xlfn.STDEV.S(_xlfn._xlws.FILTER(Diario!$J$1:$J$2009,(Diario!$A$1:$A$2009&gt;=Tweets!A110)*(Diario!$A$1:$A$2009&lt;=Tweets!A110+7))),"")</f>
        <v>9.2312448566213137E-2</v>
      </c>
      <c r="U110" s="33">
        <f>IFERROR(_xlfn.XLOOKUP(Tweets!A110-1,Diario!$A:$A,Diario!$I:$I),"")</f>
        <v>3.1546120147853761E-2</v>
      </c>
      <c r="V110" s="33" cm="1">
        <f t="array" ref="V110">IFERROR(_xlfn.STDEV.S(_xlfn._xlws.FILTER(Diario!$J:$J,(Diario!$A:$A&gt;=Tweets!A110-3)*(Diario!$A:$A&lt;=Tweets!A110-1))),"")</f>
        <v>3.1448867009362003E-2</v>
      </c>
      <c r="W110" s="33" cm="1">
        <f t="array" ref="W110">IFERROR(_xlfn.STDEV.S(_xlfn._xlws.FILTER(Diario!$J:$J,(Diario!$A:$A&gt;=Tweets!A110-7)*(Diario!$A:$A&lt;=Tweets!A110-1))),"")</f>
        <v>2.9769426378494206E-2</v>
      </c>
      <c r="X110" s="7">
        <f>IF(_xlfn.XLOOKUP(Tweets!A110+3,Diario!$A:$A,Diario!$E:$E,,1)="",0,1)</f>
        <v>1</v>
      </c>
      <c r="Y110" s="7">
        <f>IF(_xlfn.XLOOKUP(Tweets!A110+7,Diario!$A:$A,Diario!$E:$E,,1)="",0,1)</f>
        <v>1</v>
      </c>
    </row>
    <row r="111" spans="1:25" x14ac:dyDescent="0.25">
      <c r="A111" s="23">
        <v>44708</v>
      </c>
      <c r="B111" s="24" t="s">
        <v>267</v>
      </c>
      <c r="C111" s="25">
        <v>179000</v>
      </c>
      <c r="D111" s="25">
        <v>18000</v>
      </c>
      <c r="E111" s="25">
        <v>11000</v>
      </c>
      <c r="F111" s="25" t="str">
        <f t="shared" si="3"/>
        <v>Alto</v>
      </c>
      <c r="G111" s="25">
        <f>SUM(Tweets[[#This Row],[Likes]:[Respuestas]])</f>
        <v>208000</v>
      </c>
      <c r="H111" s="26" t="s">
        <v>268</v>
      </c>
      <c r="I111" s="24" t="s">
        <v>48</v>
      </c>
      <c r="J111" s="24" t="s">
        <v>30</v>
      </c>
      <c r="K111" s="24" t="s">
        <v>44</v>
      </c>
      <c r="L111" s="24" t="s">
        <v>75</v>
      </c>
      <c r="M111" s="24" t="s">
        <v>40</v>
      </c>
      <c r="N111" s="24" t="s">
        <v>34</v>
      </c>
      <c r="O111" s="33">
        <f>IFERROR(_xlfn.XLOOKUP(Tweets!A111+1,Diario!$A$1:$A$2009,Diario!$E$1:$E$2009)/_xlfn.XLOOKUP(Tweets!A111,Diario!$A$1:$A$2009,Diario!$E$1:$E$2009)-1,"")</f>
        <v>8.0812583808353988E-3</v>
      </c>
      <c r="P111" s="33">
        <f>IFERROR(_xlfn.XLOOKUP(Tweets!A111+3,Diario!$A$1:$A$2009,Diario!$E$1:$E$2009)/_xlfn.XLOOKUP(Tweets!A111,Diario!$A$1:$A$2009,Diario!$E$1:$E$2009)-1,"")</f>
        <v>8.0602399227053034E-2</v>
      </c>
      <c r="Q111" s="33">
        <f>IFERROR(_xlfn.XLOOKUP(Tweets!A111+7,Diario!$A$1:$A$2009,Diario!$E$1:$E$2009)/_xlfn.XLOOKUP(Tweets!A111,Diario!$A$1:$A$2009,Diario!$E$1:$E$2009)-1,"")</f>
        <v>-1.040017236611368E-2</v>
      </c>
      <c r="R111" s="33">
        <f>IFERROR(_xlfn.XLOOKUP(Tweets!A111,Diario!$A:$A,Diario!$I:$I),"")</f>
        <v>1.8892125020316584E-2</v>
      </c>
      <c r="S111" s="33" cm="1">
        <f t="array" ref="S111">IFERROR(_xlfn.STDEV.S(_xlfn._xlws.FILTER(Diario!$J$1:$J$2009,(Diario!$A$1:$A$2009&gt;=Tweets!A111)*(Diario!$A$1:$A$2009&lt;=Tweets!A111+3))),"")</f>
        <v>3.4248009421162275E-2</v>
      </c>
      <c r="T111" s="33" cm="1">
        <f t="array" ref="T111">IFERROR(_xlfn.STDEV.S(_xlfn._xlws.FILTER(Diario!$J$1:$J$2009,(Diario!$A$1:$A$2009&gt;=Tweets!A111)*(Diario!$A$1:$A$2009&lt;=Tweets!A111+7))),"")</f>
        <v>3.6729085992142863E-2</v>
      </c>
      <c r="U111" s="33">
        <f>IFERROR(_xlfn.XLOOKUP(Tweets!A111-1,Diario!$A:$A,Diario!$I:$I),"")</f>
        <v>3.7647093720064827E-2</v>
      </c>
      <c r="V111" s="33" cm="1">
        <f t="array" ref="V111">IFERROR(_xlfn.STDEV.S(_xlfn._xlws.FILTER(Diario!$J:$J,(Diario!$A:$A&gt;=Tweets!A111-3)*(Diario!$A:$A&lt;=Tweets!A111-1))),"")</f>
        <v>4.4941331155767247E-2</v>
      </c>
      <c r="W111" s="33" cm="1">
        <f t="array" ref="W111">IFERROR(_xlfn.STDEV.S(_xlfn._xlws.FILTER(Diario!$J:$J,(Diario!$A:$A&gt;=Tweets!A111-7)*(Diario!$A:$A&lt;=Tweets!A111-1))),"")</f>
        <v>3.0970967880663999E-2</v>
      </c>
      <c r="X111" s="7">
        <f>IF(_xlfn.XLOOKUP(Tweets!A111+3,Diario!$A:$A,Diario!$E:$E,,1)="",0,1)</f>
        <v>1</v>
      </c>
      <c r="Y111" s="7">
        <f>IF(_xlfn.XLOOKUP(Tweets!A111+7,Diario!$A:$A,Diario!$E:$E,,1)="",0,1)</f>
        <v>1</v>
      </c>
    </row>
    <row r="112" spans="1:25" x14ac:dyDescent="0.25">
      <c r="A112" s="23">
        <v>44708</v>
      </c>
      <c r="B112" s="24" t="s">
        <v>269</v>
      </c>
      <c r="C112" s="25">
        <v>15000</v>
      </c>
      <c r="D112" s="25">
        <v>2000</v>
      </c>
      <c r="E112" s="25">
        <v>1000</v>
      </c>
      <c r="F112" s="25" t="str">
        <f t="shared" si="3"/>
        <v>Bajo</v>
      </c>
      <c r="G112" s="25">
        <f>SUM(Tweets[[#This Row],[Likes]:[Respuestas]])</f>
        <v>18000</v>
      </c>
      <c r="H112" s="26" t="s">
        <v>270</v>
      </c>
      <c r="I112" s="24" t="s">
        <v>48</v>
      </c>
      <c r="J112" s="24" t="s">
        <v>49</v>
      </c>
      <c r="K112" s="24" t="s">
        <v>38</v>
      </c>
      <c r="L112" s="24" t="s">
        <v>50</v>
      </c>
      <c r="M112" s="24" t="s">
        <v>50</v>
      </c>
      <c r="N112" s="24" t="s">
        <v>34</v>
      </c>
      <c r="O112" s="33">
        <f>IFERROR(_xlfn.XLOOKUP(Tweets!A112+1,Diario!$A$1:$A$2009,Diario!$E$1:$E$2009)/_xlfn.XLOOKUP(Tweets!A112,Diario!$A$1:$A$2009,Diario!$E$1:$E$2009)-1,"")</f>
        <v>8.0812583808353988E-3</v>
      </c>
      <c r="P112" s="33">
        <f>IFERROR(_xlfn.XLOOKUP(Tweets!A112+3,Diario!$A$1:$A$2009,Diario!$E$1:$E$2009)/_xlfn.XLOOKUP(Tweets!A112,Diario!$A$1:$A$2009,Diario!$E$1:$E$2009)-1,"")</f>
        <v>8.0602399227053034E-2</v>
      </c>
      <c r="Q112" s="33">
        <f>IFERROR(_xlfn.XLOOKUP(Tweets!A112+7,Diario!$A$1:$A$2009,Diario!$E$1:$E$2009)/_xlfn.XLOOKUP(Tweets!A112,Diario!$A$1:$A$2009,Diario!$E$1:$E$2009)-1,"")</f>
        <v>-1.040017236611368E-2</v>
      </c>
      <c r="R112" s="33">
        <f>IFERROR(_xlfn.XLOOKUP(Tweets!A112,Diario!$A:$A,Diario!$I:$I),"")</f>
        <v>1.8892125020316584E-2</v>
      </c>
      <c r="S112" s="33" cm="1">
        <f t="array" ref="S112">IFERROR(_xlfn.STDEV.S(_xlfn._xlws.FILTER(Diario!$J$1:$J$2009,(Diario!$A$1:$A$2009&gt;=Tweets!A112)*(Diario!$A$1:$A$2009&lt;=Tweets!A112+3))),"")</f>
        <v>3.4248009421162275E-2</v>
      </c>
      <c r="T112" s="33" cm="1">
        <f t="array" ref="T112">IFERROR(_xlfn.STDEV.S(_xlfn._xlws.FILTER(Diario!$J$1:$J$2009,(Diario!$A$1:$A$2009&gt;=Tweets!A112)*(Diario!$A$1:$A$2009&lt;=Tweets!A112+7))),"")</f>
        <v>3.6729085992142863E-2</v>
      </c>
      <c r="U112" s="33">
        <f>IFERROR(_xlfn.XLOOKUP(Tweets!A112-1,Diario!$A:$A,Diario!$I:$I),"")</f>
        <v>3.7647093720064827E-2</v>
      </c>
      <c r="V112" s="33" cm="1">
        <f t="array" ref="V112">IFERROR(_xlfn.STDEV.S(_xlfn._xlws.FILTER(Diario!$J:$J,(Diario!$A:$A&gt;=Tweets!A112-3)*(Diario!$A:$A&lt;=Tweets!A112-1))),"")</f>
        <v>4.4941331155767247E-2</v>
      </c>
      <c r="W112" s="33" cm="1">
        <f t="array" ref="W112">IFERROR(_xlfn.STDEV.S(_xlfn._xlws.FILTER(Diario!$J:$J,(Diario!$A:$A&gt;=Tweets!A112-7)*(Diario!$A:$A&lt;=Tweets!A112-1))),"")</f>
        <v>3.0970967880663999E-2</v>
      </c>
      <c r="X112" s="7">
        <f>IF(_xlfn.XLOOKUP(Tweets!A112+3,Diario!$A:$A,Diario!$E:$E,,1)="",0,1)</f>
        <v>1</v>
      </c>
      <c r="Y112" s="7">
        <f>IF(_xlfn.XLOOKUP(Tweets!A112+7,Diario!$A:$A,Diario!$E:$E,,1)="",0,1)</f>
        <v>1</v>
      </c>
    </row>
    <row r="113" spans="1:25" x14ac:dyDescent="0.25">
      <c r="A113" s="23">
        <v>44712</v>
      </c>
      <c r="B113" s="24" t="s">
        <v>271</v>
      </c>
      <c r="C113" s="25">
        <v>10000</v>
      </c>
      <c r="D113" s="25">
        <v>1000</v>
      </c>
      <c r="E113" s="25">
        <v>793</v>
      </c>
      <c r="F113" s="25" t="str">
        <f t="shared" si="3"/>
        <v>Bajo</v>
      </c>
      <c r="G113" s="25">
        <f>SUM(Tweets[[#This Row],[Likes]:[Respuestas]])</f>
        <v>11793</v>
      </c>
      <c r="H113" s="26" t="s">
        <v>272</v>
      </c>
      <c r="I113" s="24" t="s">
        <v>48</v>
      </c>
      <c r="J113" s="24" t="s">
        <v>49</v>
      </c>
      <c r="K113" s="24" t="s">
        <v>38</v>
      </c>
      <c r="L113" s="24" t="s">
        <v>50</v>
      </c>
      <c r="M113" s="24" t="s">
        <v>50</v>
      </c>
      <c r="N113" s="24" t="s">
        <v>34</v>
      </c>
      <c r="O113" s="33">
        <f>IFERROR(_xlfn.XLOOKUP(Tweets!A113+1,Diario!$A$1:$A$2009,Diario!$E$1:$E$2009)/_xlfn.XLOOKUP(Tweets!A113,Diario!$A$1:$A$2009,Diario!$E$1:$E$2009)-1,"")</f>
        <v>-5.8689164965021856E-2</v>
      </c>
      <c r="P113" s="33">
        <f>IFERROR(_xlfn.XLOOKUP(Tweets!A113+3,Diario!$A$1:$A$2009,Diario!$E$1:$E$2009)/_xlfn.XLOOKUP(Tweets!A113,Diario!$A$1:$A$2009,Diario!$E$1:$E$2009)-1,"")</f>
        <v>-6.6456607810657431E-2</v>
      </c>
      <c r="Q113" s="33">
        <f>IFERROR(_xlfn.XLOOKUP(Tweets!A113+7,Diario!$A$1:$A$2009,Diario!$E$1:$E$2009)/_xlfn.XLOOKUP(Tweets!A113,Diario!$A$1:$A$2009,Diario!$E$1:$E$2009)-1,"")</f>
        <v>-6.555184077540932E-2</v>
      </c>
      <c r="R113" s="33">
        <f>IFERROR(_xlfn.XLOOKUP(Tweets!A113,Diario!$A:$A,Diario!$I:$I),"")</f>
        <v>4.1519683453466356E-2</v>
      </c>
      <c r="S113" s="33" cm="1">
        <f t="array" ref="S113">IFERROR(_xlfn.STDEV.S(_xlfn._xlws.FILTER(Diario!$J$1:$J$2009,(Diario!$A$1:$A$2009&gt;=Tweets!A113)*(Diario!$A$1:$A$2009&lt;=Tweets!A113+3))),"")</f>
        <v>3.8368879817275194E-2</v>
      </c>
      <c r="T113" s="33" cm="1">
        <f t="array" ref="T113">IFERROR(_xlfn.STDEV.S(_xlfn._xlws.FILTER(Diario!$J$1:$J$2009,(Diario!$A$1:$A$2009&gt;=Tweets!A113)*(Diario!$A$1:$A$2009&lt;=Tweets!A113+7))),"")</f>
        <v>2.7852919835353339E-2</v>
      </c>
      <c r="U113" s="33">
        <f>IFERROR(_xlfn.XLOOKUP(Tweets!A113-1,Diario!$A:$A,Diario!$I:$I),"")</f>
        <v>1.182230477561794E-3</v>
      </c>
      <c r="V113" s="33" cm="1">
        <f t="array" ref="V113">IFERROR(_xlfn.STDEV.S(_xlfn._xlws.FILTER(Diario!$J:$J,(Diario!$A:$A&gt;=Tweets!A113-3)*(Diario!$A:$A&lt;=Tweets!A113-1))),"")</f>
        <v>4.1550252538044771E-2</v>
      </c>
      <c r="W113" s="33" cm="1">
        <f t="array" ref="W113">IFERROR(_xlfn.STDEV.S(_xlfn._xlws.FILTER(Diario!$J:$J,(Diario!$A:$A&gt;=Tweets!A113-7)*(Diario!$A:$A&lt;=Tweets!A113-1))),"")</f>
        <v>3.7715574728186679E-2</v>
      </c>
      <c r="X113" s="7">
        <f>IF(_xlfn.XLOOKUP(Tweets!A113+3,Diario!$A:$A,Diario!$E:$E,,1)="",0,1)</f>
        <v>1</v>
      </c>
      <c r="Y113" s="7">
        <f>IF(_xlfn.XLOOKUP(Tweets!A113+7,Diario!$A:$A,Diario!$E:$E,,1)="",0,1)</f>
        <v>1</v>
      </c>
    </row>
    <row r="114" spans="1:25" x14ac:dyDescent="0.25">
      <c r="A114" s="23">
        <v>44712</v>
      </c>
      <c r="B114" s="24" t="s">
        <v>273</v>
      </c>
      <c r="C114" s="25">
        <v>3000</v>
      </c>
      <c r="D114" s="25">
        <v>292</v>
      </c>
      <c r="E114" s="25">
        <v>182</v>
      </c>
      <c r="F114" s="25" t="str">
        <f t="shared" si="3"/>
        <v>Bajo</v>
      </c>
      <c r="G114" s="25">
        <f>SUM(Tweets[[#This Row],[Likes]:[Respuestas]])</f>
        <v>3474</v>
      </c>
      <c r="H114" s="26" t="s">
        <v>274</v>
      </c>
      <c r="I114" s="24" t="s">
        <v>48</v>
      </c>
      <c r="J114" s="24" t="s">
        <v>49</v>
      </c>
      <c r="K114" s="24" t="s">
        <v>38</v>
      </c>
      <c r="L114" s="24" t="s">
        <v>50</v>
      </c>
      <c r="M114" s="24" t="s">
        <v>50</v>
      </c>
      <c r="N114" s="24" t="s">
        <v>34</v>
      </c>
      <c r="O114" s="33">
        <f>IFERROR(_xlfn.XLOOKUP(Tweets!A114+1,Diario!$A$1:$A$2009,Diario!$E$1:$E$2009)/_xlfn.XLOOKUP(Tweets!A114,Diario!$A$1:$A$2009,Diario!$E$1:$E$2009)-1,"")</f>
        <v>-5.8689164965021856E-2</v>
      </c>
      <c r="P114" s="33">
        <f>IFERROR(_xlfn.XLOOKUP(Tweets!A114+3,Diario!$A$1:$A$2009,Diario!$E$1:$E$2009)/_xlfn.XLOOKUP(Tweets!A114,Diario!$A$1:$A$2009,Diario!$E$1:$E$2009)-1,"")</f>
        <v>-6.6456607810657431E-2</v>
      </c>
      <c r="Q114" s="33">
        <f>IFERROR(_xlfn.XLOOKUP(Tweets!A114+7,Diario!$A$1:$A$2009,Diario!$E$1:$E$2009)/_xlfn.XLOOKUP(Tweets!A114,Diario!$A$1:$A$2009,Diario!$E$1:$E$2009)-1,"")</f>
        <v>-6.555184077540932E-2</v>
      </c>
      <c r="R114" s="33">
        <f>IFERROR(_xlfn.XLOOKUP(Tweets!A114,Diario!$A:$A,Diario!$I:$I),"")</f>
        <v>4.1519683453466356E-2</v>
      </c>
      <c r="S114" s="33" cm="1">
        <f t="array" ref="S114">IFERROR(_xlfn.STDEV.S(_xlfn._xlws.FILTER(Diario!$J$1:$J$2009,(Diario!$A$1:$A$2009&gt;=Tweets!A114)*(Diario!$A$1:$A$2009&lt;=Tweets!A114+3))),"")</f>
        <v>3.8368879817275194E-2</v>
      </c>
      <c r="T114" s="33" cm="1">
        <f t="array" ref="T114">IFERROR(_xlfn.STDEV.S(_xlfn._xlws.FILTER(Diario!$J$1:$J$2009,(Diario!$A$1:$A$2009&gt;=Tweets!A114)*(Diario!$A$1:$A$2009&lt;=Tweets!A114+7))),"")</f>
        <v>2.7852919835353339E-2</v>
      </c>
      <c r="U114" s="33">
        <f>IFERROR(_xlfn.XLOOKUP(Tweets!A114-1,Diario!$A:$A,Diario!$I:$I),"")</f>
        <v>1.182230477561794E-3</v>
      </c>
      <c r="V114" s="33" cm="1">
        <f t="array" ref="V114">IFERROR(_xlfn.STDEV.S(_xlfn._xlws.FILTER(Diario!$J:$J,(Diario!$A:$A&gt;=Tweets!A114-3)*(Diario!$A:$A&lt;=Tweets!A114-1))),"")</f>
        <v>4.1550252538044771E-2</v>
      </c>
      <c r="W114" s="33" cm="1">
        <f t="array" ref="W114">IFERROR(_xlfn.STDEV.S(_xlfn._xlws.FILTER(Diario!$J:$J,(Diario!$A:$A&gt;=Tweets!A114-7)*(Diario!$A:$A&lt;=Tweets!A114-1))),"")</f>
        <v>3.7715574728186679E-2</v>
      </c>
      <c r="X114" s="7">
        <f>IF(_xlfn.XLOOKUP(Tweets!A114+3,Diario!$A:$A,Diario!$E:$E,,1)="",0,1)</f>
        <v>1</v>
      </c>
      <c r="Y114" s="7">
        <f>IF(_xlfn.XLOOKUP(Tweets!A114+7,Diario!$A:$A,Diario!$E:$E,,1)="",0,1)</f>
        <v>1</v>
      </c>
    </row>
    <row r="115" spans="1:25" x14ac:dyDescent="0.25">
      <c r="A115" s="23">
        <v>44731</v>
      </c>
      <c r="B115" s="24" t="s">
        <v>275</v>
      </c>
      <c r="C115" s="25">
        <v>349000</v>
      </c>
      <c r="D115" s="25">
        <v>37000</v>
      </c>
      <c r="E115" s="25">
        <v>32000</v>
      </c>
      <c r="F115" s="25" t="str">
        <f t="shared" si="3"/>
        <v>Muy alto</v>
      </c>
      <c r="G115" s="25">
        <f>SUM(Tweets[[#This Row],[Likes]:[Respuestas]])</f>
        <v>418000</v>
      </c>
      <c r="H115" s="26" t="s">
        <v>276</v>
      </c>
      <c r="I115" s="24" t="s">
        <v>48</v>
      </c>
      <c r="J115" s="24" t="s">
        <v>30</v>
      </c>
      <c r="K115" s="24" t="s">
        <v>44</v>
      </c>
      <c r="L115" s="24" t="s">
        <v>75</v>
      </c>
      <c r="M115" s="24" t="s">
        <v>63</v>
      </c>
      <c r="N115" s="24" t="s">
        <v>34</v>
      </c>
      <c r="O115" s="33">
        <f>IFERROR(_xlfn.XLOOKUP(Tweets!A115+1,Diario!$A$1:$A$2009,Diario!$E$1:$E$2009)/_xlfn.XLOOKUP(Tweets!A115,Diario!$A$1:$A$2009,Diario!$E$1:$E$2009)-1,"")</f>
        <v>-1.5251710467004687E-3</v>
      </c>
      <c r="P115" s="33">
        <f>IFERROR(_xlfn.XLOOKUP(Tweets!A115+3,Diario!$A$1:$A$2009,Diario!$E$1:$E$2009)/_xlfn.XLOOKUP(Tweets!A115,Diario!$A$1:$A$2009,Diario!$E$1:$E$2009)-1,"")</f>
        <v>2.2032508477511925E-2</v>
      </c>
      <c r="Q115" s="33">
        <f>IFERROR(_xlfn.XLOOKUP(Tweets!A115+7,Diario!$A$1:$A$2009,Diario!$E$1:$E$2009)/_xlfn.XLOOKUP(Tweets!A115,Diario!$A$1:$A$2009,Diario!$E$1:$E$2009)-1,"")</f>
        <v>0.21722548425156329</v>
      </c>
      <c r="R115" s="33">
        <f>IFERROR(_xlfn.XLOOKUP(Tweets!A115,Diario!$A:$A,Diario!$I:$I),"")</f>
        <v>0.11200165076291953</v>
      </c>
      <c r="S115" s="33" cm="1">
        <f t="array" ref="S115">IFERROR(_xlfn.STDEV.S(_xlfn._xlws.FILTER(Diario!$J$1:$J$2009,(Diario!$A$1:$A$2009&gt;=Tweets!A115)*(Diario!$A$1:$A$2009&lt;=Tweets!A115+3))),"")</f>
        <v>6.5434879544582825E-2</v>
      </c>
      <c r="T115" s="33" cm="1">
        <f t="array" ref="T115">IFERROR(_xlfn.STDEV.S(_xlfn._xlws.FILTER(Diario!$J$1:$J$2009,(Diario!$A$1:$A$2009&gt;=Tweets!A115)*(Diario!$A$1:$A$2009&lt;=Tweets!A115+7))),"")</f>
        <v>5.0708311338380746E-2</v>
      </c>
      <c r="U115" s="33">
        <f>IFERROR(_xlfn.XLOOKUP(Tweets!A115-1,Diario!$A:$A,Diario!$I:$I),"")</f>
        <v>7.2283507883236023E-2</v>
      </c>
      <c r="V115" s="33" cm="1">
        <f t="array" ref="V115">IFERROR(_xlfn.STDEV.S(_xlfn._xlws.FILTER(Diario!$J:$J,(Diario!$A:$A&gt;=Tweets!A115-3)*(Diario!$A:$A&lt;=Tweets!A115-1))),"")</f>
        <v>0.10370777468476625</v>
      </c>
      <c r="W115" s="33" cm="1">
        <f t="array" ref="W115">IFERROR(_xlfn.STDEV.S(_xlfn._xlws.FILTER(Diario!$J:$J,(Diario!$A:$A&gt;=Tweets!A115-7)*(Diario!$A:$A&lt;=Tweets!A115-1))),"")</f>
        <v>0.12013263347904433</v>
      </c>
      <c r="X115" s="7">
        <f>IF(_xlfn.XLOOKUP(Tweets!A115+3,Diario!$A:$A,Diario!$E:$E,,1)="",0,1)</f>
        <v>1</v>
      </c>
      <c r="Y115" s="7">
        <f>IF(_xlfn.XLOOKUP(Tweets!A115+7,Diario!$A:$A,Diario!$E:$E,,1)="",0,1)</f>
        <v>1</v>
      </c>
    </row>
    <row r="116" spans="1:25" x14ac:dyDescent="0.25">
      <c r="A116" s="23">
        <v>44763</v>
      </c>
      <c r="B116" s="24" t="s">
        <v>277</v>
      </c>
      <c r="C116" s="25">
        <v>21000</v>
      </c>
      <c r="D116" s="25">
        <v>1000</v>
      </c>
      <c r="E116" s="25">
        <v>1000</v>
      </c>
      <c r="F116" s="25" t="str">
        <f t="shared" si="3"/>
        <v>Bajo</v>
      </c>
      <c r="G116" s="25">
        <f>SUM(Tweets[[#This Row],[Likes]:[Respuestas]])</f>
        <v>23000</v>
      </c>
      <c r="H116" s="26" t="s">
        <v>278</v>
      </c>
      <c r="I116" s="24" t="s">
        <v>48</v>
      </c>
      <c r="J116" s="24" t="s">
        <v>49</v>
      </c>
      <c r="K116" s="24" t="s">
        <v>38</v>
      </c>
      <c r="L116" s="24" t="s">
        <v>50</v>
      </c>
      <c r="M116" s="24" t="s">
        <v>92</v>
      </c>
      <c r="N116" s="24" t="s">
        <v>34</v>
      </c>
      <c r="O116" s="33">
        <f>IFERROR(_xlfn.XLOOKUP(Tweets!A116+1,Diario!$A$1:$A$2009,Diario!$E$1:$E$2009)/_xlfn.XLOOKUP(Tweets!A116,Diario!$A$1:$A$2009,Diario!$E$1:$E$2009)-1,"")</f>
        <v>-3.5738255348729209E-2</v>
      </c>
      <c r="P116" s="33">
        <f>IFERROR(_xlfn.XLOOKUP(Tweets!A116+3,Diario!$A$1:$A$2009,Diario!$E$1:$E$2009)/_xlfn.XLOOKUP(Tweets!A116,Diario!$A$1:$A$2009,Diario!$E$1:$E$2009)-1,"")</f>
        <v>-3.4564642460655604E-2</v>
      </c>
      <c r="Q116" s="33">
        <f>IFERROR(_xlfn.XLOOKUP(Tweets!A116+7,Diario!$A$1:$A$2009,Diario!$E$1:$E$2009)/_xlfn.XLOOKUP(Tweets!A116,Diario!$A$1:$A$2009,Diario!$E$1:$E$2009)-1,"")</f>
        <v>-1.4437432190678168E-2</v>
      </c>
      <c r="R116" s="33">
        <f>IFERROR(_xlfn.XLOOKUP(Tweets!A116,Diario!$A:$A,Diario!$I:$I),"")</f>
        <v>2.8496116474737331E-2</v>
      </c>
      <c r="S116" s="33" cm="1">
        <f t="array" ref="S116">IFERROR(_xlfn.STDEV.S(_xlfn._xlws.FILTER(Diario!$J$1:$J$2009,(Diario!$A$1:$A$2009&gt;=Tweets!A116)*(Diario!$A$1:$A$2009&lt;=Tweets!A116+3))),"")</f>
        <v>3.9500675382584463E-2</v>
      </c>
      <c r="T116" s="33" cm="1">
        <f t="array" ref="T116">IFERROR(_xlfn.STDEV.S(_xlfn._xlws.FILTER(Diario!$J$1:$J$2009,(Diario!$A$1:$A$2009&gt;=Tweets!A116)*(Diario!$A$1:$A$2009&lt;=Tweets!A116+7))),"")</f>
        <v>4.5001080092197041E-2</v>
      </c>
      <c r="U116" s="33">
        <f>IFERROR(_xlfn.XLOOKUP(Tweets!A116-1,Diario!$A:$A,Diario!$I:$I),"")</f>
        <v>6.385955292063078E-2</v>
      </c>
      <c r="V116" s="33" cm="1">
        <f t="array" ref="V116">IFERROR(_xlfn.STDEV.S(_xlfn._xlws.FILTER(Diario!$J:$J,(Diario!$A:$A&gt;=Tweets!A116-3)*(Diario!$A:$A&lt;=Tweets!A116-1))),"")</f>
        <v>1.09807260432155E-2</v>
      </c>
      <c r="W116" s="33" cm="1">
        <f t="array" ref="W116">IFERROR(_xlfn.STDEV.S(_xlfn._xlws.FILTER(Diario!$J:$J,(Diario!$A:$A&gt;=Tweets!A116-7)*(Diario!$A:$A&lt;=Tweets!A116-1))),"")</f>
        <v>2.7615415277045002E-2</v>
      </c>
      <c r="X116" s="7">
        <f>IF(_xlfn.XLOOKUP(Tweets!A116+3,Diario!$A:$A,Diario!$E:$E,,1)="",0,1)</f>
        <v>1</v>
      </c>
      <c r="Y116" s="7">
        <f>IF(_xlfn.XLOOKUP(Tweets!A116+7,Diario!$A:$A,Diario!$E:$E,,1)="",0,1)</f>
        <v>1</v>
      </c>
    </row>
    <row r="117" spans="1:25" x14ac:dyDescent="0.25">
      <c r="A117" s="23">
        <v>44843</v>
      </c>
      <c r="B117" s="24" t="s">
        <v>279</v>
      </c>
      <c r="C117" s="25">
        <v>57000</v>
      </c>
      <c r="D117" s="25">
        <v>3000</v>
      </c>
      <c r="E117" s="25">
        <v>6000</v>
      </c>
      <c r="F117" s="25" t="str">
        <f t="shared" si="3"/>
        <v>Medio</v>
      </c>
      <c r="G117" s="25">
        <f>SUM(Tweets[[#This Row],[Likes]:[Respuestas]])</f>
        <v>66000</v>
      </c>
      <c r="H117" s="26" t="s">
        <v>280</v>
      </c>
      <c r="I117" s="24" t="s">
        <v>43</v>
      </c>
      <c r="J117" s="24" t="s">
        <v>30</v>
      </c>
      <c r="K117" s="24" t="s">
        <v>44</v>
      </c>
      <c r="L117" s="24" t="s">
        <v>75</v>
      </c>
      <c r="M117" s="24" t="s">
        <v>40</v>
      </c>
      <c r="N117" s="24" t="s">
        <v>57</v>
      </c>
      <c r="O117" s="33">
        <f>IFERROR(_xlfn.XLOOKUP(Tweets!A117+1,Diario!$A$1:$A$2009,Diario!$E$1:$E$2009)/_xlfn.XLOOKUP(Tweets!A117,Diario!$A$1:$A$2009,Diario!$E$1:$E$2009)-1,"")</f>
        <v>-4.4520829489984703E-2</v>
      </c>
      <c r="P117" s="33">
        <f>IFERROR(_xlfn.XLOOKUP(Tweets!A117+3,Diario!$A$1:$A$2009,Diario!$E$1:$E$2009)/_xlfn.XLOOKUP(Tweets!A117,Diario!$A$1:$A$2009,Diario!$E$1:$E$2009)-1,"")</f>
        <v>-3.6923876891721386E-2</v>
      </c>
      <c r="Q117" s="33">
        <f>IFERROR(_xlfn.XLOOKUP(Tweets!A117+7,Diario!$A$1:$A$2009,Diario!$E$1:$E$2009)/_xlfn.XLOOKUP(Tweets!A117,Diario!$A$1:$A$2009,Diario!$E$1:$E$2009)-1,"")</f>
        <v>-5.3395743395905693E-2</v>
      </c>
      <c r="R117" s="33">
        <f>IFERROR(_xlfn.XLOOKUP(Tweets!A117,Diario!$A:$A,Diario!$I:$I),"")</f>
        <v>2.2486353611872335E-2</v>
      </c>
      <c r="S117" s="33" cm="1">
        <f t="array" ref="S117">IFERROR(_xlfn.STDEV.S(_xlfn._xlws.FILTER(Diario!$J$1:$J$2009,(Diario!$A$1:$A$2009&gt;=Tweets!A117)*(Diario!$A$1:$A$2009&lt;=Tweets!A117+3))),"")</f>
        <v>2.4811742335381741E-2</v>
      </c>
      <c r="T117" s="33" cm="1">
        <f t="array" ref="T117">IFERROR(_xlfn.STDEV.S(_xlfn._xlws.FILTER(Diario!$J$1:$J$2009,(Diario!$A$1:$A$2009&gt;=Tweets!A117)*(Diario!$A$1:$A$2009&lt;=Tweets!A117+7))),"")</f>
        <v>1.9965871972485852E-2</v>
      </c>
      <c r="U117" s="33">
        <f>IFERROR(_xlfn.XLOOKUP(Tweets!A117-1,Diario!$A:$A,Diario!$I:$I),"")</f>
        <v>4.3326697298369764E-3</v>
      </c>
      <c r="V117" s="33" cm="1">
        <f t="array" ref="V117">IFERROR(_xlfn.STDEV.S(_xlfn._xlws.FILTER(Diario!$J:$J,(Diario!$A:$A&gt;=Tweets!A117-3)*(Diario!$A:$A&lt;=Tweets!A117-1))),"")</f>
        <v>1.3011625162483513E-2</v>
      </c>
      <c r="W117" s="33" cm="1">
        <f t="array" ref="W117">IFERROR(_xlfn.STDEV.S(_xlfn._xlws.FILTER(Diario!$J:$J,(Diario!$A:$A&gt;=Tweets!A117-7)*(Diario!$A:$A&lt;=Tweets!A117-1))),"")</f>
        <v>4.0703814410674451E-2</v>
      </c>
      <c r="X117" s="7">
        <f>IF(_xlfn.XLOOKUP(Tweets!A117+3,Diario!$A:$A,Diario!$E:$E,,1)="",0,1)</f>
        <v>1</v>
      </c>
      <c r="Y117" s="7">
        <f>IF(_xlfn.XLOOKUP(Tweets!A117+7,Diario!$A:$A,Diario!$E:$E,,1)="",0,1)</f>
        <v>1</v>
      </c>
    </row>
    <row r="118" spans="1:25" x14ac:dyDescent="0.25">
      <c r="A118" s="23">
        <v>44854</v>
      </c>
      <c r="B118" s="24" t="s">
        <v>281</v>
      </c>
      <c r="C118" s="25">
        <v>69000</v>
      </c>
      <c r="D118" s="25">
        <v>4000</v>
      </c>
      <c r="E118" s="25">
        <v>4000</v>
      </c>
      <c r="F118" s="25" t="str">
        <f t="shared" si="3"/>
        <v>Medio</v>
      </c>
      <c r="G118" s="25">
        <f>SUM(Tweets[[#This Row],[Likes]:[Respuestas]])</f>
        <v>77000</v>
      </c>
      <c r="H118" s="26" t="s">
        <v>282</v>
      </c>
      <c r="I118" s="24" t="s">
        <v>43</v>
      </c>
      <c r="J118" s="24" t="s">
        <v>30</v>
      </c>
      <c r="K118" s="24" t="s">
        <v>44</v>
      </c>
      <c r="L118" s="24" t="s">
        <v>45</v>
      </c>
      <c r="M118" s="24" t="s">
        <v>63</v>
      </c>
      <c r="N118" s="24" t="s">
        <v>34</v>
      </c>
      <c r="O118" s="33">
        <f>IFERROR(_xlfn.XLOOKUP(Tweets!A118+1,Diario!$A$1:$A$2009,Diario!$E$1:$E$2009)/_xlfn.XLOOKUP(Tweets!A118,Diario!$A$1:$A$2009,Diario!$E$1:$E$2009)-1,"")</f>
        <v>-2.4821449172817145E-3</v>
      </c>
      <c r="P118" s="33">
        <f>IFERROR(_xlfn.XLOOKUP(Tweets!A118+3,Diario!$A$1:$A$2009,Diario!$E$1:$E$2009)/_xlfn.XLOOKUP(Tweets!A118,Diario!$A$1:$A$2009,Diario!$E$1:$E$2009)-1,"")</f>
        <v>1.4022408613582948E-2</v>
      </c>
      <c r="Q118" s="33">
        <f>IFERROR(_xlfn.XLOOKUP(Tweets!A118+7,Diario!$A$1:$A$2009,Diario!$E$1:$E$2009)/_xlfn.XLOOKUP(Tweets!A118,Diario!$A$1:$A$2009,Diario!$E$1:$E$2009)-1,"")</f>
        <v>0.29750840501854525</v>
      </c>
      <c r="R118" s="33">
        <f>IFERROR(_xlfn.XLOOKUP(Tweets!A118,Diario!$A:$A,Diario!$I:$I),"")</f>
        <v>1.3971443426999963E-2</v>
      </c>
      <c r="S118" s="33" cm="1">
        <f t="array" ref="S118">IFERROR(_xlfn.STDEV.S(_xlfn._xlws.FILTER(Diario!$J$1:$J$2009,(Diario!$A$1:$A$2009&gt;=Tweets!A118)*(Diario!$A$1:$A$2009&lt;=Tweets!A118+3))),"")</f>
        <v>1.0621927744859452E-2</v>
      </c>
      <c r="T118" s="33" cm="1">
        <f t="array" ref="T118">IFERROR(_xlfn.STDEV.S(_xlfn._xlws.FILTER(Diario!$J$1:$J$2009,(Diario!$A$1:$A$2009&gt;=Tweets!A118)*(Diario!$A$1:$A$2009&lt;=Tweets!A118+7))),"")</f>
        <v>5.8597862858244622E-2</v>
      </c>
      <c r="U118" s="33">
        <f>IFERROR(_xlfn.XLOOKUP(Tweets!A118-1,Diario!$A:$A,Diario!$I:$I),"")</f>
        <v>4.6578550287396181E-3</v>
      </c>
      <c r="V118" s="33" cm="1">
        <f t="array" ref="V118">IFERROR(_xlfn.STDEV.S(_xlfn._xlws.FILTER(Diario!$J:$J,(Diario!$A:$A&gt;=Tweets!A118-3)*(Diario!$A:$A&lt;=Tweets!A118-1))),"")</f>
        <v>1.7811409279485439E-2</v>
      </c>
      <c r="W118" s="33" cm="1">
        <f t="array" ref="W118">IFERROR(_xlfn.STDEV.S(_xlfn._xlws.FILTER(Diario!$J:$J,(Diario!$A:$A&gt;=Tweets!A118-7)*(Diario!$A:$A&lt;=Tweets!A118-1))),"")</f>
        <v>1.4988105225554535E-2</v>
      </c>
      <c r="X118" s="7">
        <f>IF(_xlfn.XLOOKUP(Tweets!A118+3,Diario!$A:$A,Diario!$E:$E,,1)="",0,1)</f>
        <v>1</v>
      </c>
      <c r="Y118" s="7">
        <f>IF(_xlfn.XLOOKUP(Tweets!A118+7,Diario!$A:$A,Diario!$E:$E,,1)="",0,1)</f>
        <v>1</v>
      </c>
    </row>
    <row r="119" spans="1:25" x14ac:dyDescent="0.25">
      <c r="A119" s="23">
        <v>44859</v>
      </c>
      <c r="B119" s="24" t="s">
        <v>283</v>
      </c>
      <c r="C119" s="25">
        <v>10000</v>
      </c>
      <c r="D119" s="25">
        <v>503</v>
      </c>
      <c r="E119" s="25">
        <v>797</v>
      </c>
      <c r="F119" s="25" t="str">
        <f t="shared" si="3"/>
        <v>Bajo</v>
      </c>
      <c r="G119" s="25">
        <f>SUM(Tweets[[#This Row],[Likes]:[Respuestas]])</f>
        <v>11300</v>
      </c>
      <c r="H119" s="26" t="s">
        <v>284</v>
      </c>
      <c r="I119" s="24" t="s">
        <v>37</v>
      </c>
      <c r="J119" s="24" t="s">
        <v>49</v>
      </c>
      <c r="K119" s="24" t="s">
        <v>38</v>
      </c>
      <c r="L119" s="24" t="s">
        <v>39</v>
      </c>
      <c r="M119" s="24" t="s">
        <v>40</v>
      </c>
      <c r="N119" s="24" t="s">
        <v>34</v>
      </c>
      <c r="O119" s="33">
        <f>IFERROR(_xlfn.XLOOKUP(Tweets!A119+1,Diario!$A$1:$A$2009,Diario!$E$1:$E$2009)/_xlfn.XLOOKUP(Tweets!A119,Diario!$A$1:$A$2009,Diario!$E$1:$E$2009)-1,"")</f>
        <v>0.15909921394475202</v>
      </c>
      <c r="P119" s="33">
        <f>IFERROR(_xlfn.XLOOKUP(Tweets!A119+3,Diario!$A$1:$A$2009,Diario!$E$1:$E$2009)/_xlfn.XLOOKUP(Tweets!A119,Diario!$A$1:$A$2009,Diario!$E$1:$E$2009)-1,"")</f>
        <v>0.34300833778137063</v>
      </c>
      <c r="Q119" s="33">
        <f>IFERROR(_xlfn.XLOOKUP(Tweets!A119+7,Diario!$A$1:$A$2009,Diario!$E$1:$E$2009)/_xlfn.XLOOKUP(Tweets!A119,Diario!$A$1:$A$2009,Diario!$E$1:$E$2009)-1,"")</f>
        <v>1.2677560704859414</v>
      </c>
      <c r="R119" s="33">
        <f>IFERROR(_xlfn.XLOOKUP(Tweets!A119,Diario!$A:$A,Diario!$I:$I),"")</f>
        <v>1.1501866840600958E-2</v>
      </c>
      <c r="S119" s="33" cm="1">
        <f t="array" ref="S119">IFERROR(_xlfn.STDEV.S(_xlfn._xlws.FILTER(Diario!$J$1:$J$2009,(Diario!$A$1:$A$2009&gt;=Tweets!A119)*(Diario!$A$1:$A$2009&lt;=Tweets!A119+3))),"")</f>
        <v>0.17740634866696703</v>
      </c>
      <c r="T119" s="33" cm="1">
        <f t="array" ref="T119">IFERROR(_xlfn.STDEV.S(_xlfn._xlws.FILTER(Diario!$J$1:$J$2009,(Diario!$A$1:$A$2009&gt;=Tweets!A119)*(Diario!$A$1:$A$2009&lt;=Tweets!A119+7))),"")</f>
        <v>0.16331878392037455</v>
      </c>
      <c r="U119" s="33">
        <f>IFERROR(_xlfn.XLOOKUP(Tweets!A119-1,Diario!$A:$A,Diario!$I:$I),"")</f>
        <v>6.3093284165525135E-2</v>
      </c>
      <c r="V119" s="33" cm="1">
        <f t="array" ref="V119">IFERROR(_xlfn.STDEV.S(_xlfn._xlws.FILTER(Diario!$J:$J,(Diario!$A:$A&gt;=Tweets!A119-3)*(Diario!$A:$A&lt;=Tweets!A119-1))),"")</f>
        <v>3.4996641437019589E-2</v>
      </c>
      <c r="W119" s="33" cm="1">
        <f t="array" ref="W119">IFERROR(_xlfn.STDEV.S(_xlfn._xlws.FILTER(Diario!$J:$J,(Diario!$A:$A&gt;=Tweets!A119-7)*(Diario!$A:$A&lt;=Tweets!A119-1))),"")</f>
        <v>2.4928994871371322E-2</v>
      </c>
      <c r="X119" s="7">
        <f>IF(_xlfn.XLOOKUP(Tweets!A119+3,Diario!$A:$A,Diario!$E:$E,,1)="",0,1)</f>
        <v>1</v>
      </c>
      <c r="Y119" s="7">
        <f>IF(_xlfn.XLOOKUP(Tweets!A119+7,Diario!$A:$A,Diario!$E:$E,,1)="",0,1)</f>
        <v>1</v>
      </c>
    </row>
    <row r="120" spans="1:25" x14ac:dyDescent="0.25">
      <c r="A120" s="23">
        <v>44860</v>
      </c>
      <c r="B120" s="24" t="s">
        <v>285</v>
      </c>
      <c r="C120" s="25">
        <v>1000000</v>
      </c>
      <c r="D120" s="25">
        <v>202000</v>
      </c>
      <c r="E120" s="25">
        <v>59000</v>
      </c>
      <c r="F120" s="25" t="str">
        <f t="shared" si="3"/>
        <v>Muy alto</v>
      </c>
      <c r="G120" s="25">
        <f>SUM(Tweets[[#This Row],[Likes]:[Respuestas]])</f>
        <v>1261000</v>
      </c>
      <c r="H120" s="26" t="s">
        <v>286</v>
      </c>
      <c r="I120" s="24" t="s">
        <v>43</v>
      </c>
      <c r="J120" s="24" t="s">
        <v>30</v>
      </c>
      <c r="K120" s="24" t="s">
        <v>31</v>
      </c>
      <c r="L120" s="24" t="s">
        <v>75</v>
      </c>
      <c r="M120" s="24" t="s">
        <v>33</v>
      </c>
      <c r="N120" s="24" t="s">
        <v>57</v>
      </c>
      <c r="O120" s="33">
        <f>IFERROR(_xlfn.XLOOKUP(Tweets!A120+1,Diario!$A$1:$A$2009,Diario!$E$1:$E$2009)/_xlfn.XLOOKUP(Tweets!A120,Diario!$A$1:$A$2009,Diario!$E$1:$E$2009)-1,"")</f>
        <v>6.0243551016420982E-2</v>
      </c>
      <c r="P120" s="33">
        <f>IFERROR(_xlfn.XLOOKUP(Tweets!A120+3,Diario!$A$1:$A$2009,Diario!$E$1:$E$2009)/_xlfn.XLOOKUP(Tweets!A120,Diario!$A$1:$A$2009,Diario!$E$1:$E$2009)-1,"")</f>
        <v>0.67914079329825983</v>
      </c>
      <c r="Q120" s="33">
        <f>IFERROR(_xlfn.XLOOKUP(Tweets!A120+7,Diario!$A$1:$A$2009,Diario!$E$1:$E$2009)/_xlfn.XLOOKUP(Tweets!A120,Diario!$A$1:$A$2009,Diario!$E$1:$E$2009)-1,"")</f>
        <v>0.75850263799408069</v>
      </c>
      <c r="R120" s="33">
        <f>IFERROR(_xlfn.XLOOKUP(Tweets!A120,Diario!$A:$A,Diario!$I:$I),"")</f>
        <v>8.378955039462635E-2</v>
      </c>
      <c r="S120" s="33" cm="1">
        <f t="array" ref="S120">IFERROR(_xlfn.STDEV.S(_xlfn._xlws.FILTER(Diario!$J$1:$J$2009,(Diario!$A$1:$A$2009&gt;=Tweets!A120)*(Diario!$A$1:$A$2009&lt;=Tweets!A120+3))),"")</f>
        <v>0.2121560248665437</v>
      </c>
      <c r="T120" s="33" cm="1">
        <f t="array" ref="T120">IFERROR(_xlfn.STDEV.S(_xlfn._xlws.FILTER(Diario!$J$1:$J$2009,(Diario!$A$1:$A$2009&gt;=Tweets!A120)*(Diario!$A$1:$A$2009&lt;=Tweets!A120+7))),"")</f>
        <v>0.16884305183180726</v>
      </c>
      <c r="U120" s="33">
        <f>IFERROR(_xlfn.XLOOKUP(Tweets!A120-1,Diario!$A:$A,Diario!$I:$I),"")</f>
        <v>1.1501866840600958E-2</v>
      </c>
      <c r="V120" s="33" cm="1">
        <f t="array" ref="V120">IFERROR(_xlfn.STDEV.S(_xlfn._xlws.FILTER(Diario!$J:$J,(Diario!$A:$A&gt;=Tweets!A120-3)*(Diario!$A:$A&lt;=Tweets!A120-1))),"")</f>
        <v>8.688902640138893E-2</v>
      </c>
      <c r="W120" s="33" cm="1">
        <f t="array" ref="W120">IFERROR(_xlfn.STDEV.S(_xlfn._xlws.FILTER(Diario!$J:$J,(Diario!$A:$A&gt;=Tweets!A120-7)*(Diario!$A:$A&lt;=Tweets!A120-1))),"")</f>
        <v>5.975284736308005E-2</v>
      </c>
      <c r="X120" s="7">
        <f>IF(_xlfn.XLOOKUP(Tweets!A120+3,Diario!$A:$A,Diario!$E:$E,,1)="",0,1)</f>
        <v>1</v>
      </c>
      <c r="Y120" s="7">
        <f>IF(_xlfn.XLOOKUP(Tweets!A120+7,Diario!$A:$A,Diario!$E:$E,,1)="",0,1)</f>
        <v>1</v>
      </c>
    </row>
    <row r="121" spans="1:25" x14ac:dyDescent="0.25">
      <c r="A121" s="23">
        <v>44866</v>
      </c>
      <c r="B121" s="24" t="s">
        <v>287</v>
      </c>
      <c r="C121" s="25">
        <v>906000</v>
      </c>
      <c r="D121" s="25">
        <v>69000</v>
      </c>
      <c r="E121" s="25">
        <v>30000</v>
      </c>
      <c r="F121" s="25" t="str">
        <f t="shared" si="3"/>
        <v>Muy alto</v>
      </c>
      <c r="G121" s="25">
        <f>SUM(Tweets[[#This Row],[Likes]:[Respuestas]])</f>
        <v>1005000</v>
      </c>
      <c r="H121" s="26" t="s">
        <v>288</v>
      </c>
      <c r="I121" s="24" t="s">
        <v>37</v>
      </c>
      <c r="J121" s="24" t="s">
        <v>30</v>
      </c>
      <c r="K121" s="24" t="s">
        <v>31</v>
      </c>
      <c r="L121" s="24" t="s">
        <v>75</v>
      </c>
      <c r="M121" s="24" t="s">
        <v>33</v>
      </c>
      <c r="N121" s="24" t="s">
        <v>57</v>
      </c>
      <c r="O121" s="33">
        <f>IFERROR(_xlfn.XLOOKUP(Tweets!A121+1,Diario!$A$1:$A$2009,Diario!$E$1:$E$2009)/_xlfn.XLOOKUP(Tweets!A121,Diario!$A$1:$A$2009,Diario!$E$1:$E$2009)-1,"")</f>
        <v>-0.10119123835839028</v>
      </c>
      <c r="P121" s="33">
        <f>IFERROR(_xlfn.XLOOKUP(Tweets!A121+3,Diario!$A$1:$A$2009,Diario!$E$1:$E$2009)/_xlfn.XLOOKUP(Tweets!A121,Diario!$A$1:$A$2009,Diario!$E$1:$E$2009)-1,"")</f>
        <v>-0.11274585904072643</v>
      </c>
      <c r="Q121" s="33">
        <f>IFERROR(_xlfn.XLOOKUP(Tweets!A121+7,Diario!$A$1:$A$2009,Diario!$E$1:$E$2009)/_xlfn.XLOOKUP(Tweets!A121,Diario!$A$1:$A$2009,Diario!$E$1:$E$2009)-1,"")</f>
        <v>-0.38131172402754576</v>
      </c>
      <c r="R121" s="33">
        <f>IFERROR(_xlfn.XLOOKUP(Tweets!A121,Diario!$A:$A,Diario!$I:$I),"")</f>
        <v>1.2006970560826388E-2</v>
      </c>
      <c r="S121" s="33" cm="1">
        <f t="array" ref="S121">IFERROR(_xlfn.STDEV.S(_xlfn._xlws.FILTER(Diario!$J$1:$J$2009,(Diario!$A$1:$A$2009&gt;=Tweets!A121)*(Diario!$A$1:$A$2009&lt;=Tweets!A121+3))),"")</f>
        <v>5.5178133810069308E-2</v>
      </c>
      <c r="T121" s="33" cm="1">
        <f t="array" ref="T121">IFERROR(_xlfn.STDEV.S(_xlfn._xlws.FILTER(Diario!$J$1:$J$2009,(Diario!$A$1:$A$2009&gt;=Tweets!A121)*(Diario!$A$1:$A$2009&lt;=Tweets!A121+7))),"")</f>
        <v>8.0243359879174581E-2</v>
      </c>
      <c r="U121" s="33">
        <f>IFERROR(_xlfn.XLOOKUP(Tweets!A121-1,Diario!$A:$A,Diario!$I:$I),"")</f>
        <v>0.18722137132571476</v>
      </c>
      <c r="V121" s="33" cm="1">
        <f t="array" ref="V121">IFERROR(_xlfn.STDEV.S(_xlfn._xlws.FILTER(Diario!$J:$J,(Diario!$A:$A&gt;=Tweets!A121-3)*(Diario!$A:$A&lt;=Tweets!A121-1))),"")</f>
        <v>8.0590813538514106E-2</v>
      </c>
      <c r="W121" s="33" cm="1">
        <f t="array" ref="W121">IFERROR(_xlfn.STDEV.S(_xlfn._xlws.FILTER(Diario!$J:$J,(Diario!$A:$A&gt;=Tweets!A121-7)*(Diario!$A:$A&lt;=Tweets!A121-1))),"")</f>
        <v>0.152261222513597</v>
      </c>
      <c r="X121" s="7">
        <f>IF(_xlfn.XLOOKUP(Tweets!A121+3,Diario!$A:$A,Diario!$E:$E,,1)="",0,1)</f>
        <v>1</v>
      </c>
      <c r="Y121" s="7">
        <f>IF(_xlfn.XLOOKUP(Tweets!A121+7,Diario!$A:$A,Diario!$E:$E,,1)="",0,1)</f>
        <v>1</v>
      </c>
    </row>
    <row r="122" spans="1:25" x14ac:dyDescent="0.25">
      <c r="A122" s="23">
        <v>44876</v>
      </c>
      <c r="B122" s="24" t="s">
        <v>289</v>
      </c>
      <c r="C122" s="25">
        <v>20000</v>
      </c>
      <c r="D122" s="25">
        <v>1000</v>
      </c>
      <c r="E122" s="25">
        <v>1000</v>
      </c>
      <c r="F122" s="25" t="str">
        <f t="shared" si="3"/>
        <v>Bajo</v>
      </c>
      <c r="G122" s="25">
        <f>SUM(Tweets[[#This Row],[Likes]:[Respuestas]])</f>
        <v>22000</v>
      </c>
      <c r="H122" s="26" t="s">
        <v>290</v>
      </c>
      <c r="I122" s="24" t="s">
        <v>29</v>
      </c>
      <c r="J122" s="24" t="s">
        <v>49</v>
      </c>
      <c r="K122" s="24" t="s">
        <v>31</v>
      </c>
      <c r="L122" s="24" t="s">
        <v>32</v>
      </c>
      <c r="M122" s="24" t="s">
        <v>33</v>
      </c>
      <c r="N122" s="24" t="s">
        <v>34</v>
      </c>
      <c r="O122" s="33">
        <f>IFERROR(_xlfn.XLOOKUP(Tweets!A122+1,Diario!$A$1:$A$2009,Diario!$E$1:$E$2009)/_xlfn.XLOOKUP(Tweets!A122,Diario!$A$1:$A$2009,Diario!$E$1:$E$2009)-1,"")</f>
        <v>3.572475346746451E-2</v>
      </c>
      <c r="P122" s="33">
        <f>IFERROR(_xlfn.XLOOKUP(Tweets!A122+3,Diario!$A$1:$A$2009,Diario!$E$1:$E$2009)/_xlfn.XLOOKUP(Tweets!A122,Diario!$A$1:$A$2009,Diario!$E$1:$E$2009)-1,"")</f>
        <v>9.4102889142888557E-3</v>
      </c>
      <c r="Q122" s="33">
        <f>IFERROR(_xlfn.XLOOKUP(Tweets!A122+7,Diario!$A$1:$A$2009,Diario!$E$1:$E$2009)/_xlfn.XLOOKUP(Tweets!A122,Diario!$A$1:$A$2009,Diario!$E$1:$E$2009)-1,"")</f>
        <v>-3.6578286097085355E-3</v>
      </c>
      <c r="R122" s="33">
        <f>IFERROR(_xlfn.XLOOKUP(Tweets!A122,Diario!$A:$A,Diario!$I:$I),"")</f>
        <v>2.9491161765363084E-2</v>
      </c>
      <c r="S122" s="33" cm="1">
        <f t="array" ref="S122">IFERROR(_xlfn.STDEV.S(_xlfn._xlws.FILTER(Diario!$J$1:$J$2009,(Diario!$A$1:$A$2009&gt;=Tweets!A122)*(Diario!$A$1:$A$2009&lt;=Tweets!A122+3))),"")</f>
        <v>3.089265146786566E-2</v>
      </c>
      <c r="T122" s="33" cm="1">
        <f t="array" ref="T122">IFERROR(_xlfn.STDEV.S(_xlfn._xlws.FILTER(Diario!$J$1:$J$2009,(Diario!$A$1:$A$2009&gt;=Tweets!A122)*(Diario!$A$1:$A$2009&lt;=Tweets!A122+7))),"")</f>
        <v>2.1967983830056038E-2</v>
      </c>
      <c r="U122" s="33">
        <f>IFERROR(_xlfn.XLOOKUP(Tweets!A122-1,Diario!$A:$A,Diario!$I:$I),"")</f>
        <v>1.4435832348549976E-2</v>
      </c>
      <c r="V122" s="33" cm="1">
        <f t="array" ref="V122">IFERROR(_xlfn.STDEV.S(_xlfn._xlws.FILTER(Diario!$J:$J,(Diario!$A:$A&gt;=Tweets!A122-3)*(Diario!$A:$A&lt;=Tweets!A122-1))),"")</f>
        <v>0.19994091679450529</v>
      </c>
      <c r="W122" s="33" cm="1">
        <f t="array" ref="W122">IFERROR(_xlfn.STDEV.S(_xlfn._xlws.FILTER(Diario!$J:$J,(Diario!$A:$A&gt;=Tweets!A122-7)*(Diario!$A:$A&lt;=Tweets!A122-1))),"")</f>
        <v>0.1387793808558819</v>
      </c>
      <c r="X122" s="7">
        <f>IF(_xlfn.XLOOKUP(Tweets!A122+3,Diario!$A:$A,Diario!$E:$E,,1)="",0,1)</f>
        <v>1</v>
      </c>
      <c r="Y122" s="7">
        <f>IF(_xlfn.XLOOKUP(Tweets!A122+7,Diario!$A:$A,Diario!$E:$E,,1)="",0,1)</f>
        <v>1</v>
      </c>
    </row>
    <row r="123" spans="1:25" x14ac:dyDescent="0.25">
      <c r="A123" s="23">
        <v>44879</v>
      </c>
      <c r="B123" s="24" t="s">
        <v>291</v>
      </c>
      <c r="C123" s="25">
        <v>25000</v>
      </c>
      <c r="D123" s="25">
        <v>1500</v>
      </c>
      <c r="E123" s="25">
        <v>2000</v>
      </c>
      <c r="F123" s="25" t="str">
        <f t="shared" si="3"/>
        <v>Medio</v>
      </c>
      <c r="G123" s="25">
        <f>SUM(Tweets[[#This Row],[Likes]:[Respuestas]])</f>
        <v>28500</v>
      </c>
      <c r="H123" s="26" t="s">
        <v>292</v>
      </c>
      <c r="I123" s="24" t="s">
        <v>29</v>
      </c>
      <c r="J123" s="24" t="s">
        <v>49</v>
      </c>
      <c r="K123" s="24" t="s">
        <v>31</v>
      </c>
      <c r="L123" s="24" t="s">
        <v>103</v>
      </c>
      <c r="M123" s="24" t="s">
        <v>33</v>
      </c>
      <c r="N123" s="24" t="s">
        <v>34</v>
      </c>
      <c r="O123" s="33">
        <f>IFERROR(_xlfn.XLOOKUP(Tweets!A123+1,Diario!$A$1:$A$2009,Diario!$E$1:$E$2009)/_xlfn.XLOOKUP(Tweets!A123,Diario!$A$1:$A$2009,Diario!$E$1:$E$2009)-1,"")</f>
        <v>1.3359059211915714E-2</v>
      </c>
      <c r="P123" s="33">
        <f>IFERROR(_xlfn.XLOOKUP(Tweets!A123+3,Diario!$A$1:$A$2009,Diario!$E$1:$E$2009)/_xlfn.XLOOKUP(Tweets!A123,Diario!$A$1:$A$2009,Diario!$E$1:$E$2009)-1,"")</f>
        <v>-1.3528990930315343E-2</v>
      </c>
      <c r="Q123" s="33">
        <f>IFERROR(_xlfn.XLOOKUP(Tweets!A123+7,Diario!$A$1:$A$2009,Diario!$E$1:$E$2009)/_xlfn.XLOOKUP(Tweets!A123,Diario!$A$1:$A$2009,Diario!$E$1:$E$2009)-1,"")</f>
        <v>-0.13083751358184492</v>
      </c>
      <c r="R123" s="33">
        <f>IFERROR(_xlfn.XLOOKUP(Tweets!A123,Diario!$A:$A,Diario!$I:$I),"")</f>
        <v>3.0936002832642653E-2</v>
      </c>
      <c r="S123" s="33" cm="1">
        <f t="array" ref="S123">IFERROR(_xlfn.STDEV.S(_xlfn._xlws.FILTER(Diario!$J$1:$J$2009,(Diario!$A$1:$A$2009&gt;=Tweets!A123)*(Diario!$A$1:$A$2009&lt;=Tweets!A123+3))),"")</f>
        <v>1.3008960260996199E-2</v>
      </c>
      <c r="T123" s="33" cm="1">
        <f t="array" ref="T123">IFERROR(_xlfn.STDEV.S(_xlfn._xlws.FILTER(Diario!$J$1:$J$2009,(Diario!$A$1:$A$2009&gt;=Tweets!A123)*(Diario!$A$1:$A$2009&lt;=Tweets!A123+7))),"")</f>
        <v>3.9781644072867335E-2</v>
      </c>
      <c r="U123" s="33">
        <f>IFERROR(_xlfn.XLOOKUP(Tweets!A123-1,Diario!$A:$A,Diario!$I:$I),"")</f>
        <v>1.3082671504368345E-2</v>
      </c>
      <c r="V123" s="33" cm="1">
        <f t="array" ref="V123">IFERROR(_xlfn.STDEV.S(_xlfn._xlws.FILTER(Diario!$J:$J,(Diario!$A:$A&gt;=Tweets!A123-3)*(Diario!$A:$A&lt;=Tweets!A123-1))),"")</f>
        <v>3.736013912556034E-2</v>
      </c>
      <c r="W123" s="33" cm="1">
        <f t="array" ref="W123">IFERROR(_xlfn.STDEV.S(_xlfn._xlws.FILTER(Diario!$J:$J,(Diario!$A:$A&gt;=Tweets!A123-7)*(Diario!$A:$A&lt;=Tweets!A123-1))),"")</f>
        <v>0.1418632154651599</v>
      </c>
      <c r="X123" s="7">
        <f>IF(_xlfn.XLOOKUP(Tweets!A123+3,Diario!$A:$A,Diario!$E:$E,,1)="",0,1)</f>
        <v>1</v>
      </c>
      <c r="Y123" s="7">
        <f>IF(_xlfn.XLOOKUP(Tweets!A123+7,Diario!$A:$A,Diario!$E:$E,,1)="",0,1)</f>
        <v>1</v>
      </c>
    </row>
    <row r="124" spans="1:25" x14ac:dyDescent="0.25">
      <c r="A124" s="23">
        <v>44895</v>
      </c>
      <c r="B124" s="24" t="s">
        <v>293</v>
      </c>
      <c r="C124" s="25">
        <v>98000</v>
      </c>
      <c r="D124" s="25">
        <v>8000</v>
      </c>
      <c r="E124" s="25">
        <v>6000</v>
      </c>
      <c r="F124" s="25" t="str">
        <f t="shared" si="3"/>
        <v>Alto</v>
      </c>
      <c r="G124" s="25">
        <f>SUM(Tweets[[#This Row],[Likes]:[Respuestas]])</f>
        <v>112000</v>
      </c>
      <c r="H124" s="26" t="s">
        <v>294</v>
      </c>
      <c r="I124" s="24" t="s">
        <v>43</v>
      </c>
      <c r="J124" s="24" t="s">
        <v>30</v>
      </c>
      <c r="K124" s="24" t="s">
        <v>44</v>
      </c>
      <c r="L124" s="24" t="s">
        <v>45</v>
      </c>
      <c r="M124" s="24" t="s">
        <v>40</v>
      </c>
      <c r="N124" s="24" t="s">
        <v>34</v>
      </c>
      <c r="O124" s="33">
        <f>IFERROR(_xlfn.XLOOKUP(Tweets!A124+1,Diario!$A$1:$A$2009,Diario!$E$1:$E$2009)/_xlfn.XLOOKUP(Tweets!A124,Diario!$A$1:$A$2009,Diario!$E$1:$E$2009)-1,"")</f>
        <v>-4.9246723196704534E-2</v>
      </c>
      <c r="P124" s="33">
        <f>IFERROR(_xlfn.XLOOKUP(Tweets!A124+3,Diario!$A$1:$A$2009,Diario!$E$1:$E$2009)/_xlfn.XLOOKUP(Tweets!A124,Diario!$A$1:$A$2009,Diario!$E$1:$E$2009)-1,"")</f>
        <v>-6.450039054422807E-2</v>
      </c>
      <c r="Q124" s="33">
        <f>IFERROR(_xlfn.XLOOKUP(Tweets!A124+7,Diario!$A$1:$A$2009,Diario!$E$1:$E$2009)/_xlfn.XLOOKUP(Tweets!A124,Diario!$A$1:$A$2009,Diario!$E$1:$E$2009)-1,"")</f>
        <v>-0.1011758777402173</v>
      </c>
      <c r="R124" s="33">
        <f>IFERROR(_xlfn.XLOOKUP(Tweets!A124,Diario!$A:$A,Diario!$I:$I),"")</f>
        <v>1.6330786034882014E-2</v>
      </c>
      <c r="S124" s="33" cm="1">
        <f t="array" ref="S124">IFERROR(_xlfn.STDEV.S(_xlfn._xlws.FILTER(Diario!$J$1:$J$2009,(Diario!$A$1:$A$2009&gt;=Tweets!A124)*(Diario!$A$1:$A$2009&lt;=Tweets!A124+3))),"")</f>
        <v>4.0437208911160434E-2</v>
      </c>
      <c r="T124" s="33" cm="1">
        <f t="array" ref="T124">IFERROR(_xlfn.STDEV.S(_xlfn._xlws.FILTER(Diario!$J$1:$J$2009,(Diario!$A$1:$A$2009&gt;=Tweets!A124)*(Diario!$A$1:$A$2009&lt;=Tweets!A124+7))),"")</f>
        <v>3.3669131526203225E-2</v>
      </c>
      <c r="U124" s="33">
        <f>IFERROR(_xlfn.XLOOKUP(Tweets!A124-1,Diario!$A:$A,Diario!$I:$I),"")</f>
        <v>3.9551529284164069E-2</v>
      </c>
      <c r="V124" s="33" cm="1">
        <f t="array" ref="V124">IFERROR(_xlfn.STDEV.S(_xlfn._xlws.FILTER(Diario!$J:$J,(Diario!$A:$A&gt;=Tweets!A124-3)*(Diario!$A:$A&lt;=Tweets!A124-1))),"")</f>
        <v>5.5457542148525781E-2</v>
      </c>
      <c r="W124" s="33" cm="1">
        <f t="array" ref="W124">IFERROR(_xlfn.STDEV.S(_xlfn._xlws.FILTER(Diario!$J:$J,(Diario!$A:$A&gt;=Tweets!A124-7)*(Diario!$A:$A&lt;=Tweets!A124-1))),"")</f>
        <v>5.4093394065020312E-2</v>
      </c>
      <c r="X124" s="7">
        <f>IF(_xlfn.XLOOKUP(Tweets!A124+3,Diario!$A:$A,Diario!$E:$E,,1)="",0,1)</f>
        <v>1</v>
      </c>
      <c r="Y124" s="7">
        <f>IF(_xlfn.XLOOKUP(Tweets!A124+7,Diario!$A:$A,Diario!$E:$E,,1)="",0,1)</f>
        <v>1</v>
      </c>
    </row>
    <row r="125" spans="1:25" x14ac:dyDescent="0.25">
      <c r="A125" s="23">
        <v>44920</v>
      </c>
      <c r="B125" s="24" t="s">
        <v>295</v>
      </c>
      <c r="C125" s="25">
        <v>450000</v>
      </c>
      <c r="D125" s="25">
        <v>25000</v>
      </c>
      <c r="E125" s="25">
        <v>32000</v>
      </c>
      <c r="F125" s="25" t="str">
        <f t="shared" si="3"/>
        <v>Muy alto</v>
      </c>
      <c r="G125" s="25">
        <f>SUM(Tweets[[#This Row],[Likes]:[Respuestas]])</f>
        <v>507000</v>
      </c>
      <c r="H125" s="26" t="s">
        <v>296</v>
      </c>
      <c r="I125" s="24" t="s">
        <v>37</v>
      </c>
      <c r="J125" s="24" t="s">
        <v>30</v>
      </c>
      <c r="K125" s="24" t="s">
        <v>31</v>
      </c>
      <c r="L125" s="24" t="s">
        <v>50</v>
      </c>
      <c r="M125" s="24" t="s">
        <v>63</v>
      </c>
      <c r="N125" s="24" t="s">
        <v>57</v>
      </c>
      <c r="O125" s="33">
        <f>IFERROR(_xlfn.XLOOKUP(Tweets!A125+1,Diario!$A$1:$A$2009,Diario!$E$1:$E$2009)/_xlfn.XLOOKUP(Tweets!A125,Diario!$A$1:$A$2009,Diario!$E$1:$E$2009)-1,"")</f>
        <v>-3.1769120760775094E-3</v>
      </c>
      <c r="P125" s="33">
        <f>IFERROR(_xlfn.XLOOKUP(Tweets!A125+3,Diario!$A$1:$A$2009,Diario!$E$1:$E$2009)/_xlfn.XLOOKUP(Tweets!A125,Diario!$A$1:$A$2009,Diario!$E$1:$E$2009)-1,"")</f>
        <v>-7.288504832326681E-2</v>
      </c>
      <c r="Q125" s="33">
        <f>IFERROR(_xlfn.XLOOKUP(Tweets!A125+7,Diario!$A:$A,Diario!$E:$E,,1)/_xlfn.XLOOKUP(Tweets!A125,Diario!$A:$A,Diario!$E:$E)-1,"")</f>
        <v>-7.655678003031563E-2</v>
      </c>
      <c r="R125" s="33">
        <f>IFERROR(_xlfn.XLOOKUP(Tweets!A125,Diario!$A:$A,Diario!$I:$I),"")</f>
        <v>7.8062646506045739E-3</v>
      </c>
      <c r="S125" s="33" cm="1">
        <f t="array" ref="S125">IFERROR(_xlfn.STDEV.S(_xlfn._xlws.FILTER(Diario!$J$1:$J$2009,(Diario!$A$1:$A$2009&gt;=Tweets!A125)*(Diario!$A$1:$A$2009&lt;=Tweets!A125+3))),"")</f>
        <v>2.3528459751824448E-2</v>
      </c>
      <c r="T125" s="33" cm="1">
        <f t="array" ref="T125">IFERROR(_xlfn.STDEV.S(_xlfn._xlws.FILTER(Diario!$J$1:$J$2009,(Diario!$A$1:$A$2009&gt;=Tweets!A125)*(Diario!$A$1:$A$2009&lt;=Tweets!A125+7))),"")</f>
        <v>2.6400889366032253E-2</v>
      </c>
      <c r="U125" s="33">
        <f>IFERROR(_xlfn.XLOOKUP(Tweets!A125-1,Diario!$A:$A,Diario!$I:$I),"")</f>
        <v>7.9023522896291432E-3</v>
      </c>
      <c r="V125" s="33" cm="1">
        <f t="array" ref="V125">IFERROR(_xlfn.STDEV.S(_xlfn._xlws.FILTER(Diario!$J:$J,(Diario!$A:$A&gt;=Tweets!A125-3)*(Diario!$A:$A&lt;=Tweets!A125-1))),"")</f>
        <v>1.4575595638658252E-2</v>
      </c>
      <c r="W125" s="33" cm="1">
        <f t="array" ref="W125">IFERROR(_xlfn.STDEV.S(_xlfn._xlws.FILTER(Diario!$J:$J,(Diario!$A:$A&gt;=Tweets!A125-7)*(Diario!$A:$A&lt;=Tweets!A125-1))),"")</f>
        <v>4.8797666811450445E-2</v>
      </c>
      <c r="X125" s="7">
        <f>IF(_xlfn.XLOOKUP(Tweets!A125+3,Diario!$A:$A,Diario!$E:$E,,1)="",0,1)</f>
        <v>1</v>
      </c>
      <c r="Y125" s="7">
        <f>IF(_xlfn.XLOOKUP(Tweets!A125+7,Diario!$A:$A,Diario!$E:$E,,1)="",0,1)</f>
        <v>1</v>
      </c>
    </row>
    <row r="126" spans="1:25" x14ac:dyDescent="0.25">
      <c r="A126" s="23">
        <v>44925</v>
      </c>
      <c r="B126" s="24" t="s">
        <v>297</v>
      </c>
      <c r="C126" s="25">
        <v>190000</v>
      </c>
      <c r="D126" s="25">
        <v>13000</v>
      </c>
      <c r="E126" s="25">
        <v>13000</v>
      </c>
      <c r="F126" s="25" t="str">
        <f t="shared" si="3"/>
        <v>Alto</v>
      </c>
      <c r="G126" s="25">
        <f>SUM(Tweets[[#This Row],[Likes]:[Respuestas]])</f>
        <v>216000</v>
      </c>
      <c r="H126" s="26" t="s">
        <v>298</v>
      </c>
      <c r="I126" s="24" t="s">
        <v>43</v>
      </c>
      <c r="J126" s="24" t="s">
        <v>30</v>
      </c>
      <c r="K126" s="24" t="s">
        <v>38</v>
      </c>
      <c r="L126" s="24" t="s">
        <v>75</v>
      </c>
      <c r="M126" s="24" t="s">
        <v>40</v>
      </c>
      <c r="N126" s="24" t="s">
        <v>34</v>
      </c>
      <c r="O126" s="33">
        <f>IFERROR(_xlfn.XLOOKUP(Tweets!A126+1,Diario!$A$1:$A$2009,Diario!$E$1:$E$2009)/_xlfn.XLOOKUP(Tweets!A126,Diario!$A$1:$A$2009,Diario!$E$1:$E$2009)-1,"")</f>
        <v>2.8183141324986893E-2</v>
      </c>
      <c r="P126" s="33">
        <f>IFERROR(_xlfn.XLOOKUP(Tweets!A126+3,Diario!$A$1:$A$2009,Diario!$E$1:$E$2009)/_xlfn.XLOOKUP(Tweets!A126,Diario!$A$1:$A$2009,Diario!$E$1:$E$2009)-1,"")</f>
        <v>4.5277554567366263E-2</v>
      </c>
      <c r="Q126" s="33">
        <f>IFERROR(_xlfn.XLOOKUP(Tweets!A126+7,Diario!$A$1:$A$2009,Diario!$E$1:$E$2009)/_xlfn.XLOOKUP(Tweets!A126,Diario!$A$1:$A$2009,Diario!$E$1:$E$2009)-1,"")</f>
        <v>6.1625149156222747E-2</v>
      </c>
      <c r="R126" s="33">
        <f>IFERROR(_xlfn.XLOOKUP(Tweets!A126,Diario!$A:$A,Diario!$I:$I),"")</f>
        <v>1.559901238190068E-3</v>
      </c>
      <c r="S126" s="33" cm="1">
        <f t="array" ref="S126">IFERROR(_xlfn.STDEV.S(_xlfn._xlws.FILTER(Diario!$J$1:$J$2009,(Diario!$A$1:$A$2009&gt;=Tweets!A126)*(Diario!$A$1:$A$2009&lt;=Tweets!A126+3))),"")</f>
        <v>1.7834353440668332E-2</v>
      </c>
      <c r="T126" s="33" cm="1">
        <f t="array" ref="T126">IFERROR(_xlfn.STDEV.S(_xlfn._xlws.FILTER(Diario!$J$1:$J$2009,(Diario!$A$1:$A$2009&gt;=Tweets!A126)*(Diario!$A$1:$A$2009&lt;=Tweets!A126+7))),"")</f>
        <v>2.0735459607829559E-2</v>
      </c>
      <c r="U126" s="33">
        <f>IFERROR(_xlfn.XLOOKUP(Tweets!A126-1,Diario!$A:$A,Diario!$I:$I),"")</f>
        <v>1.1800561946193073E-3</v>
      </c>
      <c r="V126" s="33" cm="1">
        <f t="array" ref="V126">IFERROR(_xlfn.STDEV.S(_xlfn._xlws.FILTER(Diario!$J:$J,(Diario!$A:$A&gt;=Tweets!A126-3)*(Diario!$A:$A&lt;=Tweets!A126-1))),"")</f>
        <v>2.869815036969901E-2</v>
      </c>
      <c r="W126" s="33" cm="1">
        <f t="array" ref="W126">IFERROR(_xlfn.STDEV.S(_xlfn._xlws.FILTER(Diario!$J:$J,(Diario!$A:$A&gt;=Tweets!A126-7)*(Diario!$A:$A&lt;=Tweets!A126-1))),"")</f>
        <v>2.1071140387666172E-2</v>
      </c>
      <c r="X126" s="7">
        <f>IF(_xlfn.XLOOKUP(Tweets!A126+3,Diario!$A:$A,Diario!$E:$E,,1)="",0,1)</f>
        <v>1</v>
      </c>
      <c r="Y126" s="7">
        <f>IF(_xlfn.XLOOKUP(Tweets!A126+7,Diario!$A:$A,Diario!$E:$E,,1)="",0,1)</f>
        <v>1</v>
      </c>
    </row>
    <row r="127" spans="1:25" x14ac:dyDescent="0.25">
      <c r="A127" s="23">
        <v>44938</v>
      </c>
      <c r="B127" s="24" t="s">
        <v>299</v>
      </c>
      <c r="C127" s="25">
        <v>182000</v>
      </c>
      <c r="D127" s="25">
        <v>10000</v>
      </c>
      <c r="E127" s="25">
        <v>9000</v>
      </c>
      <c r="F127" s="25" t="str">
        <f t="shared" si="3"/>
        <v>Alto</v>
      </c>
      <c r="G127" s="25">
        <f>SUM(Tweets[[#This Row],[Likes]:[Respuestas]])</f>
        <v>201000</v>
      </c>
      <c r="H127" s="26" t="s">
        <v>300</v>
      </c>
      <c r="I127" s="24" t="s">
        <v>43</v>
      </c>
      <c r="J127" s="24" t="s">
        <v>30</v>
      </c>
      <c r="K127" s="24" t="s">
        <v>31</v>
      </c>
      <c r="L127" s="24" t="s">
        <v>75</v>
      </c>
      <c r="M127" s="24" t="s">
        <v>32</v>
      </c>
      <c r="N127" s="24" t="s">
        <v>57</v>
      </c>
      <c r="O127" s="33">
        <f>IFERROR(_xlfn.XLOOKUP(Tweets!A127+1,Diario!$A$1:$A$2009,Diario!$E$1:$E$2009)/_xlfn.XLOOKUP(Tweets!A127,Diario!$A$1:$A$2009,Diario!$E$1:$E$2009)-1,"")</f>
        <v>5.06066738319082E-2</v>
      </c>
      <c r="P127" s="33">
        <f>IFERROR(_xlfn.XLOOKUP(Tweets!A127+3,Diario!$A$1:$A$2009,Diario!$E$1:$E$2009)/_xlfn.XLOOKUP(Tweets!A127,Diario!$A$1:$A$2009,Diario!$E$1:$E$2009)-1,"")</f>
        <v>7.2472173645072635E-2</v>
      </c>
      <c r="Q127" s="33">
        <f>IFERROR(_xlfn.XLOOKUP(Tweets!A127+7,Diario!$A$1:$A$2009,Diario!$E$1:$E$2009)/_xlfn.XLOOKUP(Tweets!A127,Diario!$A$1:$A$2009,Diario!$E$1:$E$2009)-1,"")</f>
        <v>1.6782677026698778E-2</v>
      </c>
      <c r="R127" s="33">
        <f>IFERROR(_xlfn.XLOOKUP(Tweets!A127,Diario!$A:$A,Diario!$I:$I),"")</f>
        <v>2.4462600291343086E-2</v>
      </c>
      <c r="S127" s="33" cm="1">
        <f t="array" ref="S127">IFERROR(_xlfn.STDEV.S(_xlfn._xlws.FILTER(Diario!$J$1:$J$2009,(Diario!$A$1:$A$2009&gt;=Tweets!A127)*(Diario!$A$1:$A$2009&lt;=Tweets!A127+3))),"")</f>
        <v>3.8471998671247974E-2</v>
      </c>
      <c r="T127" s="33" cm="1">
        <f t="array" ref="T127">IFERROR(_xlfn.STDEV.S(_xlfn._xlws.FILTER(Diario!$J$1:$J$2009,(Diario!$A$1:$A$2009&gt;=Tweets!A127)*(Diario!$A$1:$A$2009&lt;=Tweets!A127+7))),"")</f>
        <v>3.574588656229908E-2</v>
      </c>
      <c r="U127" s="33">
        <f>IFERROR(_xlfn.XLOOKUP(Tweets!A127-1,Diario!$A:$A,Diario!$I:$I),"")</f>
        <v>1.2686552649152125E-2</v>
      </c>
      <c r="V127" s="33" cm="1">
        <f t="array" ref="V127">IFERROR(_xlfn.STDEV.S(_xlfn._xlws.FILTER(Diario!$J:$J,(Diario!$A:$A&gt;=Tweets!A127-3)*(Diario!$A:$A&lt;=Tweets!A127-1))),"")</f>
        <v>1.2122531609881101E-2</v>
      </c>
      <c r="W127" s="33" cm="1">
        <f t="array" ref="W127">IFERROR(_xlfn.STDEV.S(_xlfn._xlws.FILTER(Diario!$J:$J,(Diario!$A:$A&gt;=Tweets!A127-7)*(Diario!$A:$A&lt;=Tweets!A127-1))),"")</f>
        <v>1.3080538408876151E-2</v>
      </c>
      <c r="X127" s="7">
        <f>IF(_xlfn.XLOOKUP(Tweets!A127+3,Diario!$A:$A,Diario!$E:$E,,1)="",0,1)</f>
        <v>1</v>
      </c>
      <c r="Y127" s="7">
        <f>IF(_xlfn.XLOOKUP(Tweets!A127+7,Diario!$A:$A,Diario!$E:$E,,1)="",0,1)</f>
        <v>1</v>
      </c>
    </row>
    <row r="128" spans="1:25" x14ac:dyDescent="0.25">
      <c r="A128" s="23">
        <v>44970</v>
      </c>
      <c r="B128" s="24" t="s">
        <v>48</v>
      </c>
      <c r="C128" s="25">
        <v>170000</v>
      </c>
      <c r="D128" s="25">
        <v>7000</v>
      </c>
      <c r="E128" s="25">
        <v>7000</v>
      </c>
      <c r="F128" s="25" t="str">
        <f t="shared" si="3"/>
        <v>Alto</v>
      </c>
      <c r="G128" s="25">
        <f>SUM(Tweets[[#This Row],[Likes]:[Respuestas]])</f>
        <v>184000</v>
      </c>
      <c r="H128" s="26" t="s">
        <v>301</v>
      </c>
      <c r="I128" s="24" t="s">
        <v>48</v>
      </c>
      <c r="J128" s="24" t="s">
        <v>49</v>
      </c>
      <c r="K128" s="24" t="s">
        <v>38</v>
      </c>
      <c r="L128" s="24" t="s">
        <v>50</v>
      </c>
      <c r="M128" s="24" t="s">
        <v>50</v>
      </c>
      <c r="N128" s="24" t="s">
        <v>34</v>
      </c>
      <c r="O128" s="33">
        <f>IFERROR(_xlfn.XLOOKUP(Tweets!A128+1,Diario!$A$1:$A$2009,Diario!$E$1:$E$2009)/_xlfn.XLOOKUP(Tweets!A128,Diario!$A$1:$A$2009,Diario!$E$1:$E$2009)-1,"")</f>
        <v>1.5708459973200917E-2</v>
      </c>
      <c r="P128" s="33">
        <f>IFERROR(_xlfn.XLOOKUP(Tweets!A128+3,Diario!$A$1:$A$2009,Diario!$E$1:$E$2009)/_xlfn.XLOOKUP(Tweets!A128,Diario!$A$1:$A$2009,Diario!$E$1:$E$2009)-1,"")</f>
        <v>3.224044534651882E-2</v>
      </c>
      <c r="Q128" s="33">
        <f>IFERROR(_xlfn.XLOOKUP(Tweets!A128+7,Diario!$A$1:$A$2009,Diario!$E$1:$E$2009)/_xlfn.XLOOKUP(Tweets!A128,Diario!$A$1:$A$2009,Diario!$E$1:$E$2009)-1,"")</f>
        <v>7.2171103802027847E-2</v>
      </c>
      <c r="R128" s="33">
        <f>IFERROR(_xlfn.XLOOKUP(Tweets!A128,Diario!$A:$A,Diario!$I:$I),"")</f>
        <v>6.4098023548222027E-2</v>
      </c>
      <c r="S128" s="33" cm="1">
        <f t="array" ref="S128">IFERROR(_xlfn.STDEV.S(_xlfn._xlws.FILTER(Diario!$J$1:$J$2009,(Diario!$A$1:$A$2009&gt;=Tweets!A128)*(Diario!$A$1:$A$2009&lt;=Tweets!A128+3))),"")</f>
        <v>4.9591024835560812E-2</v>
      </c>
      <c r="T128" s="33" cm="1">
        <f t="array" ref="T128">IFERROR(_xlfn.STDEV.S(_xlfn._xlws.FILTER(Diario!$J$1:$J$2009,(Diario!$A$1:$A$2009&gt;=Tweets!A128)*(Diario!$A$1:$A$2009&lt;=Tweets!A128+7))),"")</f>
        <v>3.8126323266776806E-2</v>
      </c>
      <c r="U128" s="33">
        <f>IFERROR(_xlfn.XLOOKUP(Tweets!A128-1,Diario!$A:$A,Diario!$I:$I),"")</f>
        <v>1.8514596428538699E-2</v>
      </c>
      <c r="V128" s="33" cm="1">
        <f t="array" ref="V128">IFERROR(_xlfn.STDEV.S(_xlfn._xlws.FILTER(Diario!$J:$J,(Diario!$A:$A&gt;=Tweets!A128-3)*(Diario!$A:$A&lt;=Tweets!A128-1))),"")</f>
        <v>9.9039927686068573E-3</v>
      </c>
      <c r="W128" s="33" cm="1">
        <f t="array" ref="W128">IFERROR(_xlfn.STDEV.S(_xlfn._xlws.FILTER(Diario!$J:$J,(Diario!$A:$A&gt;=Tweets!A128-7)*(Diario!$A:$A&lt;=Tweets!A128-1))),"")</f>
        <v>4.2557984525965979E-2</v>
      </c>
      <c r="X128" s="7">
        <f>IF(_xlfn.XLOOKUP(Tweets!A128+3,Diario!$A:$A,Diario!$E:$E,,1)="",0,1)</f>
        <v>1</v>
      </c>
      <c r="Y128" s="7">
        <f>IF(_xlfn.XLOOKUP(Tweets!A128+7,Diario!$A:$A,Diario!$E:$E,,1)="",0,1)</f>
        <v>1</v>
      </c>
    </row>
    <row r="129" spans="1:25" x14ac:dyDescent="0.25">
      <c r="A129" s="23">
        <v>44988</v>
      </c>
      <c r="B129" s="24" t="s">
        <v>302</v>
      </c>
      <c r="C129" s="25">
        <v>246000</v>
      </c>
      <c r="D129" s="25">
        <v>29000</v>
      </c>
      <c r="E129" s="25">
        <v>29000</v>
      </c>
      <c r="F129" s="25" t="str">
        <f t="shared" si="3"/>
        <v>Muy alto</v>
      </c>
      <c r="G129" s="25">
        <f>SUM(Tweets[[#This Row],[Likes]:[Respuestas]])</f>
        <v>304000</v>
      </c>
      <c r="H129" s="26" t="s">
        <v>303</v>
      </c>
      <c r="I129" s="24" t="s">
        <v>37</v>
      </c>
      <c r="J129" s="24" t="s">
        <v>30</v>
      </c>
      <c r="K129" s="24" t="s">
        <v>38</v>
      </c>
      <c r="L129" s="24" t="s">
        <v>103</v>
      </c>
      <c r="M129" s="24" t="s">
        <v>33</v>
      </c>
      <c r="N129" s="24" t="s">
        <v>34</v>
      </c>
      <c r="O129" s="33">
        <f>IFERROR(_xlfn.XLOOKUP(Tweets!A129+1,Diario!$A$1:$A$2009,Diario!$E$1:$E$2009)/_xlfn.XLOOKUP(Tweets!A129,Diario!$A$1:$A$2009,Diario!$E$1:$E$2009)-1,"")</f>
        <v>-2.9823225194213543E-2</v>
      </c>
      <c r="P129" s="33">
        <f>IFERROR(_xlfn.XLOOKUP(Tweets!A129+3,Diario!$A$1:$A$2009,Diario!$E$1:$E$2009)/_xlfn.XLOOKUP(Tweets!A129,Diario!$A$1:$A$2009,Diario!$E$1:$E$2009)-1,"")</f>
        <v>-2.5720621798334675E-2</v>
      </c>
      <c r="Q129" s="33">
        <f>IFERROR(_xlfn.XLOOKUP(Tweets!A129+7,Diario!$A$1:$A$2009,Diario!$E$1:$E$2009)/_xlfn.XLOOKUP(Tweets!A129,Diario!$A$1:$A$2009,Diario!$E$1:$E$2009)-1,"")</f>
        <v>-0.1423034773979811</v>
      </c>
      <c r="R129" s="33">
        <f>IFERROR(_xlfn.XLOOKUP(Tweets!A129,Diario!$A:$A,Diario!$I:$I),"")</f>
        <v>2.0155174385243422E-2</v>
      </c>
      <c r="S129" s="33" cm="1">
        <f t="array" ref="S129">IFERROR(_xlfn.STDEV.S(_xlfn._xlws.FILTER(Diario!$J$1:$J$2009,(Diario!$A$1:$A$2009&gt;=Tweets!A129)*(Diario!$A$1:$A$2009&lt;=Tweets!A129+3))),"")</f>
        <v>1.5221119567231932E-2</v>
      </c>
      <c r="T129" s="33" cm="1">
        <f t="array" ref="T129">IFERROR(_xlfn.STDEV.S(_xlfn._xlws.FILTER(Diario!$J$1:$J$2009,(Diario!$A$1:$A$2009&gt;=Tweets!A129)*(Diario!$A$1:$A$2009&lt;=Tweets!A129+7))),"")</f>
        <v>2.7965367017721607E-2</v>
      </c>
      <c r="U129" s="33">
        <f>IFERROR(_xlfn.XLOOKUP(Tweets!A129-1,Diario!$A:$A,Diario!$I:$I),"")</f>
        <v>1.7067599022965042E-2</v>
      </c>
      <c r="V129" s="33" cm="1">
        <f t="array" ref="V129">IFERROR(_xlfn.STDEV.S(_xlfn._xlws.FILTER(Diario!$J:$J,(Diario!$A:$A&gt;=Tweets!A129-3)*(Diario!$A:$A&lt;=Tweets!A129-1))),"")</f>
        <v>3.1063143599115068E-2</v>
      </c>
      <c r="W129" s="33" cm="1">
        <f t="array" ref="W129">IFERROR(_xlfn.STDEV.S(_xlfn._xlws.FILTER(Diario!$J:$J,(Diario!$A:$A&gt;=Tweets!A129-7)*(Diario!$A:$A&lt;=Tweets!A129-1))),"")</f>
        <v>2.1558238696157764E-2</v>
      </c>
      <c r="X129" s="7">
        <f>IF(_xlfn.XLOOKUP(Tweets!A129+3,Diario!$A:$A,Diario!$E:$E,,1)="",0,1)</f>
        <v>1</v>
      </c>
      <c r="Y129" s="7">
        <f>IF(_xlfn.XLOOKUP(Tweets!A129+7,Diario!$A:$A,Diario!$E:$E,,1)="",0,1)</f>
        <v>1</v>
      </c>
    </row>
    <row r="130" spans="1:25" x14ac:dyDescent="0.25">
      <c r="A130" s="23">
        <v>45026</v>
      </c>
      <c r="B130" s="24" t="s">
        <v>304</v>
      </c>
      <c r="C130" s="25">
        <v>16000</v>
      </c>
      <c r="D130" s="25">
        <v>1000</v>
      </c>
      <c r="E130" s="25">
        <v>1000</v>
      </c>
      <c r="F130" s="25" t="str">
        <f t="shared" ref="F130:F161" si="4">IF(G130&lt;=_xlfn.PERCENTILE.INC($G:$G,0.25),"Bajo", IF(G130&lt;=_xlfn.PERCENTILE.INC($G:$G,0.5),"Medio", IF(G130&lt;=_xlfn.PERCENTILE.INC($G:$G,0.75),"Alto","Muy alto")))</f>
        <v>Bajo</v>
      </c>
      <c r="G130" s="25">
        <f>SUM(Tweets[[#This Row],[Likes]:[Respuestas]])</f>
        <v>18000</v>
      </c>
      <c r="H130" s="26" t="s">
        <v>305</v>
      </c>
      <c r="I130" s="24" t="s">
        <v>48</v>
      </c>
      <c r="J130" s="24" t="s">
        <v>30</v>
      </c>
      <c r="K130" s="24" t="s">
        <v>31</v>
      </c>
      <c r="L130" s="24" t="s">
        <v>75</v>
      </c>
      <c r="M130" s="24" t="s">
        <v>33</v>
      </c>
      <c r="N130" s="24" t="s">
        <v>34</v>
      </c>
      <c r="O130" s="33">
        <f>IFERROR(_xlfn.XLOOKUP(Tweets!A130+1,Diario!$A$1:$A$2009,Diario!$E$1:$E$2009)/_xlfn.XLOOKUP(Tweets!A130,Diario!$A$1:$A$2009,Diario!$E$1:$E$2009)-1,"")</f>
        <v>-6.9567448770799789E-3</v>
      </c>
      <c r="P130" s="33">
        <f>IFERROR(_xlfn.XLOOKUP(Tweets!A130+3,Diario!$A$1:$A$2009,Diario!$E$1:$E$2009)/_xlfn.XLOOKUP(Tweets!A130,Diario!$A$1:$A$2009,Diario!$E$1:$E$2009)-1,"")</f>
        <v>3.1690453774256166E-2</v>
      </c>
      <c r="Q130" s="33">
        <f>IFERROR(_xlfn.XLOOKUP(Tweets!A130+7,Diario!$A$1:$A$2009,Diario!$E$1:$E$2009)/_xlfn.XLOOKUP(Tweets!A130,Diario!$A$1:$A$2009,Diario!$E$1:$E$2009)-1,"")</f>
        <v>7.9522043313708712E-2</v>
      </c>
      <c r="R130" s="33">
        <f>IFERROR(_xlfn.XLOOKUP(Tweets!A130,Diario!$A:$A,Diario!$I:$I),"")</f>
        <v>1.0906881527303441E-2</v>
      </c>
      <c r="S130" s="33" cm="1">
        <f t="array" ref="S130">IFERROR(_xlfn.STDEV.S(_xlfn._xlws.FILTER(Diario!$J$1:$J$2009,(Diario!$A$1:$A$2009&gt;=Tweets!A130)*(Diario!$A$1:$A$2009&lt;=Tweets!A130+3))),"")</f>
        <v>2.673532614429612E-2</v>
      </c>
      <c r="T130" s="33" cm="1">
        <f t="array" ref="T130">IFERROR(_xlfn.STDEV.S(_xlfn._xlws.FILTER(Diario!$J$1:$J$2009,(Diario!$A$1:$A$2009&gt;=Tweets!A130)*(Diario!$A$1:$A$2009&lt;=Tweets!A130+7))),"")</f>
        <v>1.8885931673084215E-2</v>
      </c>
      <c r="U130" s="33">
        <f>IFERROR(_xlfn.XLOOKUP(Tweets!A130-1,Diario!$A:$A,Diario!$I:$I),"")</f>
        <v>1.0788210092787765E-2</v>
      </c>
      <c r="V130" s="33" cm="1">
        <f t="array" ref="V130">IFERROR(_xlfn.STDEV.S(_xlfn._xlws.FILTER(Diario!$J:$J,(Diario!$A:$A&gt;=Tweets!A130-3)*(Diario!$A:$A&lt;=Tweets!A130-1))),"")</f>
        <v>1.9998742444431117E-2</v>
      </c>
      <c r="W130" s="33" cm="1">
        <f t="array" ref="W130">IFERROR(_xlfn.STDEV.S(_xlfn._xlws.FILTER(Diario!$J:$J,(Diario!$A:$A&gt;=Tweets!A130-7)*(Diario!$A:$A&lt;=Tweets!A130-1))),"")</f>
        <v>3.4792569040093181E-2</v>
      </c>
      <c r="X130" s="7">
        <f>IF(_xlfn.XLOOKUP(Tweets!A130+3,Diario!$A:$A,Diario!$E:$E,,1)="",0,1)</f>
        <v>1</v>
      </c>
      <c r="Y130" s="7">
        <f>IF(_xlfn.XLOOKUP(Tweets!A130+7,Diario!$A:$A,Diario!$E:$E,,1)="",0,1)</f>
        <v>1</v>
      </c>
    </row>
    <row r="131" spans="1:25" x14ac:dyDescent="0.25">
      <c r="A131" s="23">
        <v>45029</v>
      </c>
      <c r="B131" s="24" t="s">
        <v>306</v>
      </c>
      <c r="C131" s="25">
        <v>47000</v>
      </c>
      <c r="D131" s="25">
        <v>4000</v>
      </c>
      <c r="E131" s="25">
        <v>3000</v>
      </c>
      <c r="F131" s="25" t="str">
        <f t="shared" si="4"/>
        <v>Medio</v>
      </c>
      <c r="G131" s="25">
        <f>SUM(Tweets[[#This Row],[Likes]:[Respuestas]])</f>
        <v>54000</v>
      </c>
      <c r="H131" s="26" t="s">
        <v>307</v>
      </c>
      <c r="I131" s="24" t="s">
        <v>48</v>
      </c>
      <c r="J131" s="24" t="s">
        <v>30</v>
      </c>
      <c r="K131" s="24" t="s">
        <v>38</v>
      </c>
      <c r="L131" s="24" t="s">
        <v>75</v>
      </c>
      <c r="M131" s="24" t="s">
        <v>33</v>
      </c>
      <c r="N131" s="24" t="s">
        <v>34</v>
      </c>
      <c r="O131" s="33">
        <f>IFERROR(_xlfn.XLOOKUP(Tweets!A131+1,Diario!$A$1:$A$2009,Diario!$E$1:$E$2009)/_xlfn.XLOOKUP(Tweets!A131,Diario!$A$1:$A$2009,Diario!$E$1:$E$2009)-1,"")</f>
        <v>1.5811212497947924E-2</v>
      </c>
      <c r="P131" s="33">
        <f>IFERROR(_xlfn.XLOOKUP(Tweets!A131+3,Diario!$A$1:$A$2009,Diario!$E$1:$E$2009)/_xlfn.XLOOKUP(Tweets!A131,Diario!$A$1:$A$2009,Diario!$E$1:$E$2009)-1,"")</f>
        <v>3.4659804794959337E-2</v>
      </c>
      <c r="Q131" s="33">
        <f>IFERROR(_xlfn.XLOOKUP(Tweets!A131+7,Diario!$A$1:$A$2009,Diario!$E$1:$E$2009)/_xlfn.XLOOKUP(Tweets!A131,Diario!$A$1:$A$2009,Diario!$E$1:$E$2009)-1,"")</f>
        <v>-3.9218094253912872E-2</v>
      </c>
      <c r="R131" s="33">
        <f>IFERROR(_xlfn.XLOOKUP(Tweets!A131,Diario!$A:$A,Diario!$I:$I),"")</f>
        <v>2.9317718413741204E-2</v>
      </c>
      <c r="S131" s="33" cm="1">
        <f t="array" ref="S131">IFERROR(_xlfn.STDEV.S(_xlfn._xlws.FILTER(Diario!$J$1:$J$2009,(Diario!$A$1:$A$2009&gt;=Tweets!A131)*(Diario!$A$1:$A$2009&lt;=Tweets!A131+3))),"")</f>
        <v>6.9661234399113888E-3</v>
      </c>
      <c r="T131" s="33" cm="1">
        <f t="array" ref="T131">IFERROR(_xlfn.STDEV.S(_xlfn._xlws.FILTER(Diario!$J$1:$J$2009,(Diario!$A$1:$A$2009&gt;=Tweets!A131)*(Diario!$A$1:$A$2009&lt;=Tweets!A131+7))),"")</f>
        <v>3.9202541121002993E-2</v>
      </c>
      <c r="U131" s="33">
        <f>IFERROR(_xlfn.XLOOKUP(Tweets!A131-1,Diario!$A:$A,Diario!$I:$I),"")</f>
        <v>7.9512325206305325E-3</v>
      </c>
      <c r="V131" s="33" cm="1">
        <f t="array" ref="V131">IFERROR(_xlfn.STDEV.S(_xlfn._xlws.FILTER(Diario!$J:$J,(Diario!$A:$A&gt;=Tweets!A131-3)*(Diario!$A:$A&lt;=Tweets!A131-1))),"")</f>
        <v>3.2599841766169077E-2</v>
      </c>
      <c r="W131" s="33" cm="1">
        <f t="array" ref="W131">IFERROR(_xlfn.STDEV.S(_xlfn._xlws.FILTER(Diario!$J:$J,(Diario!$A:$A&gt;=Tweets!A131-7)*(Diario!$A:$A&lt;=Tweets!A131-1))),"")</f>
        <v>2.7932427059790075E-2</v>
      </c>
      <c r="X131" s="7">
        <f>IF(_xlfn.XLOOKUP(Tweets!A131+3,Diario!$A:$A,Diario!$E:$E,,1)="",0,1)</f>
        <v>1</v>
      </c>
      <c r="Y131" s="7">
        <f>IF(_xlfn.XLOOKUP(Tweets!A131+7,Diario!$A:$A,Diario!$E:$E,,1)="",0,1)</f>
        <v>1</v>
      </c>
    </row>
    <row r="132" spans="1:25" x14ac:dyDescent="0.25">
      <c r="A132" s="23">
        <v>45073</v>
      </c>
      <c r="B132" s="24" t="s">
        <v>308</v>
      </c>
      <c r="C132" s="25">
        <v>101000</v>
      </c>
      <c r="D132" s="25">
        <v>13000</v>
      </c>
      <c r="E132" s="25">
        <v>9000</v>
      </c>
      <c r="F132" s="25" t="str">
        <f t="shared" si="4"/>
        <v>Alto</v>
      </c>
      <c r="G132" s="25">
        <f>SUM(Tweets[[#This Row],[Likes]:[Respuestas]])</f>
        <v>123000</v>
      </c>
      <c r="H132" s="26" t="s">
        <v>309</v>
      </c>
      <c r="I132" s="24" t="s">
        <v>37</v>
      </c>
      <c r="J132" s="24" t="s">
        <v>30</v>
      </c>
      <c r="K132" s="24" t="s">
        <v>38</v>
      </c>
      <c r="L132" s="24" t="s">
        <v>91</v>
      </c>
      <c r="M132" s="24" t="s">
        <v>40</v>
      </c>
      <c r="N132" s="24" t="s">
        <v>34</v>
      </c>
      <c r="O132" s="33">
        <f>IFERROR(_xlfn.XLOOKUP(Tweets!A132+1,Diario!$A$1:$A$2009,Diario!$E$1:$E$2009)/_xlfn.XLOOKUP(Tweets!A132,Diario!$A$1:$A$2009,Diario!$E$1:$E$2009)-1,"")</f>
        <v>1.2557314108905926E-2</v>
      </c>
      <c r="P132" s="33">
        <f>IFERROR(_xlfn.XLOOKUP(Tweets!A132+3,Diario!$A$1:$A$2009,Diario!$E$1:$E$2009)/_xlfn.XLOOKUP(Tweets!A132,Diario!$A$1:$A$2009,Diario!$E$1:$E$2009)-1,"")</f>
        <v>-5.474983447254167E-3</v>
      </c>
      <c r="Q132" s="33">
        <f>IFERROR(_xlfn.XLOOKUP(Tweets!A132+7,Diario!$A$1:$A$2009,Diario!$E$1:$E$2009)/_xlfn.XLOOKUP(Tweets!A132,Diario!$A$1:$A$2009,Diario!$E$1:$E$2009)-1,"")</f>
        <v>-5.8588959346184133E-5</v>
      </c>
      <c r="R132" s="33">
        <f>IFERROR(_xlfn.XLOOKUP(Tweets!A132,Diario!$A:$A,Diario!$I:$I),"")</f>
        <v>4.8424241853182665E-3</v>
      </c>
      <c r="S132" s="33" cm="1">
        <f t="array" ref="S132">IFERROR(_xlfn.STDEV.S(_xlfn._xlws.FILTER(Diario!$J$1:$J$2009,(Diario!$A$1:$A$2009&gt;=Tweets!A132)*(Diario!$A$1:$A$2009&lt;=Tweets!A132+3))),"")</f>
        <v>1.1104547056399598E-2</v>
      </c>
      <c r="T132" s="33" cm="1">
        <f t="array" ref="T132">IFERROR(_xlfn.STDEV.S(_xlfn._xlws.FILTER(Diario!$J$1:$J$2009,(Diario!$A$1:$A$2009&gt;=Tweets!A132)*(Diario!$A$1:$A$2009&lt;=Tweets!A132+7))),"")</f>
        <v>9.9494098064609199E-3</v>
      </c>
      <c r="U132" s="33">
        <f>IFERROR(_xlfn.XLOOKUP(Tweets!A132-1,Diario!$A:$A,Diario!$I:$I),"")</f>
        <v>1.3639603322917793E-2</v>
      </c>
      <c r="V132" s="33" cm="1">
        <f t="array" ref="V132">IFERROR(_xlfn.STDEV.S(_xlfn._xlws.FILTER(Diario!$J:$J,(Diario!$A:$A&gt;=Tweets!A132-3)*(Diario!$A:$A&lt;=Tweets!A132-1))),"")</f>
        <v>1.2614908735451257E-2</v>
      </c>
      <c r="W132" s="33" cm="1">
        <f t="array" ref="W132">IFERROR(_xlfn.STDEV.S(_xlfn._xlws.FILTER(Diario!$J:$J,(Diario!$A:$A&gt;=Tweets!A132-7)*(Diario!$A:$A&lt;=Tweets!A132-1))),"")</f>
        <v>1.825675798820324E-2</v>
      </c>
      <c r="X132" s="7">
        <f>IF(_xlfn.XLOOKUP(Tweets!A132+3,Diario!$A:$A,Diario!$E:$E,,1)="",0,1)</f>
        <v>1</v>
      </c>
      <c r="Y132" s="7">
        <f>IF(_xlfn.XLOOKUP(Tweets!A132+7,Diario!$A:$A,Diario!$E:$E,,1)="",0,1)</f>
        <v>1</v>
      </c>
    </row>
    <row r="133" spans="1:25" x14ac:dyDescent="0.25">
      <c r="A133" s="23">
        <v>45095</v>
      </c>
      <c r="B133" s="24" t="s">
        <v>310</v>
      </c>
      <c r="C133" s="25">
        <v>3000</v>
      </c>
      <c r="D133" s="25">
        <v>708</v>
      </c>
      <c r="E133" s="25">
        <v>1000</v>
      </c>
      <c r="F133" s="25" t="str">
        <f t="shared" si="4"/>
        <v>Bajo</v>
      </c>
      <c r="G133" s="25">
        <f>SUM(Tweets[[#This Row],[Likes]:[Respuestas]])</f>
        <v>4708</v>
      </c>
      <c r="H133" s="26" t="s">
        <v>311</v>
      </c>
      <c r="I133" s="24" t="s">
        <v>37</v>
      </c>
      <c r="J133" s="24" t="s">
        <v>30</v>
      </c>
      <c r="K133" s="24" t="s">
        <v>38</v>
      </c>
      <c r="L133" s="24" t="s">
        <v>39</v>
      </c>
      <c r="M133" s="24" t="s">
        <v>60</v>
      </c>
      <c r="N133" s="24" t="s">
        <v>34</v>
      </c>
      <c r="O133" s="33">
        <f>IFERROR(_xlfn.XLOOKUP(Tweets!A133+1,Diario!$A$1:$A$2009,Diario!$E$1:$E$2009)/_xlfn.XLOOKUP(Tweets!A133,Diario!$A$1:$A$2009,Diario!$E$1:$E$2009)-1,"")</f>
        <v>8.9428773765565239E-4</v>
      </c>
      <c r="P133" s="33">
        <f>IFERROR(_xlfn.XLOOKUP(Tweets!A133+3,Diario!$A$1:$A$2009,Diario!$E$1:$E$2009)/_xlfn.XLOOKUP(Tweets!A133,Diario!$A$1:$A$2009,Diario!$E$1:$E$2009)-1,"")</f>
        <v>5.3609519763754498E-2</v>
      </c>
      <c r="Q133" s="33">
        <f>IFERROR(_xlfn.XLOOKUP(Tweets!A133+7,Diario!$A$1:$A$2009,Diario!$E$1:$E$2009)/_xlfn.XLOOKUP(Tweets!A133,Diario!$A$1:$A$2009,Diario!$E$1:$E$2009)-1,"")</f>
        <v>7.1093976899670341E-2</v>
      </c>
      <c r="R133" s="33">
        <f>IFERROR(_xlfn.XLOOKUP(Tweets!A133,Diario!$A:$A,Diario!$I:$I),"")</f>
        <v>1.5615790028992518E-2</v>
      </c>
      <c r="S133" s="33" cm="1">
        <f t="array" ref="S133">IFERROR(_xlfn.STDEV.S(_xlfn._xlws.FILTER(Diario!$J$1:$J$2009,(Diario!$A$1:$A$2009&gt;=Tweets!A133)*(Diario!$A$1:$A$2009&lt;=Tweets!A133+3))),"")</f>
        <v>1.9055753930167361E-2</v>
      </c>
      <c r="T133" s="33" cm="1">
        <f t="array" ref="T133">IFERROR(_xlfn.STDEV.S(_xlfn._xlws.FILTER(Diario!$J$1:$J$2009,(Diario!$A$1:$A$2009&gt;=Tweets!A133)*(Diario!$A$1:$A$2009&lt;=Tweets!A133+7))),"")</f>
        <v>2.5014995034894957E-2</v>
      </c>
      <c r="U133" s="33">
        <f>IFERROR(_xlfn.XLOOKUP(Tweets!A133-1,Diario!$A:$A,Diario!$I:$I),"")</f>
        <v>2.1885429879433822E-2</v>
      </c>
      <c r="V133" s="33" cm="1">
        <f t="array" ref="V133">IFERROR(_xlfn.STDEV.S(_xlfn._xlws.FILTER(Diario!$J:$J,(Diario!$A:$A&gt;=Tweets!A133-3)*(Diario!$A:$A&lt;=Tweets!A133-1))),"")</f>
        <v>5.8448585645856045E-3</v>
      </c>
      <c r="W133" s="33" cm="1">
        <f t="array" ref="W133">IFERROR(_xlfn.STDEV.S(_xlfn._xlws.FILTER(Diario!$J:$J,(Diario!$A:$A&gt;=Tweets!A133-7)*(Diario!$A:$A&lt;=Tweets!A133-1))),"")</f>
        <v>1.2666857637962261E-2</v>
      </c>
      <c r="X133" s="7">
        <f>IF(_xlfn.XLOOKUP(Tweets!A133+3,Diario!$A:$A,Diario!$E:$E,,1)="",0,1)</f>
        <v>1</v>
      </c>
      <c r="Y133" s="7">
        <f>IF(_xlfn.XLOOKUP(Tweets!A133+7,Diario!$A:$A,Diario!$E:$E,,1)="",0,1)</f>
        <v>1</v>
      </c>
    </row>
    <row r="134" spans="1:25" x14ac:dyDescent="0.25">
      <c r="A134" s="23">
        <v>45122</v>
      </c>
      <c r="B134" s="24" t="s">
        <v>312</v>
      </c>
      <c r="C134" s="25">
        <v>345000</v>
      </c>
      <c r="D134" s="25">
        <v>22000</v>
      </c>
      <c r="E134" s="25">
        <v>9000</v>
      </c>
      <c r="F134" s="25" t="str">
        <f t="shared" si="4"/>
        <v>Muy alto</v>
      </c>
      <c r="G134" s="25">
        <f>SUM(Tweets[[#This Row],[Likes]:[Respuestas]])</f>
        <v>376000</v>
      </c>
      <c r="H134" s="26" t="s">
        <v>313</v>
      </c>
      <c r="I134" s="24" t="s">
        <v>43</v>
      </c>
      <c r="J134" s="24" t="s">
        <v>49</v>
      </c>
      <c r="K134" s="24" t="s">
        <v>38</v>
      </c>
      <c r="L134" s="24" t="s">
        <v>45</v>
      </c>
      <c r="M134" s="24" t="s">
        <v>63</v>
      </c>
      <c r="N134" s="24" t="s">
        <v>57</v>
      </c>
      <c r="O134" s="33">
        <f>IFERROR(_xlfn.XLOOKUP(Tweets!A134+1,Diario!$A$1:$A$2009,Diario!$E$1:$E$2009)/_xlfn.XLOOKUP(Tweets!A134,Diario!$A$1:$A$2009,Diario!$E$1:$E$2009)-1,"")</f>
        <v>-3.2306736878172426E-2</v>
      </c>
      <c r="P134" s="33">
        <f>IFERROR(_xlfn.XLOOKUP(Tweets!A134+3,Diario!$A$1:$A$2009,Diario!$E$1:$E$2009)/_xlfn.XLOOKUP(Tweets!A134,Diario!$A$1:$A$2009,Diario!$E$1:$E$2009)-1,"")</f>
        <v>-4.5055491551600158E-2</v>
      </c>
      <c r="Q134" s="33">
        <f>IFERROR(_xlfn.XLOOKUP(Tweets!A134+7,Diario!$A$1:$A$2009,Diario!$E$1:$E$2009)/_xlfn.XLOOKUP(Tweets!A134,Diario!$A$1:$A$2009,Diario!$E$1:$E$2009)-1,"")</f>
        <v>-2.0608695351289952E-2</v>
      </c>
      <c r="R134" s="33">
        <f>IFERROR(_xlfn.XLOOKUP(Tweets!A134,Diario!$A:$A,Diario!$I:$I),"")</f>
        <v>3.2005005287981322E-2</v>
      </c>
      <c r="S134" s="33" cm="1">
        <f t="array" ref="S134">IFERROR(_xlfn.STDEV.S(_xlfn._xlws.FILTER(Diario!$J$1:$J$2009,(Diario!$A$1:$A$2009&gt;=Tweets!A134)*(Diario!$A$1:$A$2009&lt;=Tweets!A134+3))),"")</f>
        <v>2.4912677204678265E-2</v>
      </c>
      <c r="T134" s="33" cm="1">
        <f t="array" ref="T134">IFERROR(_xlfn.STDEV.S(_xlfn._xlws.FILTER(Diario!$J$1:$J$2009,(Diario!$A$1:$A$2009&gt;=Tweets!A134)*(Diario!$A$1:$A$2009&lt;=Tweets!A134+7))),"")</f>
        <v>2.81615915546168E-2</v>
      </c>
      <c r="U134" s="33">
        <f>IFERROR(_xlfn.XLOOKUP(Tweets!A134-1,Diario!$A:$A,Diario!$I:$I),"")</f>
        <v>4.3370545214045798E-2</v>
      </c>
      <c r="V134" s="33" cm="1">
        <f t="array" ref="V134">IFERROR(_xlfn.STDEV.S(_xlfn._xlws.FILTER(Diario!$J:$J,(Diario!$A:$A&gt;=Tweets!A134-3)*(Diario!$A:$A&lt;=Tweets!A134-1))),"")</f>
        <v>5.8835155781149742E-2</v>
      </c>
      <c r="W134" s="33" cm="1">
        <f t="array" ref="W134">IFERROR(_xlfn.STDEV.S(_xlfn._xlws.FILTER(Diario!$J:$J,(Diario!$A:$A&gt;=Tweets!A134-7)*(Diario!$A:$A&lt;=Tweets!A134-1))),"")</f>
        <v>3.9545318874609277E-2</v>
      </c>
      <c r="X134" s="7">
        <f>IF(_xlfn.XLOOKUP(Tweets!A134+3,Diario!$A:$A,Diario!$E:$E,,1)="",0,1)</f>
        <v>1</v>
      </c>
      <c r="Y134" s="7">
        <f>IF(_xlfn.XLOOKUP(Tweets!A134+7,Diario!$A:$A,Diario!$E:$E,,1)="",0,1)</f>
        <v>1</v>
      </c>
    </row>
    <row r="135" spans="1:25" x14ac:dyDescent="0.25">
      <c r="A135" s="23">
        <v>45123</v>
      </c>
      <c r="B135" s="24" t="s">
        <v>314</v>
      </c>
      <c r="C135" s="25">
        <v>103000</v>
      </c>
      <c r="D135" s="25">
        <v>10000</v>
      </c>
      <c r="E135" s="25">
        <v>14000</v>
      </c>
      <c r="F135" s="25" t="str">
        <f t="shared" si="4"/>
        <v>Alto</v>
      </c>
      <c r="G135" s="25">
        <f>SUM(Tweets[[#This Row],[Likes]:[Respuestas]])</f>
        <v>127000</v>
      </c>
      <c r="H135" s="26" t="s">
        <v>315</v>
      </c>
      <c r="I135" s="24" t="s">
        <v>43</v>
      </c>
      <c r="J135" s="24" t="s">
        <v>49</v>
      </c>
      <c r="K135" s="24" t="s">
        <v>44</v>
      </c>
      <c r="L135" s="24" t="s">
        <v>75</v>
      </c>
      <c r="M135" s="24" t="s">
        <v>50</v>
      </c>
      <c r="N135" s="24" t="s">
        <v>57</v>
      </c>
      <c r="O135" s="33">
        <f>IFERROR(_xlfn.XLOOKUP(Tweets!A135+1,Diario!$A$1:$A$2009,Diario!$E$1:$E$2009)/_xlfn.XLOOKUP(Tweets!A135,Diario!$A$1:$A$2009,Diario!$E$1:$E$2009)-1,"")</f>
        <v>6.9346069509779174E-3</v>
      </c>
      <c r="P135" s="33">
        <f>IFERROR(_xlfn.XLOOKUP(Tweets!A135+3,Diario!$A$1:$A$2009,Diario!$E$1:$E$2009)/_xlfn.XLOOKUP(Tweets!A135,Diario!$A$1:$A$2009,Diario!$E$1:$E$2009)-1,"")</f>
        <v>8.9501678448460353E-3</v>
      </c>
      <c r="Q135" s="33">
        <f>IFERROR(_xlfn.XLOOKUP(Tweets!A135+7,Diario!$A$1:$A$2009,Diario!$E$1:$E$2009)/_xlfn.XLOOKUP(Tweets!A135,Diario!$A$1:$A$2009,Diario!$E$1:$E$2009)-1,"")</f>
        <v>3.2720534786169431E-2</v>
      </c>
      <c r="R135" s="33">
        <f>IFERROR(_xlfn.XLOOKUP(Tweets!A135,Diario!$A:$A,Diario!$I:$I),"")</f>
        <v>3.0139743301809852E-2</v>
      </c>
      <c r="S135" s="33" cm="1">
        <f t="array" ref="S135">IFERROR(_xlfn.STDEV.S(_xlfn._xlws.FILTER(Diario!$J$1:$J$2009,(Diario!$A$1:$A$2009&gt;=Tweets!A135)*(Diario!$A$1:$A$2009&lt;=Tweets!A135+3))),"")</f>
        <v>1.7541025457302132E-2</v>
      </c>
      <c r="T135" s="33" cm="1">
        <f t="array" ref="T135">IFERROR(_xlfn.STDEV.S(_xlfn._xlws.FILTER(Diario!$J$1:$J$2009,(Diario!$A$1:$A$2009&gt;=Tweets!A135)*(Diario!$A$1:$A$2009&lt;=Tweets!A135+7))),"")</f>
        <v>2.7050392808711354E-2</v>
      </c>
      <c r="U135" s="33">
        <f>IFERROR(_xlfn.XLOOKUP(Tweets!A135-1,Diario!$A:$A,Diario!$I:$I),"")</f>
        <v>3.2005005287981322E-2</v>
      </c>
      <c r="V135" s="33" cm="1">
        <f t="array" ref="V135">IFERROR(_xlfn.STDEV.S(_xlfn._xlws.FILTER(Diario!$J:$J,(Diario!$A:$A&gt;=Tweets!A135-3)*(Diario!$A:$A&lt;=Tweets!A135-1))),"")</f>
        <v>4.6773396446196561E-2</v>
      </c>
      <c r="W135" s="33" cm="1">
        <f t="array" ref="W135">IFERROR(_xlfn.STDEV.S(_xlfn._xlws.FILTER(Diario!$J:$J,(Diario!$A:$A&gt;=Tweets!A135-7)*(Diario!$A:$A&lt;=Tweets!A135-1))),"")</f>
        <v>4.2795350347978746E-2</v>
      </c>
      <c r="X135" s="7">
        <f>IF(_xlfn.XLOOKUP(Tweets!A135+3,Diario!$A:$A,Diario!$E:$E,,1)="",0,1)</f>
        <v>1</v>
      </c>
      <c r="Y135" s="7">
        <f>IF(_xlfn.XLOOKUP(Tweets!A135+7,Diario!$A:$A,Diario!$E:$E,,1)="",0,1)</f>
        <v>1</v>
      </c>
    </row>
    <row r="136" spans="1:25" x14ac:dyDescent="0.25">
      <c r="A136" s="23">
        <v>45130</v>
      </c>
      <c r="B136" s="24" t="s">
        <v>316</v>
      </c>
      <c r="C136" s="25">
        <v>132000</v>
      </c>
      <c r="D136" s="25">
        <v>36000</v>
      </c>
      <c r="E136" s="25">
        <v>22000</v>
      </c>
      <c r="F136" s="25" t="str">
        <f t="shared" si="4"/>
        <v>Alto</v>
      </c>
      <c r="G136" s="25">
        <f>SUM(Tweets[[#This Row],[Likes]:[Respuestas]])</f>
        <v>190000</v>
      </c>
      <c r="H136" s="26" t="s">
        <v>317</v>
      </c>
      <c r="I136" s="24" t="s">
        <v>43</v>
      </c>
      <c r="J136" s="24" t="s">
        <v>30</v>
      </c>
      <c r="K136" s="24" t="s">
        <v>44</v>
      </c>
      <c r="L136" s="24" t="s">
        <v>45</v>
      </c>
      <c r="M136" s="24" t="s">
        <v>40</v>
      </c>
      <c r="N136" s="24" t="s">
        <v>34</v>
      </c>
      <c r="O136" s="33">
        <f>IFERROR(_xlfn.XLOOKUP(Tweets!A136+1,Diario!$A$1:$A$2009,Diario!$E$1:$E$2009)/_xlfn.XLOOKUP(Tweets!A136,Diario!$A$1:$A$2009,Diario!$E$1:$E$2009)-1,"")</f>
        <v>3.4839644300561634E-2</v>
      </c>
      <c r="P136" s="33">
        <f>IFERROR(_xlfn.XLOOKUP(Tweets!A136+3,Diario!$A$1:$A$2009,Diario!$E$1:$E$2009)/_xlfn.XLOOKUP(Tweets!A136,Diario!$A$1:$A$2009,Diario!$E$1:$E$2009)-1,"")</f>
        <v>8.4715809448939972E-2</v>
      </c>
      <c r="Q136" s="33">
        <f>IFERROR(_xlfn.XLOOKUP(Tweets!A136+7,Diario!$A$1:$A$2009,Diario!$E$1:$E$2009)/_xlfn.XLOOKUP(Tweets!A136,Diario!$A$1:$A$2009,Diario!$E$1:$E$2009)-1,"")</f>
        <v>8.6326259280701922E-2</v>
      </c>
      <c r="R136" s="33">
        <f>IFERROR(_xlfn.XLOOKUP(Tweets!A136,Diario!$A:$A,Diario!$I:$I),"")</f>
        <v>1.5386718276117001E-2</v>
      </c>
      <c r="S136" s="33" cm="1">
        <f t="array" ref="S136">IFERROR(_xlfn.STDEV.S(_xlfn._xlws.FILTER(Diario!$J$1:$J$2009,(Diario!$A$1:$A$2009&gt;=Tweets!A136)*(Diario!$A$1:$A$2009&lt;=Tweets!A136+3))),"")</f>
        <v>6.4010246613325314E-2</v>
      </c>
      <c r="T136" s="33" cm="1">
        <f t="array" ref="T136">IFERROR(_xlfn.STDEV.S(_xlfn._xlws.FILTER(Diario!$J$1:$J$2009,(Diario!$A$1:$A$2009&gt;=Tweets!A136)*(Diario!$A$1:$A$2009&lt;=Tweets!A136+7))),"")</f>
        <v>4.6748220136395395E-2</v>
      </c>
      <c r="U136" s="33">
        <f>IFERROR(_xlfn.XLOOKUP(Tweets!A136-1,Diario!$A:$A,Diario!$I:$I),"")</f>
        <v>4.5789282101325331E-2</v>
      </c>
      <c r="V136" s="33" cm="1">
        <f t="array" ref="V136">IFERROR(_xlfn.STDEV.S(_xlfn._xlws.FILTER(Diario!$J:$J,(Diario!$A:$A&gt;=Tweets!A136-3)*(Diario!$A:$A&lt;=Tweets!A136-1))),"")</f>
        <v>4.1230289443855317E-2</v>
      </c>
      <c r="W136" s="33" cm="1">
        <f t="array" ref="W136">IFERROR(_xlfn.STDEV.S(_xlfn._xlws.FILTER(Diario!$J:$J,(Diario!$A:$A&gt;=Tweets!A136-7)*(Diario!$A:$A&lt;=Tweets!A136-1))),"")</f>
        <v>2.6891276227906671E-2</v>
      </c>
      <c r="X136" s="7">
        <f>IF(_xlfn.XLOOKUP(Tweets!A136+3,Diario!$A:$A,Diario!$E:$E,,1)="",0,1)</f>
        <v>1</v>
      </c>
      <c r="Y136" s="7">
        <f>IF(_xlfn.XLOOKUP(Tweets!A136+7,Diario!$A:$A,Diario!$E:$E,,1)="",0,1)</f>
        <v>1</v>
      </c>
    </row>
    <row r="137" spans="1:25" x14ac:dyDescent="0.25">
      <c r="A137" s="23">
        <v>45130</v>
      </c>
      <c r="B137" s="24" t="s">
        <v>318</v>
      </c>
      <c r="C137" s="25">
        <v>318000</v>
      </c>
      <c r="D137" s="25">
        <v>79000</v>
      </c>
      <c r="E137" s="25">
        <v>45000</v>
      </c>
      <c r="F137" s="25" t="str">
        <f t="shared" si="4"/>
        <v>Muy alto</v>
      </c>
      <c r="G137" s="25">
        <f>SUM(Tweets[[#This Row],[Likes]:[Respuestas]])</f>
        <v>442000</v>
      </c>
      <c r="H137" s="26" t="s">
        <v>319</v>
      </c>
      <c r="I137" s="24" t="s">
        <v>43</v>
      </c>
      <c r="J137" s="24" t="s">
        <v>30</v>
      </c>
      <c r="K137" s="24" t="s">
        <v>44</v>
      </c>
      <c r="L137" s="24" t="s">
        <v>75</v>
      </c>
      <c r="M137" s="24" t="s">
        <v>63</v>
      </c>
      <c r="N137" s="24" t="s">
        <v>57</v>
      </c>
      <c r="O137" s="33">
        <f>IFERROR(_xlfn.XLOOKUP(Tweets!A137+1,Diario!$A$1:$A$2009,Diario!$E$1:$E$2009)/_xlfn.XLOOKUP(Tweets!A137,Diario!$A$1:$A$2009,Diario!$E$1:$E$2009)-1,"")</f>
        <v>3.4839644300561634E-2</v>
      </c>
      <c r="P137" s="33">
        <f>IFERROR(_xlfn.XLOOKUP(Tweets!A137+3,Diario!$A$1:$A$2009,Diario!$E$1:$E$2009)/_xlfn.XLOOKUP(Tweets!A137,Diario!$A$1:$A$2009,Diario!$E$1:$E$2009)-1,"")</f>
        <v>8.4715809448939972E-2</v>
      </c>
      <c r="Q137" s="33">
        <f>IFERROR(_xlfn.XLOOKUP(Tweets!A137+7,Diario!$A$1:$A$2009,Diario!$E$1:$E$2009)/_xlfn.XLOOKUP(Tweets!A137,Diario!$A$1:$A$2009,Diario!$E$1:$E$2009)-1,"")</f>
        <v>8.6326259280701922E-2</v>
      </c>
      <c r="R137" s="33">
        <f>IFERROR(_xlfn.XLOOKUP(Tweets!A137,Diario!$A:$A,Diario!$I:$I),"")</f>
        <v>1.5386718276117001E-2</v>
      </c>
      <c r="S137" s="33" cm="1">
        <f t="array" ref="S137">IFERROR(_xlfn.STDEV.S(_xlfn._xlws.FILTER(Diario!$J$1:$J$2009,(Diario!$A$1:$A$2009&gt;=Tweets!A137)*(Diario!$A$1:$A$2009&lt;=Tweets!A137+3))),"")</f>
        <v>6.4010246613325314E-2</v>
      </c>
      <c r="T137" s="33" cm="1">
        <f t="array" ref="T137">IFERROR(_xlfn.STDEV.S(_xlfn._xlws.FILTER(Diario!$J$1:$J$2009,(Diario!$A$1:$A$2009&gt;=Tweets!A137)*(Diario!$A$1:$A$2009&lt;=Tweets!A137+7))),"")</f>
        <v>4.6748220136395395E-2</v>
      </c>
      <c r="U137" s="33">
        <f>IFERROR(_xlfn.XLOOKUP(Tweets!A137-1,Diario!$A:$A,Diario!$I:$I),"")</f>
        <v>4.5789282101325331E-2</v>
      </c>
      <c r="V137" s="33" cm="1">
        <f t="array" ref="V137">IFERROR(_xlfn.STDEV.S(_xlfn._xlws.FILTER(Diario!$J:$J,(Diario!$A:$A&gt;=Tweets!A137-3)*(Diario!$A:$A&lt;=Tweets!A137-1))),"")</f>
        <v>4.1230289443855317E-2</v>
      </c>
      <c r="W137" s="33" cm="1">
        <f t="array" ref="W137">IFERROR(_xlfn.STDEV.S(_xlfn._xlws.FILTER(Diario!$J:$J,(Diario!$A:$A&gt;=Tweets!A137-7)*(Diario!$A:$A&lt;=Tweets!A137-1))),"")</f>
        <v>2.6891276227906671E-2</v>
      </c>
      <c r="X137" s="7">
        <f>IF(_xlfn.XLOOKUP(Tweets!A137+3,Diario!$A:$A,Diario!$E:$E,,1)="",0,1)</f>
        <v>1</v>
      </c>
      <c r="Y137" s="7">
        <f>IF(_xlfn.XLOOKUP(Tweets!A137+7,Diario!$A:$A,Diario!$E:$E,,1)="",0,1)</f>
        <v>1</v>
      </c>
    </row>
    <row r="138" spans="1:25" x14ac:dyDescent="0.25">
      <c r="A138" s="23">
        <v>45130</v>
      </c>
      <c r="B138" s="24" t="s">
        <v>320</v>
      </c>
      <c r="C138" s="25">
        <v>419000</v>
      </c>
      <c r="D138" s="25">
        <v>38000</v>
      </c>
      <c r="E138" s="25">
        <v>30000</v>
      </c>
      <c r="F138" s="25" t="str">
        <f t="shared" si="4"/>
        <v>Muy alto</v>
      </c>
      <c r="G138" s="25">
        <f>SUM(Tweets[[#This Row],[Likes]:[Respuestas]])</f>
        <v>487000</v>
      </c>
      <c r="H138" s="26" t="s">
        <v>321</v>
      </c>
      <c r="I138" s="24" t="s">
        <v>43</v>
      </c>
      <c r="J138" s="24" t="s">
        <v>30</v>
      </c>
      <c r="K138" s="24" t="s">
        <v>31</v>
      </c>
      <c r="L138" s="24" t="s">
        <v>75</v>
      </c>
      <c r="M138" s="24" t="s">
        <v>33</v>
      </c>
      <c r="N138" s="24" t="s">
        <v>57</v>
      </c>
      <c r="O138" s="33">
        <f>IFERROR(_xlfn.XLOOKUP(Tweets!A138+1,Diario!$A$1:$A$2009,Diario!$E$1:$E$2009)/_xlfn.XLOOKUP(Tweets!A138,Diario!$A$1:$A$2009,Diario!$E$1:$E$2009)-1,"")</f>
        <v>3.4839644300561634E-2</v>
      </c>
      <c r="P138" s="33">
        <f>IFERROR(_xlfn.XLOOKUP(Tweets!A138+3,Diario!$A$1:$A$2009,Diario!$E$1:$E$2009)/_xlfn.XLOOKUP(Tweets!A138,Diario!$A$1:$A$2009,Diario!$E$1:$E$2009)-1,"")</f>
        <v>8.4715809448939972E-2</v>
      </c>
      <c r="Q138" s="33">
        <f>IFERROR(_xlfn.XLOOKUP(Tweets!A138+7,Diario!$A$1:$A$2009,Diario!$E$1:$E$2009)/_xlfn.XLOOKUP(Tweets!A138,Diario!$A$1:$A$2009,Diario!$E$1:$E$2009)-1,"")</f>
        <v>8.6326259280701922E-2</v>
      </c>
      <c r="R138" s="33">
        <f>IFERROR(_xlfn.XLOOKUP(Tweets!A138,Diario!$A:$A,Diario!$I:$I),"")</f>
        <v>1.5386718276117001E-2</v>
      </c>
      <c r="S138" s="33" cm="1">
        <f t="array" ref="S138">IFERROR(_xlfn.STDEV.S(_xlfn._xlws.FILTER(Diario!$J$1:$J$2009,(Diario!$A$1:$A$2009&gt;=Tweets!A138)*(Diario!$A$1:$A$2009&lt;=Tweets!A138+3))),"")</f>
        <v>6.4010246613325314E-2</v>
      </c>
      <c r="T138" s="33" cm="1">
        <f t="array" ref="T138">IFERROR(_xlfn.STDEV.S(_xlfn._xlws.FILTER(Diario!$J$1:$J$2009,(Diario!$A$1:$A$2009&gt;=Tweets!A138)*(Diario!$A$1:$A$2009&lt;=Tweets!A138+7))),"")</f>
        <v>4.6748220136395395E-2</v>
      </c>
      <c r="U138" s="33">
        <f>IFERROR(_xlfn.XLOOKUP(Tweets!A138-1,Diario!$A:$A,Diario!$I:$I),"")</f>
        <v>4.5789282101325331E-2</v>
      </c>
      <c r="V138" s="33" cm="1">
        <f t="array" ref="V138">IFERROR(_xlfn.STDEV.S(_xlfn._xlws.FILTER(Diario!$J:$J,(Diario!$A:$A&gt;=Tweets!A138-3)*(Diario!$A:$A&lt;=Tweets!A138-1))),"")</f>
        <v>4.1230289443855317E-2</v>
      </c>
      <c r="W138" s="33" cm="1">
        <f t="array" ref="W138">IFERROR(_xlfn.STDEV.S(_xlfn._xlws.FILTER(Diario!$J:$J,(Diario!$A:$A&gt;=Tweets!A138-7)*(Diario!$A:$A&lt;=Tweets!A138-1))),"")</f>
        <v>2.6891276227906671E-2</v>
      </c>
      <c r="X138" s="7">
        <f>IF(_xlfn.XLOOKUP(Tweets!A138+3,Diario!$A:$A,Diario!$E:$E,,1)="",0,1)</f>
        <v>1</v>
      </c>
      <c r="Y138" s="7">
        <f>IF(_xlfn.XLOOKUP(Tweets!A138+7,Diario!$A:$A,Diario!$E:$E,,1)="",0,1)</f>
        <v>1</v>
      </c>
    </row>
    <row r="139" spans="1:25" x14ac:dyDescent="0.25">
      <c r="A139" s="23">
        <v>45132</v>
      </c>
      <c r="B139" s="24" t="s">
        <v>322</v>
      </c>
      <c r="C139" s="25">
        <v>4000</v>
      </c>
      <c r="D139" s="25">
        <v>880</v>
      </c>
      <c r="E139" s="25">
        <v>710</v>
      </c>
      <c r="F139" s="25" t="str">
        <f t="shared" si="4"/>
        <v>Bajo</v>
      </c>
      <c r="G139" s="25">
        <f>SUM(Tweets[[#This Row],[Likes]:[Respuestas]])</f>
        <v>5590</v>
      </c>
      <c r="H139" s="26" t="s">
        <v>323</v>
      </c>
      <c r="I139" s="24" t="s">
        <v>37</v>
      </c>
      <c r="J139" s="24" t="s">
        <v>49</v>
      </c>
      <c r="K139" s="24" t="s">
        <v>38</v>
      </c>
      <c r="L139" s="24" t="s">
        <v>45</v>
      </c>
      <c r="M139" s="24" t="s">
        <v>50</v>
      </c>
      <c r="N139" s="24" t="s">
        <v>34</v>
      </c>
      <c r="O139" s="33">
        <f>IFERROR(_xlfn.XLOOKUP(Tweets!A139+1,Diario!$A$1:$A$2009,Diario!$E$1:$E$2009)/_xlfn.XLOOKUP(Tweets!A139,Diario!$A$1:$A$2009,Diario!$E$1:$E$2009)-1,"")</f>
        <v>-4.8917798423426251E-2</v>
      </c>
      <c r="P139" s="33">
        <f>IFERROR(_xlfn.XLOOKUP(Tweets!A139+3,Diario!$A$1:$A$2009,Diario!$E$1:$E$2009)/_xlfn.XLOOKUP(Tweets!A139,Diario!$A$1:$A$2009,Diario!$E$1:$E$2009)-1,"")</f>
        <v>-5.5842983240442012E-2</v>
      </c>
      <c r="Q139" s="33">
        <f>IFERROR(_xlfn.XLOOKUP(Tweets!A139+7,Diario!$A$1:$A$2009,Diario!$E$1:$E$2009)/_xlfn.XLOOKUP(Tweets!A139,Diario!$A$1:$A$2009,Diario!$E$1:$E$2009)-1,"")</f>
        <v>-4.7773728925909142E-2</v>
      </c>
      <c r="R139" s="33">
        <f>IFERROR(_xlfn.XLOOKUP(Tweets!A139,Diario!$A:$A,Diario!$I:$I),"")</f>
        <v>1.1427957656898007E-2</v>
      </c>
      <c r="S139" s="33" cm="1">
        <f t="array" ref="S139">IFERROR(_xlfn.STDEV.S(_xlfn._xlws.FILTER(Diario!$J$1:$J$2009,(Diario!$A$1:$A$2009&gt;=Tweets!A139)*(Diario!$A$1:$A$2009&lt;=Tweets!A139+3))),"")</f>
        <v>3.5393654584871447E-2</v>
      </c>
      <c r="T139" s="33" cm="1">
        <f t="array" ref="T139">IFERROR(_xlfn.STDEV.S(_xlfn._xlws.FILTER(Diario!$J$1:$J$2009,(Diario!$A$1:$A$2009&gt;=Tweets!A139)*(Diario!$A$1:$A$2009&lt;=Tweets!A139+7))),"")</f>
        <v>2.9275587751699451E-2</v>
      </c>
      <c r="U139" s="33">
        <f>IFERROR(_xlfn.XLOOKUP(Tweets!A139-1,Diario!$A:$A,Diario!$I:$I),"")</f>
        <v>6.591308899567154E-2</v>
      </c>
      <c r="V139" s="33" cm="1">
        <f t="array" ref="V139">IFERROR(_xlfn.STDEV.S(_xlfn._xlws.FILTER(Diario!$J:$J,(Diario!$A:$A&gt;=Tweets!A139-3)*(Diario!$A:$A&lt;=Tweets!A139-1))),"")</f>
        <v>4.361392885484533E-2</v>
      </c>
      <c r="W139" s="33" cm="1">
        <f t="array" ref="W139">IFERROR(_xlfn.STDEV.S(_xlfn._xlws.FILTER(Diario!$J:$J,(Diario!$A:$A&gt;=Tweets!A139-7)*(Diario!$A:$A&lt;=Tweets!A139-1))),"")</f>
        <v>4.250932928913323E-2</v>
      </c>
      <c r="X139" s="7">
        <f>IF(_xlfn.XLOOKUP(Tweets!A139+3,Diario!$A:$A,Diario!$E:$E,,1)="",0,1)</f>
        <v>1</v>
      </c>
      <c r="Y139" s="7">
        <f>IF(_xlfn.XLOOKUP(Tweets!A139+7,Diario!$A:$A,Diario!$E:$E,,1)="",0,1)</f>
        <v>1</v>
      </c>
    </row>
    <row r="140" spans="1:25" x14ac:dyDescent="0.25">
      <c r="A140" s="23">
        <v>45234</v>
      </c>
      <c r="B140" s="24" t="s">
        <v>324</v>
      </c>
      <c r="C140" s="25">
        <v>4000</v>
      </c>
      <c r="D140" s="25">
        <v>806</v>
      </c>
      <c r="E140" s="25">
        <v>562</v>
      </c>
      <c r="F140" s="25" t="str">
        <f t="shared" si="4"/>
        <v>Bajo</v>
      </c>
      <c r="G140" s="25">
        <f>SUM(Tweets[[#This Row],[Likes]:[Respuestas]])</f>
        <v>5368</v>
      </c>
      <c r="H140" s="26" t="s">
        <v>325</v>
      </c>
      <c r="I140" s="24" t="s">
        <v>37</v>
      </c>
      <c r="J140" s="24" t="s">
        <v>30</v>
      </c>
      <c r="K140" s="24" t="s">
        <v>44</v>
      </c>
      <c r="L140" s="24" t="s">
        <v>45</v>
      </c>
      <c r="M140" s="24" t="s">
        <v>40</v>
      </c>
      <c r="N140" s="24" t="s">
        <v>34</v>
      </c>
      <c r="O140" s="33">
        <f>IFERROR(_xlfn.XLOOKUP(Tweets!A140+1,Diario!$A$1:$A$2009,Diario!$E$1:$E$2009)/_xlfn.XLOOKUP(Tweets!A140,Diario!$A$1:$A$2009,Diario!$E$1:$E$2009)-1,"")</f>
        <v>3.3625449897804138E-2</v>
      </c>
      <c r="P140" s="33">
        <f>IFERROR(_xlfn.XLOOKUP(Tweets!A140+3,Diario!$A$1:$A$2009,Diario!$E$1:$E$2009)/_xlfn.XLOOKUP(Tweets!A140,Diario!$A$1:$A$2009,Diario!$E$1:$E$2009)-1,"")</f>
        <v>6.4572599062781677E-2</v>
      </c>
      <c r="Q140" s="33">
        <f>IFERROR(_xlfn.XLOOKUP(Tweets!A140+7,Diario!$A$1:$A$2009,Diario!$E$1:$E$2009)/_xlfn.XLOOKUP(Tweets!A140,Diario!$A$1:$A$2009,Diario!$E$1:$E$2009)-1,"")</f>
        <v>0.13468531004221385</v>
      </c>
      <c r="R140" s="33">
        <f>IFERROR(_xlfn.XLOOKUP(Tweets!A140,Diario!$A:$A,Diario!$I:$I),"")</f>
        <v>2.2935687488281554E-2</v>
      </c>
      <c r="S140" s="33" cm="1">
        <f t="array" ref="S140">IFERROR(_xlfn.STDEV.S(_xlfn._xlws.FILTER(Diario!$J$1:$J$2009,(Diario!$A$1:$A$2009&gt;=Tweets!A140)*(Diario!$A$1:$A$2009&lt;=Tweets!A140+3))),"")</f>
        <v>4.5116213490328627E-2</v>
      </c>
      <c r="T140" s="33" cm="1">
        <f t="array" ref="T140">IFERROR(_xlfn.STDEV.S(_xlfn._xlws.FILTER(Diario!$J$1:$J$2009,(Diario!$A$1:$A$2009&gt;=Tweets!A140)*(Diario!$A$1:$A$2009&lt;=Tweets!A140+7))),"")</f>
        <v>3.6363786743114961E-2</v>
      </c>
      <c r="U140" s="33">
        <f>IFERROR(_xlfn.XLOOKUP(Tweets!A140-1,Diario!$A:$A,Diario!$I:$I),"")</f>
        <v>1.3684811250596484E-2</v>
      </c>
      <c r="V140" s="33" cm="1">
        <f t="array" ref="V140">IFERROR(_xlfn.STDEV.S(_xlfn._xlws.FILTER(Diario!$J:$J,(Diario!$A:$A&gt;=Tweets!A140-3)*(Diario!$A:$A&lt;=Tweets!A140-1))),"")</f>
        <v>1.3238495118366543E-2</v>
      </c>
      <c r="W140" s="33" cm="1">
        <f t="array" ref="W140">IFERROR(_xlfn.STDEV.S(_xlfn._xlws.FILTER(Diario!$J:$J,(Diario!$A:$A&gt;=Tweets!A140-7)*(Diario!$A:$A&lt;=Tweets!A140-1))),"")</f>
        <v>1.211950124356454E-2</v>
      </c>
      <c r="X140" s="7">
        <f>IF(_xlfn.XLOOKUP(Tweets!A140+3,Diario!$A:$A,Diario!$E:$E,,1)="",0,1)</f>
        <v>1</v>
      </c>
      <c r="Y140" s="7">
        <f>IF(_xlfn.XLOOKUP(Tweets!A140+7,Diario!$A:$A,Diario!$E:$E,,1)="",0,1)</f>
        <v>1</v>
      </c>
    </row>
    <row r="141" spans="1:25" x14ac:dyDescent="0.25">
      <c r="A141" s="23">
        <v>45236</v>
      </c>
      <c r="B141" s="24" t="s">
        <v>326</v>
      </c>
      <c r="C141" s="25">
        <v>20000</v>
      </c>
      <c r="D141" s="25">
        <v>3000</v>
      </c>
      <c r="E141" s="25">
        <v>2000</v>
      </c>
      <c r="F141" s="25" t="str">
        <f t="shared" si="4"/>
        <v>Medio</v>
      </c>
      <c r="G141" s="25">
        <f>SUM(Tweets[[#This Row],[Likes]:[Respuestas]])</f>
        <v>25000</v>
      </c>
      <c r="H141" s="26" t="s">
        <v>327</v>
      </c>
      <c r="I141" s="24" t="s">
        <v>29</v>
      </c>
      <c r="J141" s="24" t="s">
        <v>49</v>
      </c>
      <c r="K141" s="24" t="s">
        <v>38</v>
      </c>
      <c r="L141" s="24" t="s">
        <v>50</v>
      </c>
      <c r="M141" s="24" t="s">
        <v>33</v>
      </c>
      <c r="N141" s="24" t="s">
        <v>34</v>
      </c>
      <c r="O141" s="33">
        <f>IFERROR(_xlfn.XLOOKUP(Tweets!A141+1,Diario!$A$1:$A$2009,Diario!$E$1:$E$2009)/_xlfn.XLOOKUP(Tweets!A141,Diario!$A$1:$A$2009,Diario!$E$1:$E$2009)-1,"")</f>
        <v>-3.7904777067859108E-2</v>
      </c>
      <c r="P141" s="33">
        <f>IFERROR(_xlfn.XLOOKUP(Tweets!A141+3,Diario!$A$1:$A$2009,Diario!$E$1:$E$2009)/_xlfn.XLOOKUP(Tweets!A141,Diario!$A$1:$A$2009,Diario!$E$1:$E$2009)-1,"")</f>
        <v>-3.7906786285804017E-2</v>
      </c>
      <c r="Q141" s="33">
        <f>IFERROR(_xlfn.XLOOKUP(Tweets!A141+7,Diario!$A$1:$A$2009,Diario!$E$1:$E$2009)/_xlfn.XLOOKUP(Tweets!A141,Diario!$A$1:$A$2009,Diario!$E$1:$E$2009)-1,"")</f>
        <v>-2.0575922933332214E-2</v>
      </c>
      <c r="R141" s="33">
        <f>IFERROR(_xlfn.XLOOKUP(Tweets!A141,Diario!$A:$A,Diario!$I:$I),"")</f>
        <v>2.6127430678368107E-3</v>
      </c>
      <c r="S141" s="33" cm="1">
        <f t="array" ref="S141">IFERROR(_xlfn.STDEV.S(_xlfn._xlws.FILTER(Diario!$J$1:$J$2009,(Diario!$A$1:$A$2009&gt;=Tweets!A141)*(Diario!$A$1:$A$2009&lt;=Tweets!A141+3))),"")</f>
        <v>3.4817857972683081E-2</v>
      </c>
      <c r="T141" s="33" cm="1">
        <f t="array" ref="T141">IFERROR(_xlfn.STDEV.S(_xlfn._xlws.FILTER(Diario!$J$1:$J$2009,(Diario!$A$1:$A$2009&gt;=Tweets!A141)*(Diario!$A$1:$A$2009&lt;=Tweets!A141+7))),"")</f>
        <v>3.2778751340623531E-2</v>
      </c>
      <c r="U141" s="33">
        <f>IFERROR(_xlfn.XLOOKUP(Tweets!A141-1,Diario!$A:$A,Diario!$I:$I),"")</f>
        <v>4.9828161171968553E-2</v>
      </c>
      <c r="V141" s="33" cm="1">
        <f t="array" ref="V141">IFERROR(_xlfn.STDEV.S(_xlfn._xlws.FILTER(Diario!$J:$J,(Diario!$A:$A&gt;=Tweets!A141-3)*(Diario!$A:$A&lt;=Tweets!A141-1))),"")</f>
        <v>2.9590896043035917E-2</v>
      </c>
      <c r="W141" s="33" cm="1">
        <f t="array" ref="W141">IFERROR(_xlfn.STDEV.S(_xlfn._xlws.FILTER(Diario!$J:$J,(Diario!$A:$A&gt;=Tweets!A141-7)*(Diario!$A:$A&lt;=Tweets!A141-1))),"")</f>
        <v>3.0667477508769681E-2</v>
      </c>
      <c r="X141" s="7">
        <f>IF(_xlfn.XLOOKUP(Tweets!A141+3,Diario!$A:$A,Diario!$E:$E,,1)="",0,1)</f>
        <v>1</v>
      </c>
      <c r="Y141" s="7">
        <f>IF(_xlfn.XLOOKUP(Tweets!A141+7,Diario!$A:$A,Diario!$E:$E,,1)="",0,1)</f>
        <v>1</v>
      </c>
    </row>
    <row r="142" spans="1:25" x14ac:dyDescent="0.25">
      <c r="A142" s="23">
        <v>45243</v>
      </c>
      <c r="B142" s="24" t="s">
        <v>328</v>
      </c>
      <c r="C142" s="25">
        <v>6000</v>
      </c>
      <c r="D142" s="25">
        <v>1000</v>
      </c>
      <c r="E142" s="25">
        <v>668</v>
      </c>
      <c r="F142" s="25" t="str">
        <f t="shared" si="4"/>
        <v>Bajo</v>
      </c>
      <c r="G142" s="25">
        <f>SUM(Tweets[[#This Row],[Likes]:[Respuestas]])</f>
        <v>7668</v>
      </c>
      <c r="H142" s="26" t="s">
        <v>329</v>
      </c>
      <c r="I142" s="24" t="s">
        <v>48</v>
      </c>
      <c r="J142" s="24" t="s">
        <v>49</v>
      </c>
      <c r="K142" s="24" t="s">
        <v>66</v>
      </c>
      <c r="L142" s="24" t="s">
        <v>50</v>
      </c>
      <c r="M142" s="24" t="s">
        <v>40</v>
      </c>
      <c r="N142" s="24" t="s">
        <v>34</v>
      </c>
      <c r="O142" s="33">
        <f>IFERROR(_xlfn.XLOOKUP(Tweets!A142+1,Diario!$A$1:$A$2009,Diario!$E$1:$E$2009)/_xlfn.XLOOKUP(Tweets!A142,Diario!$A$1:$A$2009,Diario!$E$1:$E$2009)-1,"")</f>
        <v>-3.061140630437853E-2</v>
      </c>
      <c r="P142" s="33">
        <f>IFERROR(_xlfn.XLOOKUP(Tweets!A142+3,Diario!$A$1:$A$2009,Diario!$E$1:$E$2009)/_xlfn.XLOOKUP(Tweets!A142,Diario!$A$1:$A$2009,Diario!$E$1:$E$2009)-1,"")</f>
        <v>5.8325251799858258E-2</v>
      </c>
      <c r="Q142" s="33">
        <f>IFERROR(_xlfn.XLOOKUP(Tweets!A142+7,Diario!$A$1:$A$2009,Diario!$E$1:$E$2009)/_xlfn.XLOOKUP(Tweets!A142,Diario!$A$1:$A$2009,Diario!$E$1:$E$2009)-1,"")</f>
        <v>3.9124423351708959E-2</v>
      </c>
      <c r="R142" s="33">
        <f>IFERROR(_xlfn.XLOOKUP(Tweets!A142,Diario!$A:$A,Diario!$I:$I),"")</f>
        <v>4.3522522039222356E-2</v>
      </c>
      <c r="S142" s="33" cm="1">
        <f t="array" ref="S142">IFERROR(_xlfn.STDEV.S(_xlfn._xlws.FILTER(Diario!$J$1:$J$2009,(Diario!$A$1:$A$2009&gt;=Tweets!A142)*(Diario!$A$1:$A$2009&lt;=Tweets!A142+3))),"")</f>
        <v>5.0106447470451676E-2</v>
      </c>
      <c r="T142" s="33" cm="1">
        <f t="array" ref="T142">IFERROR(_xlfn.STDEV.S(_xlfn._xlws.FILTER(Diario!$J$1:$J$2009,(Diario!$A$1:$A$2009&gt;=Tweets!A142)*(Diario!$A$1:$A$2009&lt;=Tweets!A142+7))),"")</f>
        <v>5.8613210588390176E-2</v>
      </c>
      <c r="U142" s="33">
        <f>IFERROR(_xlfn.XLOOKUP(Tweets!A142-1,Diario!$A:$A,Diario!$I:$I),"")</f>
        <v>2.9864149030015677E-2</v>
      </c>
      <c r="V142" s="33" cm="1">
        <f t="array" ref="V142">IFERROR(_xlfn.STDEV.S(_xlfn._xlws.FILTER(Diario!$J:$J,(Diario!$A:$A&gt;=Tweets!A142-3)*(Diario!$A:$A&lt;=Tweets!A142-1))),"")</f>
        <v>3.9942475309594314E-2</v>
      </c>
      <c r="W142" s="33" cm="1">
        <f t="array" ref="W142">IFERROR(_xlfn.STDEV.S(_xlfn._xlws.FILTER(Diario!$J:$J,(Diario!$A:$A&gt;=Tweets!A142-7)*(Diario!$A:$A&lt;=Tweets!A142-1))),"")</f>
        <v>3.3735524375480018E-2</v>
      </c>
      <c r="X142" s="7">
        <f>IF(_xlfn.XLOOKUP(Tweets!A142+3,Diario!$A:$A,Diario!$E:$E,,1)="",0,1)</f>
        <v>1</v>
      </c>
      <c r="Y142" s="7">
        <f>IF(_xlfn.XLOOKUP(Tweets!A142+7,Diario!$A:$A,Diario!$E:$E,,1)="",0,1)</f>
        <v>1</v>
      </c>
    </row>
    <row r="143" spans="1:25" x14ac:dyDescent="0.25">
      <c r="A143" s="23">
        <v>45249</v>
      </c>
      <c r="B143" s="24" t="s">
        <v>330</v>
      </c>
      <c r="C143" s="25">
        <v>95000</v>
      </c>
      <c r="D143" s="25">
        <v>7000</v>
      </c>
      <c r="E143" s="25">
        <v>7000</v>
      </c>
      <c r="F143" s="25" t="str">
        <f t="shared" si="4"/>
        <v>Medio</v>
      </c>
      <c r="G143" s="25">
        <f>SUM(Tweets[[#This Row],[Likes]:[Respuestas]])</f>
        <v>109000</v>
      </c>
      <c r="H143" s="26" t="s">
        <v>331</v>
      </c>
      <c r="I143" s="24" t="s">
        <v>37</v>
      </c>
      <c r="J143" s="24" t="s">
        <v>30</v>
      </c>
      <c r="K143" s="24" t="s">
        <v>44</v>
      </c>
      <c r="L143" s="24" t="s">
        <v>45</v>
      </c>
      <c r="M143" s="24" t="s">
        <v>40</v>
      </c>
      <c r="N143" s="24" t="s">
        <v>34</v>
      </c>
      <c r="O143" s="33">
        <f>IFERROR(_xlfn.XLOOKUP(Tweets!A143+1,Diario!$A$1:$A$2009,Diario!$E$1:$E$2009)/_xlfn.XLOOKUP(Tweets!A143,Diario!$A$1:$A$2009,Diario!$E$1:$E$2009)-1,"")</f>
        <v>-3.5602649885749016E-2</v>
      </c>
      <c r="P143" s="33">
        <f>IFERROR(_xlfn.XLOOKUP(Tweets!A143+3,Diario!$A$1:$A$2009,Diario!$E$1:$E$2009)/_xlfn.XLOOKUP(Tweets!A143,Diario!$A$1:$A$2009,Diario!$E$1:$E$2009)-1,"")</f>
        <v>-5.9900397015406281E-2</v>
      </c>
      <c r="Q143" s="33">
        <f>IFERROR(_xlfn.XLOOKUP(Tweets!A143+7,Diario!$A$1:$A$2009,Diario!$E$1:$E$2009)/_xlfn.XLOOKUP(Tweets!A143,Diario!$A$1:$A$2009,Diario!$E$1:$E$2009)-1,"")</f>
        <v>-2.4790447397499138E-2</v>
      </c>
      <c r="R143" s="33">
        <f>IFERROR(_xlfn.XLOOKUP(Tweets!A143,Diario!$A:$A,Diario!$I:$I),"")</f>
        <v>4.3707238998304476E-2</v>
      </c>
      <c r="S143" s="33" cm="1">
        <f t="array" ref="S143">IFERROR(_xlfn.STDEV.S(_xlfn._xlws.FILTER(Diario!$J$1:$J$2009,(Diario!$A$1:$A$2009&gt;=Tweets!A143)*(Diario!$A$1:$A$2009&lt;=Tweets!A143+3))),"")</f>
        <v>5.1740207325407586E-2</v>
      </c>
      <c r="T143" s="33" cm="1">
        <f t="array" ref="T143">IFERROR(_xlfn.STDEV.S(_xlfn._xlws.FILTER(Diario!$J$1:$J$2009,(Diario!$A$1:$A$2009&gt;=Tweets!A143)*(Diario!$A$1:$A$2009&lt;=Tweets!A143+7))),"")</f>
        <v>3.6800873716491482E-2</v>
      </c>
      <c r="U143" s="33">
        <f>IFERROR(_xlfn.XLOOKUP(Tweets!A143-1,Diario!$A:$A,Diario!$I:$I),"")</f>
        <v>6.1291919389807825E-2</v>
      </c>
      <c r="V143" s="33" cm="1">
        <f t="array" ref="V143">IFERROR(_xlfn.STDEV.S(_xlfn._xlws.FILTER(Diario!$J:$J,(Diario!$A:$A&gt;=Tweets!A143-3)*(Diario!$A:$A&lt;=Tweets!A143-1))),"")</f>
        <v>7.9287064321437811E-2</v>
      </c>
      <c r="W143" s="33" cm="1">
        <f t="array" ref="W143">IFERROR(_xlfn.STDEV.S(_xlfn._xlws.FILTER(Diario!$J:$J,(Diario!$A:$A&gt;=Tweets!A143-7)*(Diario!$A:$A&lt;=Tweets!A143-1))),"")</f>
        <v>5.6653142946011474E-2</v>
      </c>
      <c r="X143" s="7">
        <f>IF(_xlfn.XLOOKUP(Tweets!A143+3,Diario!$A:$A,Diario!$E:$E,,1)="",0,1)</f>
        <v>1</v>
      </c>
      <c r="Y143" s="7">
        <f>IF(_xlfn.XLOOKUP(Tweets!A143+7,Diario!$A:$A,Diario!$E:$E,,1)="",0,1)</f>
        <v>1</v>
      </c>
    </row>
    <row r="144" spans="1:25" x14ac:dyDescent="0.25">
      <c r="A144" s="23">
        <v>45262</v>
      </c>
      <c r="B144" s="24" t="s">
        <v>332</v>
      </c>
      <c r="C144" s="25">
        <v>100000</v>
      </c>
      <c r="D144" s="25">
        <v>11000</v>
      </c>
      <c r="E144" s="25">
        <v>5000</v>
      </c>
      <c r="F144" s="25" t="str">
        <f t="shared" si="4"/>
        <v>Alto</v>
      </c>
      <c r="G144" s="25">
        <f>SUM(Tweets[[#This Row],[Likes]:[Respuestas]])</f>
        <v>116000</v>
      </c>
      <c r="H144" s="26" t="s">
        <v>333</v>
      </c>
      <c r="I144" s="24" t="s">
        <v>43</v>
      </c>
      <c r="J144" s="24" t="s">
        <v>30</v>
      </c>
      <c r="K144" s="24" t="s">
        <v>44</v>
      </c>
      <c r="L144" s="24" t="s">
        <v>91</v>
      </c>
      <c r="M144" s="24" t="s">
        <v>63</v>
      </c>
      <c r="N144" s="24" t="s">
        <v>57</v>
      </c>
      <c r="O144" s="33">
        <f>IFERROR(_xlfn.XLOOKUP(Tweets!A144+1,Diario!$A$1:$A$2009,Diario!$E$1:$E$2009)/_xlfn.XLOOKUP(Tweets!A144,Diario!$A$1:$A$2009,Diario!$E$1:$E$2009)-1,"")</f>
        <v>-1.0519239052614981E-2</v>
      </c>
      <c r="P144" s="33">
        <f>IFERROR(_xlfn.XLOOKUP(Tweets!A144+3,Diario!$A$1:$A$2009,Diario!$E$1:$E$2009)/_xlfn.XLOOKUP(Tweets!A144,Diario!$A$1:$A$2009,Diario!$E$1:$E$2009)-1,"")</f>
        <v>9.2119605303964569E-2</v>
      </c>
      <c r="Q144" s="33">
        <f>IFERROR(_xlfn.XLOOKUP(Tweets!A144+7,Diario!$A$1:$A$2009,Diario!$E$1:$E$2009)/_xlfn.XLOOKUP(Tweets!A144,Diario!$A$1:$A$2009,Diario!$E$1:$E$2009)-1,"")</f>
        <v>0.14133852539496017</v>
      </c>
      <c r="R144" s="33">
        <f>IFERROR(_xlfn.XLOOKUP(Tweets!A144,Diario!$A:$A,Diario!$I:$I),"")</f>
        <v>3.3020450141669766E-2</v>
      </c>
      <c r="S144" s="33" cm="1">
        <f t="array" ref="S144">IFERROR(_xlfn.STDEV.S(_xlfn._xlws.FILTER(Diario!$J$1:$J$2009,(Diario!$A$1:$A$2009&gt;=Tweets!A144)*(Diario!$A$1:$A$2009&lt;=Tweets!A144+3))),"")</f>
        <v>3.6987807005217213E-2</v>
      </c>
      <c r="T144" s="33" cm="1">
        <f t="array" ref="T144">IFERROR(_xlfn.STDEV.S(_xlfn._xlws.FILTER(Diario!$J$1:$J$2009,(Diario!$A$1:$A$2009&gt;=Tweets!A144)*(Diario!$A$1:$A$2009&lt;=Tweets!A144+7))),"")</f>
        <v>3.4374624873731087E-2</v>
      </c>
      <c r="U144" s="33">
        <f>IFERROR(_xlfn.XLOOKUP(Tweets!A144-1,Diario!$A:$A,Diario!$I:$I),"")</f>
        <v>9.0447750816747986E-3</v>
      </c>
      <c r="V144" s="33" cm="1">
        <f t="array" ref="V144">IFERROR(_xlfn.STDEV.S(_xlfn._xlws.FILTER(Diario!$J:$J,(Diario!$A:$A&gt;=Tweets!A144-3)*(Diario!$A:$A&lt;=Tweets!A144-1))),"")</f>
        <v>1.6749528365325402E-2</v>
      </c>
      <c r="W144" s="33" cm="1">
        <f t="array" ref="W144">IFERROR(_xlfn.STDEV.S(_xlfn._xlws.FILTER(Diario!$J:$J,(Diario!$A:$A&gt;=Tweets!A144-7)*(Diario!$A:$A&lt;=Tweets!A144-1))),"")</f>
        <v>1.718135531709291E-2</v>
      </c>
      <c r="X144" s="7">
        <f>IF(_xlfn.XLOOKUP(Tweets!A144+3,Diario!$A:$A,Diario!$E:$E,,1)="",0,1)</f>
        <v>1</v>
      </c>
      <c r="Y144" s="7">
        <f>IF(_xlfn.XLOOKUP(Tweets!A144+7,Diario!$A:$A,Diario!$E:$E,,1)="",0,1)</f>
        <v>1</v>
      </c>
    </row>
    <row r="145" spans="1:25" x14ac:dyDescent="0.25">
      <c r="A145" s="23">
        <v>45262</v>
      </c>
      <c r="B145" s="24" t="s">
        <v>334</v>
      </c>
      <c r="C145" s="25">
        <v>27000</v>
      </c>
      <c r="D145" s="25">
        <v>3000</v>
      </c>
      <c r="E145" s="25">
        <v>2000</v>
      </c>
      <c r="F145" s="25" t="str">
        <f t="shared" si="4"/>
        <v>Medio</v>
      </c>
      <c r="G145" s="25">
        <f>SUM(Tweets[[#This Row],[Likes]:[Respuestas]])</f>
        <v>32000</v>
      </c>
      <c r="H145" s="26" t="s">
        <v>335</v>
      </c>
      <c r="I145" s="24" t="s">
        <v>43</v>
      </c>
      <c r="J145" s="24" t="s">
        <v>49</v>
      </c>
      <c r="K145" s="24" t="s">
        <v>38</v>
      </c>
      <c r="L145" s="24" t="s">
        <v>75</v>
      </c>
      <c r="M145" s="24" t="s">
        <v>63</v>
      </c>
      <c r="N145" s="24" t="s">
        <v>34</v>
      </c>
      <c r="O145" s="33">
        <f>IFERROR(_xlfn.XLOOKUP(Tweets!A145+1,Diario!$A$1:$A$2009,Diario!$E$1:$E$2009)/_xlfn.XLOOKUP(Tweets!A145,Diario!$A$1:$A$2009,Diario!$E$1:$E$2009)-1,"")</f>
        <v>-1.0519239052614981E-2</v>
      </c>
      <c r="P145" s="33">
        <f>IFERROR(_xlfn.XLOOKUP(Tweets!A145+3,Diario!$A$1:$A$2009,Diario!$E$1:$E$2009)/_xlfn.XLOOKUP(Tweets!A145,Diario!$A$1:$A$2009,Diario!$E$1:$E$2009)-1,"")</f>
        <v>9.2119605303964569E-2</v>
      </c>
      <c r="Q145" s="33">
        <f>IFERROR(_xlfn.XLOOKUP(Tweets!A145+7,Diario!$A$1:$A$2009,Diario!$E$1:$E$2009)/_xlfn.XLOOKUP(Tweets!A145,Diario!$A$1:$A$2009,Diario!$E$1:$E$2009)-1,"")</f>
        <v>0.14133852539496017</v>
      </c>
      <c r="R145" s="33">
        <f>IFERROR(_xlfn.XLOOKUP(Tweets!A145,Diario!$A:$A,Diario!$I:$I),"")</f>
        <v>3.3020450141669766E-2</v>
      </c>
      <c r="S145" s="33" cm="1">
        <f t="array" ref="S145">IFERROR(_xlfn.STDEV.S(_xlfn._xlws.FILTER(Diario!$J$1:$J$2009,(Diario!$A$1:$A$2009&gt;=Tweets!A145)*(Diario!$A$1:$A$2009&lt;=Tweets!A145+3))),"")</f>
        <v>3.6987807005217213E-2</v>
      </c>
      <c r="T145" s="33" cm="1">
        <f t="array" ref="T145">IFERROR(_xlfn.STDEV.S(_xlfn._xlws.FILTER(Diario!$J$1:$J$2009,(Diario!$A$1:$A$2009&gt;=Tweets!A145)*(Diario!$A$1:$A$2009&lt;=Tweets!A145+7))),"")</f>
        <v>3.4374624873731087E-2</v>
      </c>
      <c r="U145" s="33">
        <f>IFERROR(_xlfn.XLOOKUP(Tweets!A145-1,Diario!$A:$A,Diario!$I:$I),"")</f>
        <v>9.0447750816747986E-3</v>
      </c>
      <c r="V145" s="33" cm="1">
        <f t="array" ref="V145">IFERROR(_xlfn.STDEV.S(_xlfn._xlws.FILTER(Diario!$J:$J,(Diario!$A:$A&gt;=Tweets!A145-3)*(Diario!$A:$A&lt;=Tweets!A145-1))),"")</f>
        <v>1.6749528365325402E-2</v>
      </c>
      <c r="W145" s="33" cm="1">
        <f t="array" ref="W145">IFERROR(_xlfn.STDEV.S(_xlfn._xlws.FILTER(Diario!$J:$J,(Diario!$A:$A&gt;=Tweets!A145-7)*(Diario!$A:$A&lt;=Tweets!A145-1))),"")</f>
        <v>1.718135531709291E-2</v>
      </c>
      <c r="X145" s="7">
        <f>IF(_xlfn.XLOOKUP(Tweets!A145+3,Diario!$A:$A,Diario!$E:$E,,1)="",0,1)</f>
        <v>1</v>
      </c>
      <c r="Y145" s="7">
        <f>IF(_xlfn.XLOOKUP(Tweets!A145+7,Diario!$A:$A,Diario!$E:$E,,1)="",0,1)</f>
        <v>1</v>
      </c>
    </row>
    <row r="146" spans="1:25" x14ac:dyDescent="0.25">
      <c r="A146" s="23">
        <v>45289</v>
      </c>
      <c r="B146" s="24" t="s">
        <v>336</v>
      </c>
      <c r="C146" s="25">
        <v>56000</v>
      </c>
      <c r="D146" s="25">
        <v>5000</v>
      </c>
      <c r="E146" s="25">
        <v>3000</v>
      </c>
      <c r="F146" s="25" t="str">
        <f t="shared" si="4"/>
        <v>Medio</v>
      </c>
      <c r="G146" s="25">
        <f>SUM(Tweets[[#This Row],[Likes]:[Respuestas]])</f>
        <v>64000</v>
      </c>
      <c r="H146" s="26" t="s">
        <v>337</v>
      </c>
      <c r="I146" s="24" t="s">
        <v>43</v>
      </c>
      <c r="J146" s="24" t="s">
        <v>30</v>
      </c>
      <c r="K146" s="24" t="s">
        <v>44</v>
      </c>
      <c r="L146" s="24" t="s">
        <v>45</v>
      </c>
      <c r="M146" s="24" t="s">
        <v>40</v>
      </c>
      <c r="N146" s="24" t="s">
        <v>34</v>
      </c>
      <c r="O146" s="33">
        <f>IFERROR(_xlfn.XLOOKUP(Tweets!A146+1,Diario!$A$1:$A$2009,Diario!$E$1:$E$2009)/_xlfn.XLOOKUP(Tweets!A146,Diario!$A$1:$A$2009,Diario!$E$1:$E$2009)-1,"")</f>
        <v>-1.0293874109279733E-2</v>
      </c>
      <c r="P146" s="33">
        <f>IFERROR(_xlfn.XLOOKUP(Tweets!A146+3,Diario!$A:$A,Diario!$E:$E, ,1)/_xlfn.XLOOKUP(Tweets!A146,Diario!$A:$A,Diario!$E:$E)-1,"")</f>
        <v>1.0561872403706651E-2</v>
      </c>
      <c r="Q146" s="33">
        <f>IFERROR(_xlfn.XLOOKUP(Tweets!A146+7,Diario!$A$1:$A$2009,Diario!$E$1:$E$2009)/_xlfn.XLOOKUP(Tweets!A146,Diario!$A$1:$A$2009,Diario!$E$1:$E$2009)-1,"")</f>
        <v>-9.1489735222975432E-2</v>
      </c>
      <c r="R146" s="33">
        <f>IFERROR(_xlfn.XLOOKUP(Tweets!A146,Diario!$A:$A,Diario!$I:$I),"")</f>
        <v>7.1237789210132907E-3</v>
      </c>
      <c r="S146" s="33" cm="1">
        <f t="array" ref="S146">IFERROR(_xlfn.STDEV.S(_xlfn._xlws.FILTER(Diario!$J$1:$J$2009,(Diario!$A$1:$A$2009&gt;=Tweets!A146)*(Diario!$A$1:$A$2009&lt;=Tweets!A146+3))),"")</f>
        <v>1.835599856261964E-2</v>
      </c>
      <c r="T146" s="33" cm="1">
        <f t="array" ref="T146">IFERROR(_xlfn.STDEV.S(_xlfn._xlws.FILTER(Diario!$J$1:$J$2009,(Diario!$A$1:$A$2009&gt;=Tweets!A146)*(Diario!$A$1:$A$2009&lt;=Tweets!A146+7))),"")</f>
        <v>4.002467377324255E-2</v>
      </c>
      <c r="U146" s="33">
        <f>IFERROR(_xlfn.XLOOKUP(Tweets!A146-1,Diario!$A:$A,Diario!$I:$I),"")</f>
        <v>2.4972445127074226E-3</v>
      </c>
      <c r="V146" s="33" cm="1">
        <f t="array" ref="V146">IFERROR(_xlfn.STDEV.S(_xlfn._xlws.FILTER(Diario!$J:$J,(Diario!$A:$A&gt;=Tweets!A146-3)*(Diario!$A:$A&lt;=Tweets!A146-1))),"")</f>
        <v>2.2321492785261389E-2</v>
      </c>
      <c r="W146" s="33" cm="1">
        <f t="array" ref="W146">IFERROR(_xlfn.STDEV.S(_xlfn._xlws.FILTER(Diario!$J:$J,(Diario!$A:$A&gt;=Tweets!A146-7)*(Diario!$A:$A&lt;=Tweets!A146-1))),"")</f>
        <v>2.2945055052844436E-2</v>
      </c>
      <c r="X146" s="7">
        <f>IF(_xlfn.XLOOKUP(Tweets!A146+3,Diario!$A:$A,Diario!$E:$E,,1)="",0,1)</f>
        <v>1</v>
      </c>
      <c r="Y146" s="7">
        <f>IF(_xlfn.XLOOKUP(Tweets!A146+7,Diario!$A:$A,Diario!$E:$E,,1)="",0,1)</f>
        <v>1</v>
      </c>
    </row>
    <row r="147" spans="1:25" x14ac:dyDescent="0.25">
      <c r="A147" s="23">
        <v>45289</v>
      </c>
      <c r="B147" s="24" t="s">
        <v>338</v>
      </c>
      <c r="C147" s="25">
        <v>65000</v>
      </c>
      <c r="D147" s="25">
        <v>7000</v>
      </c>
      <c r="E147" s="25">
        <v>5000</v>
      </c>
      <c r="F147" s="25" t="str">
        <f t="shared" si="4"/>
        <v>Medio</v>
      </c>
      <c r="G147" s="25">
        <f>SUM(Tweets[[#This Row],[Likes]:[Respuestas]])</f>
        <v>77000</v>
      </c>
      <c r="H147" s="26" t="s">
        <v>339</v>
      </c>
      <c r="I147" s="24" t="s">
        <v>43</v>
      </c>
      <c r="J147" s="24" t="s">
        <v>49</v>
      </c>
      <c r="K147" s="24" t="s">
        <v>44</v>
      </c>
      <c r="L147" s="24" t="s">
        <v>91</v>
      </c>
      <c r="M147" s="24" t="s">
        <v>63</v>
      </c>
      <c r="N147" s="24" t="s">
        <v>34</v>
      </c>
      <c r="O147" s="33">
        <f>IFERROR(_xlfn.XLOOKUP(Tweets!A147+1,Diario!$A$1:$A$2009,Diario!$E$1:$E$2009)/_xlfn.XLOOKUP(Tweets!A147,Diario!$A$1:$A$2009,Diario!$E$1:$E$2009)-1,"")</f>
        <v>-1.0293874109279733E-2</v>
      </c>
      <c r="P147" s="33">
        <f>IFERROR(_xlfn.XLOOKUP(Tweets!A147+3,Diario!$A:$A,Diario!$E:$E, ,1)/_xlfn.XLOOKUP(Tweets!A147,Diario!$A:$A,Diario!$E:$E)-1,"")</f>
        <v>1.0561872403706651E-2</v>
      </c>
      <c r="Q147" s="33">
        <f>IFERROR(_xlfn.XLOOKUP(Tweets!A147+7,Diario!$A$1:$A$2009,Diario!$E$1:$E$2009)/_xlfn.XLOOKUP(Tweets!A147,Diario!$A$1:$A$2009,Diario!$E$1:$E$2009)-1,"")</f>
        <v>-9.1489735222975432E-2</v>
      </c>
      <c r="R147" s="33">
        <f>IFERROR(_xlfn.XLOOKUP(Tweets!A147,Diario!$A:$A,Diario!$I:$I),"")</f>
        <v>7.1237789210132907E-3</v>
      </c>
      <c r="S147" s="33" cm="1">
        <f t="array" ref="S147">IFERROR(_xlfn.STDEV.S(_xlfn._xlws.FILTER(Diario!$J$1:$J$2009,(Diario!$A$1:$A$2009&gt;=Tweets!A147)*(Diario!$A$1:$A$2009&lt;=Tweets!A147+3))),"")</f>
        <v>1.835599856261964E-2</v>
      </c>
      <c r="T147" s="33" cm="1">
        <f t="array" ref="T147">IFERROR(_xlfn.STDEV.S(_xlfn._xlws.FILTER(Diario!$J$1:$J$2009,(Diario!$A$1:$A$2009&gt;=Tweets!A147)*(Diario!$A$1:$A$2009&lt;=Tweets!A147+7))),"")</f>
        <v>4.002467377324255E-2</v>
      </c>
      <c r="U147" s="33">
        <f>IFERROR(_xlfn.XLOOKUP(Tweets!A147-1,Diario!$A:$A,Diario!$I:$I),"")</f>
        <v>2.4972445127074226E-3</v>
      </c>
      <c r="V147" s="33" cm="1">
        <f t="array" ref="V147">IFERROR(_xlfn.STDEV.S(_xlfn._xlws.FILTER(Diario!$J:$J,(Diario!$A:$A&gt;=Tweets!A147-3)*(Diario!$A:$A&lt;=Tweets!A147-1))),"")</f>
        <v>2.2321492785261389E-2</v>
      </c>
      <c r="W147" s="33" cm="1">
        <f t="array" ref="W147">IFERROR(_xlfn.STDEV.S(_xlfn._xlws.FILTER(Diario!$J:$J,(Diario!$A:$A&gt;=Tweets!A147-7)*(Diario!$A:$A&lt;=Tweets!A147-1))),"")</f>
        <v>2.2945055052844436E-2</v>
      </c>
      <c r="X147" s="7">
        <f>IF(_xlfn.XLOOKUP(Tweets!A147+3,Diario!$A:$A,Diario!$E:$E,,1)="",0,1)</f>
        <v>1</v>
      </c>
      <c r="Y147" s="7">
        <f>IF(_xlfn.XLOOKUP(Tweets!A147+7,Diario!$A:$A,Diario!$E:$E,,1)="",0,1)</f>
        <v>1</v>
      </c>
    </row>
    <row r="148" spans="1:25" x14ac:dyDescent="0.25">
      <c r="A148" s="23">
        <v>45300</v>
      </c>
      <c r="B148" s="24" t="s">
        <v>340</v>
      </c>
      <c r="C148" s="25">
        <v>43000</v>
      </c>
      <c r="D148" s="25">
        <v>4000</v>
      </c>
      <c r="E148" s="25">
        <v>2000</v>
      </c>
      <c r="F148" s="25" t="str">
        <f t="shared" si="4"/>
        <v>Medio</v>
      </c>
      <c r="G148" s="25">
        <f>SUM(Tweets[[#This Row],[Likes]:[Respuestas]])</f>
        <v>49000</v>
      </c>
      <c r="H148" s="26" t="s">
        <v>341</v>
      </c>
      <c r="I148" s="24" t="s">
        <v>43</v>
      </c>
      <c r="J148" s="24" t="s">
        <v>30</v>
      </c>
      <c r="K148" s="24" t="s">
        <v>38</v>
      </c>
      <c r="L148" s="24" t="s">
        <v>45</v>
      </c>
      <c r="M148" s="24" t="s">
        <v>63</v>
      </c>
      <c r="N148" s="24" t="s">
        <v>34</v>
      </c>
      <c r="O148" s="33">
        <f>IFERROR(_xlfn.XLOOKUP(Tweets!A148+1,Diario!$A$1:$A$2009,Diario!$E$1:$E$2009)/_xlfn.XLOOKUP(Tweets!A148,Diario!$A$1:$A$2009,Diario!$E$1:$E$2009)-1,"")</f>
        <v>4.6320572909009705E-2</v>
      </c>
      <c r="P148" s="33">
        <f>IFERROR(_xlfn.XLOOKUP(Tweets!A148+3,Diario!$A$1:$A$2009,Diario!$E$1:$E$2009)/_xlfn.XLOOKUP(Tweets!A148,Diario!$A$1:$A$2009,Diario!$E$1:$E$2009)-1,"")</f>
        <v>1.0285987824387277E-2</v>
      </c>
      <c r="Q148" s="33">
        <f>IFERROR(_xlfn.XLOOKUP(Tweets!A148+7,Diario!$A$1:$A$2009,Diario!$E$1:$E$2009)/_xlfn.XLOOKUP(Tweets!A148,Diario!$A$1:$A$2009,Diario!$E$1:$E$2009)-1,"")</f>
        <v>2.6348574545941084E-2</v>
      </c>
      <c r="R148" s="33">
        <f>IFERROR(_xlfn.XLOOKUP(Tweets!A148,Diario!$A:$A,Diario!$I:$I),"")</f>
        <v>1.2960458348017711E-3</v>
      </c>
      <c r="S148" s="33" cm="1">
        <f t="array" ref="S148">IFERROR(_xlfn.STDEV.S(_xlfn._xlws.FILTER(Diario!$J$1:$J$2009,(Diario!$A$1:$A$2009&gt;=Tweets!A148)*(Diario!$A$1:$A$2009&lt;=Tweets!A148+3))),"")</f>
        <v>4.20718341471783E-2</v>
      </c>
      <c r="T148" s="33" cm="1">
        <f t="array" ref="T148">IFERROR(_xlfn.STDEV.S(_xlfn._xlws.FILTER(Diario!$J$1:$J$2009,(Diario!$A$1:$A$2009&gt;=Tweets!A148)*(Diario!$A$1:$A$2009&lt;=Tweets!A148+7))),"")</f>
        <v>2.9237147982577528E-2</v>
      </c>
      <c r="U148" s="33">
        <f>IFERROR(_xlfn.XLOOKUP(Tweets!A148-1,Diario!$A:$A,Diario!$I:$I),"")</f>
        <v>2.9304775402668095E-2</v>
      </c>
      <c r="V148" s="33" cm="1">
        <f t="array" ref="V148">IFERROR(_xlfn.STDEV.S(_xlfn._xlws.FILTER(Diario!$J:$J,(Diario!$A:$A&gt;=Tweets!A148-3)*(Diario!$A:$A&lt;=Tweets!A148-1))),"")</f>
        <v>3.7736935138617082E-2</v>
      </c>
      <c r="W148" s="33" cm="1">
        <f t="array" ref="W148">IFERROR(_xlfn.STDEV.S(_xlfn._xlws.FILTER(Diario!$J:$J,(Diario!$A:$A&gt;=Tweets!A148-7)*(Diario!$A:$A&lt;=Tweets!A148-1))),"")</f>
        <v>4.523177111819391E-2</v>
      </c>
      <c r="X148" s="7">
        <f>IF(_xlfn.XLOOKUP(Tweets!A148+3,Diario!$A:$A,Diario!$E:$E,,1)="",0,1)</f>
        <v>1</v>
      </c>
      <c r="Y148" s="7">
        <f>IF(_xlfn.XLOOKUP(Tweets!A148+7,Diario!$A:$A,Diario!$E:$E,,1)="",0,1)</f>
        <v>1</v>
      </c>
    </row>
    <row r="149" spans="1:25" x14ac:dyDescent="0.25">
      <c r="A149" s="23">
        <v>45320</v>
      </c>
      <c r="B149" s="24" t="s">
        <v>342</v>
      </c>
      <c r="C149" s="25">
        <v>224000</v>
      </c>
      <c r="D149" s="25">
        <v>44000</v>
      </c>
      <c r="E149" s="25">
        <v>23000</v>
      </c>
      <c r="F149" s="25" t="str">
        <f t="shared" si="4"/>
        <v>Muy alto</v>
      </c>
      <c r="G149" s="25">
        <f>SUM(Tweets[[#This Row],[Likes]:[Respuestas]])</f>
        <v>291000</v>
      </c>
      <c r="H149" s="26" t="s">
        <v>343</v>
      </c>
      <c r="I149" s="24" t="s">
        <v>43</v>
      </c>
      <c r="J149" s="24" t="s">
        <v>30</v>
      </c>
      <c r="K149" s="24" t="s">
        <v>44</v>
      </c>
      <c r="L149" s="24" t="s">
        <v>45</v>
      </c>
      <c r="M149" s="24" t="s">
        <v>40</v>
      </c>
      <c r="N149" s="24" t="s">
        <v>34</v>
      </c>
      <c r="O149" s="33">
        <f>IFERROR(_xlfn.XLOOKUP(Tweets!A149+1,Diario!$A$1:$A$2009,Diario!$E$1:$E$2009)/_xlfn.XLOOKUP(Tweets!A149,Diario!$A$1:$A$2009,Diario!$E$1:$E$2009)-1,"")</f>
        <v>-2.0264926460525801E-2</v>
      </c>
      <c r="P149" s="33">
        <f>IFERROR(_xlfn.XLOOKUP(Tweets!A149+3,Diario!$A$1:$A$2009,Diario!$E$1:$E$2009)/_xlfn.XLOOKUP(Tweets!A149,Diario!$A$1:$A$2009,Diario!$E$1:$E$2009)-1,"")</f>
        <v>-2.4975854068114756E-2</v>
      </c>
      <c r="Q149" s="33">
        <f>IFERROR(_xlfn.XLOOKUP(Tweets!A149+7,Diario!$A$1:$A$2009,Diario!$E$1:$E$2009)/_xlfn.XLOOKUP(Tweets!A149,Diario!$A$1:$A$2009,Diario!$E$1:$E$2009)-1,"")</f>
        <v>-3.7857177585426616E-2</v>
      </c>
      <c r="R149" s="33">
        <f>IFERROR(_xlfn.XLOOKUP(Tweets!A149,Diario!$A:$A,Diario!$I:$I),"")</f>
        <v>1.0624044299715842E-2</v>
      </c>
      <c r="S149" s="33" cm="1">
        <f t="array" ref="S149">IFERROR(_xlfn.STDEV.S(_xlfn._xlws.FILTER(Diario!$J$1:$J$2009,(Diario!$A$1:$A$2009&gt;=Tweets!A149)*(Diario!$A$1:$A$2009&lt;=Tweets!A149+3))),"")</f>
        <v>1.1644253398709016E-2</v>
      </c>
      <c r="T149" s="33" cm="1">
        <f t="array" ref="T149">IFERROR(_xlfn.STDEV.S(_xlfn._xlws.FILTER(Diario!$J$1:$J$2009,(Diario!$A$1:$A$2009&gt;=Tweets!A149)*(Diario!$A$1:$A$2009&lt;=Tweets!A149+7))),"")</f>
        <v>8.5119166805403546E-3</v>
      </c>
      <c r="U149" s="33">
        <f>IFERROR(_xlfn.XLOOKUP(Tweets!A149-1,Diario!$A:$A,Diario!$I:$I),"")</f>
        <v>1.7739220966992562E-2</v>
      </c>
      <c r="V149" s="33" cm="1">
        <f t="array" ref="V149">IFERROR(_xlfn.STDEV.S(_xlfn._xlws.FILTER(Diario!$J:$J,(Diario!$A:$A&gt;=Tweets!A149-3)*(Diario!$A:$A&lt;=Tweets!A149-1))),"")</f>
        <v>2.4632667872930305E-2</v>
      </c>
      <c r="W149" s="33" cm="1">
        <f t="array" ref="W149">IFERROR(_xlfn.STDEV.S(_xlfn._xlws.FILTER(Diario!$J:$J,(Diario!$A:$A&gt;=Tweets!A149-7)*(Diario!$A:$A&lt;=Tweets!A149-1))),"")</f>
        <v>2.207209008685106E-2</v>
      </c>
      <c r="X149" s="7">
        <f>IF(_xlfn.XLOOKUP(Tweets!A149+3,Diario!$A:$A,Diario!$E:$E,,1)="",0,1)</f>
        <v>1</v>
      </c>
      <c r="Y149" s="7">
        <f>IF(_xlfn.XLOOKUP(Tweets!A149+7,Diario!$A:$A,Diario!$E:$E,,1)="",0,1)</f>
        <v>1</v>
      </c>
    </row>
    <row r="150" spans="1:25" x14ac:dyDescent="0.25">
      <c r="A150" s="23">
        <v>45321</v>
      </c>
      <c r="B150" s="24" t="s">
        <v>344</v>
      </c>
      <c r="C150" s="25">
        <v>83000</v>
      </c>
      <c r="D150" s="25">
        <v>10000</v>
      </c>
      <c r="E150" s="25">
        <v>4000</v>
      </c>
      <c r="F150" s="25" t="str">
        <f t="shared" si="4"/>
        <v>Medio</v>
      </c>
      <c r="G150" s="25">
        <f>SUM(Tweets[[#This Row],[Likes]:[Respuestas]])</f>
        <v>97000</v>
      </c>
      <c r="H150" s="26" t="s">
        <v>345</v>
      </c>
      <c r="I150" s="24" t="s">
        <v>43</v>
      </c>
      <c r="J150" s="24" t="s">
        <v>49</v>
      </c>
      <c r="K150" s="24" t="s">
        <v>44</v>
      </c>
      <c r="L150" s="24" t="s">
        <v>91</v>
      </c>
      <c r="M150" s="24" t="s">
        <v>63</v>
      </c>
      <c r="N150" s="24" t="s">
        <v>34</v>
      </c>
      <c r="O150" s="33">
        <f>IFERROR(_xlfn.XLOOKUP(Tweets!A150+1,Diario!$A$1:$A$2009,Diario!$E$1:$E$2009)/_xlfn.XLOOKUP(Tweets!A150,Diario!$A$1:$A$2009,Diario!$E$1:$E$2009)-1,"")</f>
        <v>-1.1092254710896254E-2</v>
      </c>
      <c r="P150" s="33">
        <f>IFERROR(_xlfn.XLOOKUP(Tweets!A150+3,Diario!$A$1:$A$2009,Diario!$E$1:$E$2009)/_xlfn.XLOOKUP(Tweets!A150,Diario!$A$1:$A$2009,Diario!$E$1:$E$2009)-1,"")</f>
        <v>-5.7387997093764076E-3</v>
      </c>
      <c r="Q150" s="33">
        <f>IFERROR(_xlfn.XLOOKUP(Tweets!A150+7,Diario!$A$1:$A$2009,Diario!$E$1:$E$2009)/_xlfn.XLOOKUP(Tweets!A150,Diario!$A$1:$A$2009,Diario!$E$1:$E$2009)-1,"")</f>
        <v>-1.4854507587763077E-2</v>
      </c>
      <c r="R150" s="33">
        <f>IFERROR(_xlfn.XLOOKUP(Tweets!A150,Diario!$A:$A,Diario!$I:$I),"")</f>
        <v>1.187621135430536E-2</v>
      </c>
      <c r="S150" s="33" cm="1">
        <f t="array" ref="S150">IFERROR(_xlfn.STDEV.S(_xlfn._xlws.FILTER(Diario!$J$1:$J$2009,(Diario!$A$1:$A$2009&gt;=Tweets!A150)*(Diario!$A$1:$A$2009&lt;=Tweets!A150+3))),"")</f>
        <v>7.6177547187413052E-3</v>
      </c>
      <c r="T150" s="33" cm="1">
        <f t="array" ref="T150">IFERROR(_xlfn.STDEV.S(_xlfn._xlws.FILTER(Diario!$J$1:$J$2009,(Diario!$A$1:$A$2009&gt;=Tweets!A150)*(Diario!$A$1:$A$2009&lt;=Tweets!A150+7))),"")</f>
        <v>9.7468891870494921E-3</v>
      </c>
      <c r="U150" s="33">
        <f>IFERROR(_xlfn.XLOOKUP(Tweets!A150-1,Diario!$A:$A,Diario!$I:$I),"")</f>
        <v>1.0624044299715842E-2</v>
      </c>
      <c r="V150" s="33" cm="1">
        <f t="array" ref="V150">IFERROR(_xlfn.STDEV.S(_xlfn._xlws.FILTER(Diario!$J:$J,(Diario!$A:$A&gt;=Tweets!A150-3)*(Diario!$A:$A&lt;=Tweets!A150-1))),"")</f>
        <v>2.9392957770396071E-2</v>
      </c>
      <c r="W150" s="33" cm="1">
        <f t="array" ref="W150">IFERROR(_xlfn.STDEV.S(_xlfn._xlws.FILTER(Diario!$J:$J,(Diario!$A:$A&gt;=Tweets!A150-7)*(Diario!$A:$A&lt;=Tweets!A150-1))),"")</f>
        <v>2.0638291661421261E-2</v>
      </c>
      <c r="X150" s="7">
        <f>IF(_xlfn.XLOOKUP(Tweets!A150+3,Diario!$A:$A,Diario!$E:$E,,1)="",0,1)</f>
        <v>1</v>
      </c>
      <c r="Y150" s="7">
        <f>IF(_xlfn.XLOOKUP(Tweets!A150+7,Diario!$A:$A,Diario!$E:$E,,1)="",0,1)</f>
        <v>1</v>
      </c>
    </row>
    <row r="151" spans="1:25" x14ac:dyDescent="0.25">
      <c r="A151" s="23">
        <v>45331</v>
      </c>
      <c r="B151" s="24" t="s">
        <v>346</v>
      </c>
      <c r="C151" s="25">
        <v>83000</v>
      </c>
      <c r="D151" s="25">
        <v>7000</v>
      </c>
      <c r="E151" s="25">
        <v>5000</v>
      </c>
      <c r="F151" s="25" t="str">
        <f t="shared" si="4"/>
        <v>Medio</v>
      </c>
      <c r="G151" s="25">
        <f>SUM(Tweets[[#This Row],[Likes]:[Respuestas]])</f>
        <v>95000</v>
      </c>
      <c r="H151" s="26" t="s">
        <v>347</v>
      </c>
      <c r="I151" s="24" t="s">
        <v>43</v>
      </c>
      <c r="J151" s="24" t="s">
        <v>30</v>
      </c>
      <c r="K151" s="24" t="s">
        <v>44</v>
      </c>
      <c r="L151" s="24" t="s">
        <v>45</v>
      </c>
      <c r="M151" s="24" t="s">
        <v>40</v>
      </c>
      <c r="N151" s="24" t="s">
        <v>34</v>
      </c>
      <c r="O151" s="33">
        <f>IFERROR(_xlfn.XLOOKUP(Tweets!A151+1,Diario!$A$1:$A$2009,Diario!$E$1:$E$2009)/_xlfn.XLOOKUP(Tweets!A151,Diario!$A$1:$A$2009,Diario!$E$1:$E$2009)-1,"")</f>
        <v>-1.425633436011764E-3</v>
      </c>
      <c r="P151" s="33">
        <f>IFERROR(_xlfn.XLOOKUP(Tweets!A151+3,Diario!$A$1:$A$2009,Diario!$E$1:$E$2009)/_xlfn.XLOOKUP(Tweets!A151,Diario!$A$1:$A$2009,Diario!$E$1:$E$2009)-1,"")</f>
        <v>9.250756399125315E-3</v>
      </c>
      <c r="Q151" s="33">
        <f>IFERROR(_xlfn.XLOOKUP(Tweets!A151+7,Diario!$A$1:$A$2009,Diario!$E$1:$E$2009)/_xlfn.XLOOKUP(Tweets!A151,Diario!$A$1:$A$2009,Diario!$E$1:$E$2009)-1,"")</f>
        <v>5.2505781064903445E-2</v>
      </c>
      <c r="R151" s="33">
        <f>IFERROR(_xlfn.XLOOKUP(Tweets!A151,Diario!$A:$A,Diario!$I:$I),"")</f>
        <v>1.0458597860148064E-2</v>
      </c>
      <c r="S151" s="33" cm="1">
        <f t="array" ref="S151">IFERROR(_xlfn.STDEV.S(_xlfn._xlws.FILTER(Diario!$J$1:$J$2009,(Diario!$A$1:$A$2009&gt;=Tweets!A151)*(Diario!$A$1:$A$2009&lt;=Tweets!A151+3))),"")</f>
        <v>1.1778169664035325E-2</v>
      </c>
      <c r="T151" s="33" cm="1">
        <f t="array" ref="T151">IFERROR(_xlfn.STDEV.S(_xlfn._xlws.FILTER(Diario!$J$1:$J$2009,(Diario!$A$1:$A$2009&gt;=Tweets!A151)*(Diario!$A$1:$A$2009&lt;=Tweets!A151+7))),"")</f>
        <v>2.3564758063553366E-2</v>
      </c>
      <c r="U151" s="33">
        <f>IFERROR(_xlfn.XLOOKUP(Tweets!A151-1,Diario!$A:$A,Diario!$I:$I),"")</f>
        <v>1.2367968065769858E-2</v>
      </c>
      <c r="V151" s="33" cm="1">
        <f t="array" ref="V151">IFERROR(_xlfn.STDEV.S(_xlfn._xlws.FILTER(Diario!$J:$J,(Diario!$A:$A&gt;=Tweets!A151-3)*(Diario!$A:$A&lt;=Tweets!A151-1))),"")</f>
        <v>1.3866955836741711E-2</v>
      </c>
      <c r="W151" s="33" cm="1">
        <f t="array" ref="W151">IFERROR(_xlfn.STDEV.S(_xlfn._xlws.FILTER(Diario!$J:$J,(Diario!$A:$A&gt;=Tweets!A151-7)*(Diario!$A:$A&lt;=Tweets!A151-1))),"")</f>
        <v>1.1915617982818091E-2</v>
      </c>
      <c r="X151" s="7">
        <f>IF(_xlfn.XLOOKUP(Tweets!A151+3,Diario!$A:$A,Diario!$E:$E,,1)="",0,1)</f>
        <v>1</v>
      </c>
      <c r="Y151" s="7">
        <f>IF(_xlfn.XLOOKUP(Tweets!A151+7,Diario!$A:$A,Diario!$E:$E,,1)="",0,1)</f>
        <v>1</v>
      </c>
    </row>
    <row r="152" spans="1:25" x14ac:dyDescent="0.25">
      <c r="A152" s="23">
        <v>45338</v>
      </c>
      <c r="B152" s="24" t="s">
        <v>348</v>
      </c>
      <c r="C152" s="25">
        <v>43000</v>
      </c>
      <c r="D152" s="25">
        <v>4000</v>
      </c>
      <c r="E152" s="25">
        <v>2000</v>
      </c>
      <c r="F152" s="25" t="str">
        <f t="shared" si="4"/>
        <v>Medio</v>
      </c>
      <c r="G152" s="25">
        <f>SUM(Tweets[[#This Row],[Likes]:[Respuestas]])</f>
        <v>49000</v>
      </c>
      <c r="H152" s="26" t="s">
        <v>349</v>
      </c>
      <c r="I152" s="24" t="s">
        <v>43</v>
      </c>
      <c r="J152" s="24" t="s">
        <v>49</v>
      </c>
      <c r="K152" s="24" t="s">
        <v>44</v>
      </c>
      <c r="L152" s="24" t="s">
        <v>45</v>
      </c>
      <c r="M152" s="24" t="s">
        <v>63</v>
      </c>
      <c r="N152" s="24" t="s">
        <v>34</v>
      </c>
      <c r="O152" s="33">
        <f>IFERROR(_xlfn.XLOOKUP(Tweets!A152+1,Diario!$A$1:$A$2009,Diario!$E$1:$E$2009)/_xlfn.XLOOKUP(Tweets!A152,Diario!$A$1:$A$2009,Diario!$E$1:$E$2009)-1,"")</f>
        <v>-2.5767767408858222E-2</v>
      </c>
      <c r="P152" s="33">
        <f>IFERROR(_xlfn.XLOOKUP(Tweets!A152+3,Diario!$A$1:$A$2009,Diario!$E$1:$E$2009)/_xlfn.XLOOKUP(Tweets!A152,Diario!$A$1:$A$2009,Diario!$E$1:$E$2009)-1,"")</f>
        <v>4.1466507523613583E-2</v>
      </c>
      <c r="Q152" s="33">
        <f>IFERROR(_xlfn.XLOOKUP(Tweets!A152+7,Diario!$A$1:$A$2009,Diario!$E$1:$E$2009)/_xlfn.XLOOKUP(Tweets!A152,Diario!$A$1:$A$2009,Diario!$E$1:$E$2009)-1,"")</f>
        <v>-1.5474073717514192E-2</v>
      </c>
      <c r="R152" s="33">
        <f>IFERROR(_xlfn.XLOOKUP(Tweets!A152,Diario!$A:$A,Diario!$I:$I),"")</f>
        <v>1.3669644249034328E-2</v>
      </c>
      <c r="S152" s="33" cm="1">
        <f t="array" ref="S152">IFERROR(_xlfn.STDEV.S(_xlfn._xlws.FILTER(Diario!$J$1:$J$2009,(Diario!$A$1:$A$2009&gt;=Tweets!A152)*(Diario!$A$1:$A$2009&lt;=Tweets!A152+3))),"")</f>
        <v>4.0334662937665654E-2</v>
      </c>
      <c r="T152" s="33" cm="1">
        <f t="array" ref="T152">IFERROR(_xlfn.STDEV.S(_xlfn._xlws.FILTER(Diario!$J$1:$J$2009,(Diario!$A$1:$A$2009&gt;=Tweets!A152)*(Diario!$A$1:$A$2009&lt;=Tweets!A152+7))),"")</f>
        <v>2.8360412098830352E-2</v>
      </c>
      <c r="U152" s="33">
        <f>IFERROR(_xlfn.XLOOKUP(Tweets!A152-1,Diario!$A:$A,Diario!$I:$I),"")</f>
        <v>1.6958033435931597E-2</v>
      </c>
      <c r="V152" s="33" cm="1">
        <f t="array" ref="V152">IFERROR(_xlfn.STDEV.S(_xlfn._xlws.FILTER(Diario!$J:$J,(Diario!$A:$A&gt;=Tweets!A152-3)*(Diario!$A:$A&lt;=Tweets!A152-1))),"")</f>
        <v>2.9714151521805517E-2</v>
      </c>
      <c r="W152" s="33" cm="1">
        <f t="array" ref="W152">IFERROR(_xlfn.STDEV.S(_xlfn._xlws.FILTER(Diario!$J:$J,(Diario!$A:$A&gt;=Tweets!A152-7)*(Diario!$A:$A&lt;=Tweets!A152-1))),"")</f>
        <v>2.2046674481205435E-2</v>
      </c>
      <c r="X152" s="7">
        <f>IF(_xlfn.XLOOKUP(Tweets!A152+3,Diario!$A:$A,Diario!$E:$E,,1)="",0,1)</f>
        <v>1</v>
      </c>
      <c r="Y152" s="7">
        <f>IF(_xlfn.XLOOKUP(Tweets!A152+7,Diario!$A:$A,Diario!$E:$E,,1)="",0,1)</f>
        <v>1</v>
      </c>
    </row>
    <row r="153" spans="1:25" x14ac:dyDescent="0.25">
      <c r="A153" s="23">
        <v>45365</v>
      </c>
      <c r="B153" s="24" t="s">
        <v>350</v>
      </c>
      <c r="C153" s="25">
        <v>1000</v>
      </c>
      <c r="D153" s="25">
        <v>282</v>
      </c>
      <c r="E153" s="25">
        <v>318</v>
      </c>
      <c r="F153" s="25" t="str">
        <f t="shared" si="4"/>
        <v>Bajo</v>
      </c>
      <c r="G153" s="25">
        <f>SUM(Tweets[[#This Row],[Likes]:[Respuestas]])</f>
        <v>1600</v>
      </c>
      <c r="H153" s="26" t="s">
        <v>351</v>
      </c>
      <c r="I153" s="24" t="s">
        <v>37</v>
      </c>
      <c r="J153" s="24" t="s">
        <v>30</v>
      </c>
      <c r="K153" s="24" t="s">
        <v>44</v>
      </c>
      <c r="L153" s="24" t="s">
        <v>45</v>
      </c>
      <c r="M153" s="24" t="s">
        <v>40</v>
      </c>
      <c r="N153" s="24" t="s">
        <v>34</v>
      </c>
      <c r="O153" s="33">
        <f>IFERROR(_xlfn.XLOOKUP(Tweets!A153+1,Diario!$A$1:$A$2009,Diario!$E$1:$E$2009)/_xlfn.XLOOKUP(Tweets!A153,Diario!$A$1:$A$2009,Diario!$E$1:$E$2009)-1,"")</f>
        <v>-7.7910830665662623E-2</v>
      </c>
      <c r="P153" s="33">
        <f>IFERROR(_xlfn.XLOOKUP(Tweets!A153+3,Diario!$A$1:$A$2009,Diario!$E$1:$E$2009)/_xlfn.XLOOKUP(Tweets!A153,Diario!$A$1:$A$2009,Diario!$E$1:$E$2009)-1,"")</f>
        <v>-0.12886844814376031</v>
      </c>
      <c r="Q153" s="33">
        <f>IFERROR(_xlfn.XLOOKUP(Tweets!A153+7,Diario!$A$1:$A$2009,Diario!$E$1:$E$2009)/_xlfn.XLOOKUP(Tweets!A153,Diario!$A$1:$A$2009,Diario!$E$1:$E$2009)-1,"")</f>
        <v>-0.1248990828037958</v>
      </c>
      <c r="R153" s="33">
        <f>IFERROR(_xlfn.XLOOKUP(Tweets!A153,Diario!$A:$A,Diario!$I:$I),"")</f>
        <v>3.0038120678242863E-2</v>
      </c>
      <c r="S153" s="33" cm="1">
        <f t="array" ref="S153">IFERROR(_xlfn.STDEV.S(_xlfn._xlws.FILTER(Diario!$J$1:$J$2009,(Diario!$A$1:$A$2009&gt;=Tweets!A153)*(Diario!$A$1:$A$2009&lt;=Tweets!A153+3))),"")</f>
        <v>9.4958801003209831E-2</v>
      </c>
      <c r="T153" s="33" cm="1">
        <f t="array" ref="T153">IFERROR(_xlfn.STDEV.S(_xlfn._xlws.FILTER(Diario!$J$1:$J$2009,(Diario!$A$1:$A$2009&gt;=Tweets!A153)*(Diario!$A$1:$A$2009&lt;=Tweets!A153+7))),"")</f>
        <v>0.10554750621345675</v>
      </c>
      <c r="U153" s="33">
        <f>IFERROR(_xlfn.XLOOKUP(Tweets!A153-1,Diario!$A:$A,Diario!$I:$I),"")</f>
        <v>0.10118710780043826</v>
      </c>
      <c r="V153" s="33" cm="1">
        <f t="array" ref="V153">IFERROR(_xlfn.STDEV.S(_xlfn._xlws.FILTER(Diario!$J:$J,(Diario!$A:$A&gt;=Tweets!A153-3)*(Diario!$A:$A&lt;=Tweets!A153-1))),"")</f>
        <v>6.1438976753633572E-2</v>
      </c>
      <c r="W153" s="33" cm="1">
        <f t="array" ref="W153">IFERROR(_xlfn.STDEV.S(_xlfn._xlws.FILTER(Diario!$J:$J,(Diario!$A:$A&gt;=Tweets!A153-7)*(Diario!$A:$A&lt;=Tweets!A153-1))),"")</f>
        <v>6.0804832038088147E-2</v>
      </c>
      <c r="X153" s="7">
        <f>IF(_xlfn.XLOOKUP(Tweets!A153+3,Diario!$A:$A,Diario!$E:$E,,1)="",0,1)</f>
        <v>1</v>
      </c>
      <c r="Y153" s="7">
        <f>IF(_xlfn.XLOOKUP(Tweets!A153+7,Diario!$A:$A,Diario!$E:$E,,1)="",0,1)</f>
        <v>1</v>
      </c>
    </row>
    <row r="154" spans="1:25" x14ac:dyDescent="0.25">
      <c r="A154" s="23">
        <v>45365</v>
      </c>
      <c r="B154" s="24" t="s">
        <v>352</v>
      </c>
      <c r="C154" s="25">
        <v>195000</v>
      </c>
      <c r="D154" s="25">
        <v>14000</v>
      </c>
      <c r="E154" s="25">
        <v>6000</v>
      </c>
      <c r="F154" s="25" t="str">
        <f t="shared" si="4"/>
        <v>Alto</v>
      </c>
      <c r="G154" s="25">
        <f>SUM(Tweets[[#This Row],[Likes]:[Respuestas]])</f>
        <v>215000</v>
      </c>
      <c r="H154" s="26" t="s">
        <v>353</v>
      </c>
      <c r="I154" s="24" t="s">
        <v>43</v>
      </c>
      <c r="J154" s="24" t="s">
        <v>30</v>
      </c>
      <c r="K154" s="24" t="s">
        <v>44</v>
      </c>
      <c r="L154" s="24" t="s">
        <v>45</v>
      </c>
      <c r="M154" s="24" t="s">
        <v>63</v>
      </c>
      <c r="N154" s="24" t="s">
        <v>34</v>
      </c>
      <c r="O154" s="33">
        <f>IFERROR(_xlfn.XLOOKUP(Tweets!A154+1,Diario!$A$1:$A$2009,Diario!$E$1:$E$2009)/_xlfn.XLOOKUP(Tweets!A154,Diario!$A$1:$A$2009,Diario!$E$1:$E$2009)-1,"")</f>
        <v>-7.7910830665662623E-2</v>
      </c>
      <c r="P154" s="33">
        <f>IFERROR(_xlfn.XLOOKUP(Tweets!A154+3,Diario!$A$1:$A$2009,Diario!$E$1:$E$2009)/_xlfn.XLOOKUP(Tweets!A154,Diario!$A$1:$A$2009,Diario!$E$1:$E$2009)-1,"")</f>
        <v>-0.12886844814376031</v>
      </c>
      <c r="Q154" s="33">
        <f>IFERROR(_xlfn.XLOOKUP(Tweets!A154+7,Diario!$A$1:$A$2009,Diario!$E$1:$E$2009)/_xlfn.XLOOKUP(Tweets!A154,Diario!$A$1:$A$2009,Diario!$E$1:$E$2009)-1,"")</f>
        <v>-0.1248990828037958</v>
      </c>
      <c r="R154" s="33">
        <f>IFERROR(_xlfn.XLOOKUP(Tweets!A154,Diario!$A:$A,Diario!$I:$I),"")</f>
        <v>3.0038120678242863E-2</v>
      </c>
      <c r="S154" s="33" cm="1">
        <f t="array" ref="S154">IFERROR(_xlfn.STDEV.S(_xlfn._xlws.FILTER(Diario!$J$1:$J$2009,(Diario!$A$1:$A$2009&gt;=Tweets!A154)*(Diario!$A$1:$A$2009&lt;=Tweets!A154+3))),"")</f>
        <v>9.4958801003209831E-2</v>
      </c>
      <c r="T154" s="33" cm="1">
        <f t="array" ref="T154">IFERROR(_xlfn.STDEV.S(_xlfn._xlws.FILTER(Diario!$J$1:$J$2009,(Diario!$A$1:$A$2009&gt;=Tweets!A154)*(Diario!$A$1:$A$2009&lt;=Tweets!A154+7))),"")</f>
        <v>0.10554750621345675</v>
      </c>
      <c r="U154" s="33">
        <f>IFERROR(_xlfn.XLOOKUP(Tweets!A154-1,Diario!$A:$A,Diario!$I:$I),"")</f>
        <v>0.10118710780043826</v>
      </c>
      <c r="V154" s="33" cm="1">
        <f t="array" ref="V154">IFERROR(_xlfn.STDEV.S(_xlfn._xlws.FILTER(Diario!$J:$J,(Diario!$A:$A&gt;=Tweets!A154-3)*(Diario!$A:$A&lt;=Tweets!A154-1))),"")</f>
        <v>6.1438976753633572E-2</v>
      </c>
      <c r="W154" s="33" cm="1">
        <f t="array" ref="W154">IFERROR(_xlfn.STDEV.S(_xlfn._xlws.FILTER(Diario!$J:$J,(Diario!$A:$A&gt;=Tweets!A154-7)*(Diario!$A:$A&lt;=Tweets!A154-1))),"")</f>
        <v>6.0804832038088147E-2</v>
      </c>
      <c r="X154" s="7">
        <f>IF(_xlfn.XLOOKUP(Tweets!A154+3,Diario!$A:$A,Diario!$E:$E,,1)="",0,1)</f>
        <v>1</v>
      </c>
      <c r="Y154" s="7">
        <f>IF(_xlfn.XLOOKUP(Tweets!A154+7,Diario!$A:$A,Diario!$E:$E,,1)="",0,1)</f>
        <v>1</v>
      </c>
    </row>
    <row r="155" spans="1:25" x14ac:dyDescent="0.25">
      <c r="A155" s="23">
        <v>45442</v>
      </c>
      <c r="B155" s="24" t="s">
        <v>354</v>
      </c>
      <c r="C155" s="25">
        <v>8000</v>
      </c>
      <c r="D155" s="25">
        <v>1000</v>
      </c>
      <c r="E155" s="25">
        <v>798</v>
      </c>
      <c r="F155" s="25" t="str">
        <f t="shared" si="4"/>
        <v>Bajo</v>
      </c>
      <c r="G155" s="25">
        <f>SUM(Tweets[[#This Row],[Likes]:[Respuestas]])</f>
        <v>9798</v>
      </c>
      <c r="H155" s="26" t="s">
        <v>355</v>
      </c>
      <c r="I155" s="24" t="s">
        <v>37</v>
      </c>
      <c r="J155" s="24" t="s">
        <v>30</v>
      </c>
      <c r="K155" s="24" t="s">
        <v>38</v>
      </c>
      <c r="L155" s="24" t="s">
        <v>103</v>
      </c>
      <c r="M155" s="24" t="s">
        <v>40</v>
      </c>
      <c r="N155" s="24" t="s">
        <v>34</v>
      </c>
      <c r="O155" s="33">
        <f>IFERROR(_xlfn.XLOOKUP(Tweets!A155+1,Diario!$A$1:$A$2009,Diario!$E$1:$E$2009)/_xlfn.XLOOKUP(Tweets!A155,Diario!$A$1:$A$2009,Diario!$E$1:$E$2009)-1,"")</f>
        <v>1.0143876944908037E-3</v>
      </c>
      <c r="P155" s="33">
        <f>IFERROR(_xlfn.XLOOKUP(Tweets!A155+3,Diario!$A$1:$A$2009,Diario!$E$1:$E$2009)/_xlfn.XLOOKUP(Tweets!A155,Diario!$A$1:$A$2009,Diario!$E$1:$E$2009)-1,"")</f>
        <v>-1.2994341711446755E-2</v>
      </c>
      <c r="Q155" s="33">
        <f>IFERROR(_xlfn.XLOOKUP(Tweets!A155+7,Diario!$A$1:$A$2009,Diario!$E$1:$E$2009)/_xlfn.XLOOKUP(Tweets!A155,Diario!$A$1:$A$2009,Diario!$E$1:$E$2009)-1,"")</f>
        <v>4.0851680419657921E-3</v>
      </c>
      <c r="R155" s="33">
        <f>IFERROR(_xlfn.XLOOKUP(Tweets!A155,Diario!$A:$A,Diario!$I:$I),"")</f>
        <v>1.3965353963884257E-2</v>
      </c>
      <c r="S155" s="33" cm="1">
        <f t="array" ref="S155">IFERROR(_xlfn.STDEV.S(_xlfn._xlws.FILTER(Diario!$J$1:$J$2009,(Diario!$A$1:$A$2009&gt;=Tweets!A155)*(Diario!$A$1:$A$2009&lt;=Tweets!A155+3))),"")</f>
        <v>1.2218227396909965E-2</v>
      </c>
      <c r="T155" s="33" cm="1">
        <f t="array" ref="T155">IFERROR(_xlfn.STDEV.S(_xlfn._xlws.FILTER(Diario!$J$1:$J$2009,(Diario!$A$1:$A$2009&gt;=Tweets!A155)*(Diario!$A$1:$A$2009&lt;=Tweets!A155+7))),"")</f>
        <v>2.9625581217390461E-2</v>
      </c>
      <c r="U155" s="33">
        <f>IFERROR(_xlfn.XLOOKUP(Tweets!A155-1,Diario!$A:$A,Diario!$I:$I),"")</f>
        <v>5.4901484686643437E-3</v>
      </c>
      <c r="V155" s="33" cm="1">
        <f t="array" ref="V155">IFERROR(_xlfn.STDEV.S(_xlfn._xlws.FILTER(Diario!$J:$J,(Diario!$A:$A&gt;=Tweets!A155-3)*(Diario!$A:$A&lt;=Tweets!A155-1))),"")</f>
        <v>1.242199402871684E-2</v>
      </c>
      <c r="W155" s="33" cm="1">
        <f t="array" ref="W155">IFERROR(_xlfn.STDEV.S(_xlfn._xlws.FILTER(Diario!$J:$J,(Diario!$A:$A&gt;=Tweets!A155-7)*(Diario!$A:$A&lt;=Tweets!A155-1))),"")</f>
        <v>3.2942131381519843E-2</v>
      </c>
      <c r="X155" s="7">
        <f>IF(_xlfn.XLOOKUP(Tweets!A155+3,Diario!$A:$A,Diario!$E:$E,,1)="",0,1)</f>
        <v>1</v>
      </c>
      <c r="Y155" s="7">
        <f>IF(_xlfn.XLOOKUP(Tweets!A155+7,Diario!$A:$A,Diario!$E:$E,,1)="",0,1)</f>
        <v>1</v>
      </c>
    </row>
    <row r="156" spans="1:25" x14ac:dyDescent="0.25">
      <c r="A156" s="23">
        <v>45489</v>
      </c>
      <c r="B156" s="24" t="s">
        <v>356</v>
      </c>
      <c r="C156" s="25">
        <v>162000</v>
      </c>
      <c r="D156" s="25">
        <v>14000</v>
      </c>
      <c r="E156" s="25">
        <v>7000</v>
      </c>
      <c r="F156" s="25" t="str">
        <f t="shared" si="4"/>
        <v>Alto</v>
      </c>
      <c r="G156" s="25">
        <f>SUM(Tweets[[#This Row],[Likes]:[Respuestas]])</f>
        <v>183000</v>
      </c>
      <c r="H156" s="26" t="s">
        <v>357</v>
      </c>
      <c r="I156" s="24" t="s">
        <v>43</v>
      </c>
      <c r="J156" s="24" t="s">
        <v>30</v>
      </c>
      <c r="K156" s="24" t="s">
        <v>44</v>
      </c>
      <c r="L156" s="24" t="s">
        <v>45</v>
      </c>
      <c r="M156" s="24" t="s">
        <v>40</v>
      </c>
      <c r="N156" s="24" t="s">
        <v>57</v>
      </c>
      <c r="O156" s="33">
        <f>IFERROR(_xlfn.XLOOKUP(Tweets!A156+1,Diario!$A$1:$A$2009,Diario!$E$1:$E$2009)/_xlfn.XLOOKUP(Tweets!A156,Diario!$A$1:$A$2009,Diario!$E$1:$E$2009)-1,"")</f>
        <v>-2.5629336452177909E-2</v>
      </c>
      <c r="P156" s="33">
        <f>IFERROR(_xlfn.XLOOKUP(Tweets!A156+3,Diario!$A$1:$A$2009,Diario!$E$1:$E$2009)/_xlfn.XLOOKUP(Tweets!A156,Diario!$A$1:$A$2009,Diario!$E$1:$E$2009)-1,"")</f>
        <v>2.2606206683681851E-3</v>
      </c>
      <c r="Q156" s="33">
        <f>IFERROR(_xlfn.XLOOKUP(Tweets!A156+7,Diario!$A$1:$A$2009,Diario!$E$1:$E$2009)/_xlfn.XLOOKUP(Tweets!A156,Diario!$A$1:$A$2009,Diario!$E$1:$E$2009)-1,"")</f>
        <v>4.4054769040922981E-2</v>
      </c>
      <c r="R156" s="33">
        <f>IFERROR(_xlfn.XLOOKUP(Tweets!A156,Diario!$A:$A,Diario!$I:$I),"")</f>
        <v>1.430796219226803E-2</v>
      </c>
      <c r="S156" s="33" cm="1">
        <f t="array" ref="S156">IFERROR(_xlfn.STDEV.S(_xlfn._xlws.FILTER(Diario!$J$1:$J$2009,(Diario!$A$1:$A$2009&gt;=Tweets!A156)*(Diario!$A$1:$A$2009&lt;=Tweets!A156+3))),"")</f>
        <v>4.8413621388609059E-2</v>
      </c>
      <c r="T156" s="33" cm="1">
        <f t="array" ref="T156">IFERROR(_xlfn.STDEV.S(_xlfn._xlws.FILTER(Diario!$J$1:$J$2009,(Diario!$A$1:$A$2009&gt;=Tweets!A156)*(Diario!$A$1:$A$2009&lt;=Tweets!A156+7))),"")</f>
        <v>4.4219094993237965E-2</v>
      </c>
      <c r="U156" s="33">
        <f>IFERROR(_xlfn.XLOOKUP(Tweets!A156-1,Diario!$A:$A,Diario!$I:$I),"")</f>
        <v>1.4860228430891083E-2</v>
      </c>
      <c r="V156" s="33" cm="1">
        <f t="array" ref="V156">IFERROR(_xlfn.STDEV.S(_xlfn._xlws.FILTER(Diario!$J:$J,(Diario!$A:$A&gt;=Tweets!A156-3)*(Diario!$A:$A&lt;=Tweets!A156-1))),"")</f>
        <v>4.0856419360222593E-2</v>
      </c>
      <c r="W156" s="33" cm="1">
        <f t="array" ref="W156">IFERROR(_xlfn.STDEV.S(_xlfn._xlws.FILTER(Diario!$J:$J,(Diario!$A:$A&gt;=Tweets!A156-7)*(Diario!$A:$A&lt;=Tweets!A156-1))),"")</f>
        <v>3.2146141512420699E-2</v>
      </c>
      <c r="X156" s="7">
        <f>IF(_xlfn.XLOOKUP(Tweets!A156+3,Diario!$A:$A,Diario!$E:$E,,1)="",0,1)</f>
        <v>1</v>
      </c>
      <c r="Y156" s="7">
        <f>IF(_xlfn.XLOOKUP(Tweets!A156+7,Diario!$A:$A,Diario!$E:$E,,1)="",0,1)</f>
        <v>1</v>
      </c>
    </row>
    <row r="157" spans="1:25" x14ac:dyDescent="0.25">
      <c r="A157" s="23">
        <v>45497</v>
      </c>
      <c r="B157" s="24" t="s">
        <v>358</v>
      </c>
      <c r="C157" s="25">
        <v>44000</v>
      </c>
      <c r="D157" s="25">
        <v>10000</v>
      </c>
      <c r="E157" s="25">
        <v>18000</v>
      </c>
      <c r="F157" s="25" t="str">
        <f t="shared" si="4"/>
        <v>Medio</v>
      </c>
      <c r="G157" s="25">
        <f>SUM(Tweets[[#This Row],[Likes]:[Respuestas]])</f>
        <v>72000</v>
      </c>
      <c r="H157" s="26" t="s">
        <v>359</v>
      </c>
      <c r="I157" s="24" t="s">
        <v>37</v>
      </c>
      <c r="J157" s="24" t="s">
        <v>30</v>
      </c>
      <c r="K157" s="24" t="s">
        <v>38</v>
      </c>
      <c r="L157" s="24" t="s">
        <v>75</v>
      </c>
      <c r="M157" s="24" t="s">
        <v>40</v>
      </c>
      <c r="N157" s="24" t="s">
        <v>34</v>
      </c>
      <c r="O157" s="33">
        <f>IFERROR(_xlfn.XLOOKUP(Tweets!A157+1,Diario!$A$1:$A$2009,Diario!$E$1:$E$2009)/_xlfn.XLOOKUP(Tweets!A157,Diario!$A$1:$A$2009,Diario!$E$1:$E$2009)-1,"")</f>
        <v>-2.5519203459949291E-2</v>
      </c>
      <c r="P157" s="33">
        <f>IFERROR(_xlfn.XLOOKUP(Tweets!A157+3,Diario!$A$1:$A$2009,Diario!$E$1:$E$2009)/_xlfn.XLOOKUP(Tweets!A157,Diario!$A$1:$A$2009,Diario!$E$1:$E$2009)-1,"")</f>
        <v>2.9589062353314377E-2</v>
      </c>
      <c r="Q157" s="33">
        <f>IFERROR(_xlfn.XLOOKUP(Tweets!A157+7,Diario!$A$1:$A$2009,Diario!$E$1:$E$2009)/_xlfn.XLOOKUP(Tweets!A157,Diario!$A$1:$A$2009,Diario!$E$1:$E$2009)-1,"")</f>
        <v>-4.6702519544873922E-2</v>
      </c>
      <c r="R157" s="33">
        <f>IFERROR(_xlfn.XLOOKUP(Tweets!A157,Diario!$A:$A,Diario!$I:$I),"")</f>
        <v>6.9154411686909514E-2</v>
      </c>
      <c r="S157" s="33" cm="1">
        <f t="array" ref="S157">IFERROR(_xlfn.STDEV.S(_xlfn._xlws.FILTER(Diario!$J$1:$J$2009,(Diario!$A$1:$A$2009&gt;=Tweets!A157)*(Diario!$A$1:$A$2009&lt;=Tweets!A157+3))),"")</f>
        <v>4.8546900000257021E-2</v>
      </c>
      <c r="T157" s="33" cm="1">
        <f t="array" ref="T157">IFERROR(_xlfn.STDEV.S(_xlfn._xlws.FILTER(Diario!$J$1:$J$2009,(Diario!$A$1:$A$2009&gt;=Tweets!A157)*(Diario!$A$1:$A$2009&lt;=Tweets!A157+7))),"")</f>
        <v>3.4515235056578893E-2</v>
      </c>
      <c r="U157" s="33">
        <f>IFERROR(_xlfn.XLOOKUP(Tweets!A157-1,Diario!$A:$A,Diario!$I:$I),"")</f>
        <v>1.2081847049327403E-2</v>
      </c>
      <c r="V157" s="33" cm="1">
        <f t="array" ref="V157">IFERROR(_xlfn.STDEV.S(_xlfn._xlws.FILTER(Diario!$J:$J,(Diario!$A:$A&gt;=Tweets!A157-3)*(Diario!$A:$A&lt;=Tweets!A157-1))),"")</f>
        <v>2.0773706931530259E-2</v>
      </c>
      <c r="W157" s="33" cm="1">
        <f t="array" ref="W157">IFERROR(_xlfn.STDEV.S(_xlfn._xlws.FILTER(Diario!$J:$J,(Diario!$A:$A&gt;=Tweets!A157-7)*(Diario!$A:$A&lt;=Tweets!A157-1))),"")</f>
        <v>4.5980605041082742E-2</v>
      </c>
      <c r="X157" s="7">
        <f>IF(_xlfn.XLOOKUP(Tweets!A157+3,Diario!$A:$A,Diario!$E:$E,,1)="",0,1)</f>
        <v>1</v>
      </c>
      <c r="Y157" s="7">
        <f>IF(_xlfn.XLOOKUP(Tweets!A157+7,Diario!$A:$A,Diario!$E:$E,,1)="",0,1)</f>
        <v>1</v>
      </c>
    </row>
    <row r="158" spans="1:25" x14ac:dyDescent="0.25">
      <c r="A158" s="23">
        <v>45557</v>
      </c>
      <c r="B158" s="24" t="s">
        <v>360</v>
      </c>
      <c r="C158" s="25">
        <v>115000</v>
      </c>
      <c r="D158" s="25">
        <v>11000</v>
      </c>
      <c r="E158" s="25">
        <v>4000</v>
      </c>
      <c r="F158" s="25" t="str">
        <f t="shared" si="4"/>
        <v>Alto</v>
      </c>
      <c r="G158" s="25">
        <f>SUM(Tweets[[#This Row],[Likes]:[Respuestas]])</f>
        <v>130000</v>
      </c>
      <c r="H158" s="26" t="s">
        <v>361</v>
      </c>
      <c r="I158" s="24" t="s">
        <v>43</v>
      </c>
      <c r="J158" s="24" t="s">
        <v>30</v>
      </c>
      <c r="K158" s="24" t="s">
        <v>38</v>
      </c>
      <c r="L158" s="24" t="s">
        <v>75</v>
      </c>
      <c r="M158" s="24" t="s">
        <v>92</v>
      </c>
      <c r="N158" s="24" t="s">
        <v>57</v>
      </c>
      <c r="O158" s="33">
        <f>IFERROR(_xlfn.XLOOKUP(Tweets!A158+1,Diario!$A$1:$A$2009,Diario!$E$1:$E$2009)/_xlfn.XLOOKUP(Tweets!A158,Diario!$A$1:$A$2009,Diario!$E$1:$E$2009)-1,"")</f>
        <v>1.9943101699473997E-2</v>
      </c>
      <c r="P158" s="33">
        <f>IFERROR(_xlfn.XLOOKUP(Tweets!A158+3,Diario!$A$1:$A$2009,Diario!$E$1:$E$2009)/_xlfn.XLOOKUP(Tweets!A158,Diario!$A$1:$A$2009,Diario!$E$1:$E$2009)-1,"")</f>
        <v>2.31222122045871E-2</v>
      </c>
      <c r="Q158" s="33">
        <f>IFERROR(_xlfn.XLOOKUP(Tweets!A158+7,Diario!$A$1:$A$2009,Diario!$E$1:$E$2009)/_xlfn.XLOOKUP(Tweets!A158,Diario!$A$1:$A$2009,Diario!$E$1:$E$2009)-1,"")</f>
        <v>0.1752063451704664</v>
      </c>
      <c r="R158" s="33">
        <f>IFERROR(_xlfn.XLOOKUP(Tweets!A158,Diario!$A:$A,Diario!$I:$I),"")</f>
        <v>1.6726540292181923E-2</v>
      </c>
      <c r="S158" s="33" cm="1">
        <f t="array" ref="S158">IFERROR(_xlfn.STDEV.S(_xlfn._xlws.FILTER(Diario!$J$1:$J$2009,(Diario!$A$1:$A$2009&gt;=Tweets!A158)*(Diario!$A$1:$A$2009&lt;=Tweets!A158+3))),"")</f>
        <v>4.3921890809608483E-2</v>
      </c>
      <c r="T158" s="33" cm="1">
        <f t="array" ref="T158">IFERROR(_xlfn.STDEV.S(_xlfn._xlws.FILTER(Diario!$J$1:$J$2009,(Diario!$A$1:$A$2009&gt;=Tweets!A158)*(Diario!$A$1:$A$2009&lt;=Tweets!A158+7))),"")</f>
        <v>5.3717328055682405E-2</v>
      </c>
      <c r="U158" s="33">
        <f>IFERROR(_xlfn.XLOOKUP(Tweets!A158-1,Diario!$A:$A,Diario!$I:$I),"")</f>
        <v>2.6363548950879907E-3</v>
      </c>
      <c r="V158" s="33" cm="1">
        <f t="array" ref="V158">IFERROR(_xlfn.STDEV.S(_xlfn._xlws.FILTER(Diario!$J:$J,(Diario!$A:$A&gt;=Tweets!A158-3)*(Diario!$A:$A&lt;=Tweets!A158-1))),"")</f>
        <v>3.9826598504932136E-2</v>
      </c>
      <c r="W158" s="33" cm="1">
        <f t="array" ref="W158">IFERROR(_xlfn.STDEV.S(_xlfn._xlws.FILTER(Diario!$J:$J,(Diario!$A:$A&gt;=Tweets!A158-7)*(Diario!$A:$A&lt;=Tweets!A158-1))),"")</f>
        <v>2.836226929592604E-2</v>
      </c>
      <c r="X158" s="7">
        <f>IF(_xlfn.XLOOKUP(Tweets!A158+3,Diario!$A:$A,Diario!$E:$E,,1)="",0,1)</f>
        <v>1</v>
      </c>
      <c r="Y158" s="7">
        <f>IF(_xlfn.XLOOKUP(Tweets!A158+7,Diario!$A:$A,Diario!$E:$E,,1)="",0,1)</f>
        <v>1</v>
      </c>
    </row>
    <row r="159" spans="1:25" x14ac:dyDescent="0.25">
      <c r="A159" s="23">
        <v>45581</v>
      </c>
      <c r="B159" s="24" t="s">
        <v>362</v>
      </c>
      <c r="C159" s="25">
        <v>717000</v>
      </c>
      <c r="D159" s="25">
        <v>66000</v>
      </c>
      <c r="E159" s="25">
        <v>16000</v>
      </c>
      <c r="F159" s="25" t="str">
        <f t="shared" si="4"/>
        <v>Muy alto</v>
      </c>
      <c r="G159" s="25">
        <f>SUM(Tweets[[#This Row],[Likes]:[Respuestas]])</f>
        <v>799000</v>
      </c>
      <c r="H159" s="26" t="s">
        <v>363</v>
      </c>
      <c r="I159" s="24" t="s">
        <v>43</v>
      </c>
      <c r="J159" s="24" t="s">
        <v>30</v>
      </c>
      <c r="K159" s="24" t="s">
        <v>38</v>
      </c>
      <c r="L159" s="24" t="s">
        <v>75</v>
      </c>
      <c r="M159" s="24" t="s">
        <v>63</v>
      </c>
      <c r="N159" s="24" t="s">
        <v>57</v>
      </c>
      <c r="O159" s="33">
        <f>IFERROR(_xlfn.XLOOKUP(Tweets!A159+1,Diario!$A$1:$A$2009,Diario!$E$1:$E$2009)/_xlfn.XLOOKUP(Tweets!A159,Diario!$A$1:$A$2009,Diario!$E$1:$E$2009)-1,"")</f>
        <v>2.6488975417101157E-2</v>
      </c>
      <c r="P159" s="33">
        <f>IFERROR(_xlfn.XLOOKUP(Tweets!A159+3,Diario!$A$1:$A$2009,Diario!$E$1:$E$2009)/_xlfn.XLOOKUP(Tweets!A159,Diario!$A$1:$A$2009,Diario!$E$1:$E$2009)-1,"")</f>
        <v>0.15247826150831334</v>
      </c>
      <c r="Q159" s="33">
        <f>IFERROR(_xlfn.XLOOKUP(Tweets!A159+7,Diario!$A$1:$A$2009,Diario!$E$1:$E$2009)/_xlfn.XLOOKUP(Tweets!A159,Diario!$A$1:$A$2009,Diario!$E$1:$E$2009)-1,"")</f>
        <v>0.11355877229189204</v>
      </c>
      <c r="R159" s="33">
        <f>IFERROR(_xlfn.XLOOKUP(Tweets!A159,Diario!$A:$A,Diario!$I:$I),"")</f>
        <v>5.1095866616890535E-2</v>
      </c>
      <c r="S159" s="33" cm="1">
        <f t="array" ref="S159">IFERROR(_xlfn.STDEV.S(_xlfn._xlws.FILTER(Diario!$J$1:$J$2009,(Diario!$A$1:$A$2009&gt;=Tweets!A159)*(Diario!$A$1:$A$2009&lt;=Tweets!A159+3))),"")</f>
        <v>3.7778756499257576E-2</v>
      </c>
      <c r="T159" s="33" cm="1">
        <f t="array" ref="T159">IFERROR(_xlfn.STDEV.S(_xlfn._xlws.FILTER(Diario!$J$1:$J$2009,(Diario!$A$1:$A$2009&gt;=Tweets!A159)*(Diario!$A$1:$A$2009&lt;=Tweets!A159+7))),"")</f>
        <v>3.2692470181139688E-2</v>
      </c>
      <c r="U159" s="33">
        <f>IFERROR(_xlfn.XLOOKUP(Tweets!A159-1,Diario!$A:$A,Diario!$I:$I),"")</f>
        <v>5.7925679709015937E-2</v>
      </c>
      <c r="V159" s="33" cm="1">
        <f t="array" ref="V159">IFERROR(_xlfn.STDEV.S(_xlfn._xlws.FILTER(Diario!$J:$J,(Diario!$A:$A&gt;=Tweets!A159-3)*(Diario!$A:$A&lt;=Tweets!A159-1))),"")</f>
        <v>3.7881703527109088E-2</v>
      </c>
      <c r="W159" s="33" cm="1">
        <f t="array" ref="W159">IFERROR(_xlfn.STDEV.S(_xlfn._xlws.FILTER(Diario!$J:$J,(Diario!$A:$A&gt;=Tweets!A159-7)*(Diario!$A:$A&lt;=Tweets!A159-1))),"")</f>
        <v>3.448641190563756E-2</v>
      </c>
      <c r="X159" s="7">
        <f>IF(_xlfn.XLOOKUP(Tweets!A159+3,Diario!$A:$A,Diario!$E:$E,,1)="",0,1)</f>
        <v>1</v>
      </c>
      <c r="Y159" s="7">
        <f>IF(_xlfn.XLOOKUP(Tweets!A159+7,Diario!$A:$A,Diario!$E:$E,,1)="",0,1)</f>
        <v>1</v>
      </c>
    </row>
    <row r="160" spans="1:25" x14ac:dyDescent="0.25">
      <c r="A160" s="23">
        <v>45601</v>
      </c>
      <c r="B160" s="24" t="s">
        <v>364</v>
      </c>
      <c r="C160" s="25">
        <v>156000</v>
      </c>
      <c r="D160" s="25">
        <v>13000</v>
      </c>
      <c r="E160" s="25">
        <v>4000</v>
      </c>
      <c r="F160" s="25" t="str">
        <f t="shared" si="4"/>
        <v>Alto</v>
      </c>
      <c r="G160" s="25">
        <f>SUM(Tweets[[#This Row],[Likes]:[Respuestas]])</f>
        <v>173000</v>
      </c>
      <c r="H160" s="26" t="s">
        <v>365</v>
      </c>
      <c r="I160" s="24" t="s">
        <v>43</v>
      </c>
      <c r="J160" s="24" t="s">
        <v>49</v>
      </c>
      <c r="K160" s="24" t="s">
        <v>44</v>
      </c>
      <c r="L160" s="24" t="s">
        <v>91</v>
      </c>
      <c r="M160" s="24" t="s">
        <v>63</v>
      </c>
      <c r="N160" s="24" t="s">
        <v>57</v>
      </c>
      <c r="O160" s="33">
        <f>IFERROR(_xlfn.XLOOKUP(Tweets!A160+1,Diario!$A$1:$A$2009,Diario!$E$1:$E$2009)/_xlfn.XLOOKUP(Tweets!A160,Diario!$A$1:$A$2009,Diario!$E$1:$E$2009)-1,"")</f>
        <v>0.15276611479149316</v>
      </c>
      <c r="P160" s="33">
        <f>IFERROR(_xlfn.XLOOKUP(Tweets!A160+3,Diario!$A$1:$A$2009,Diario!$E$1:$E$2009)/_xlfn.XLOOKUP(Tweets!A160,Diario!$A$1:$A$2009,Diario!$E$1:$E$2009)-1,"")</f>
        <v>0.18718210403627333</v>
      </c>
      <c r="Q160" s="33">
        <f>IFERROR(_xlfn.XLOOKUP(Tweets!A160+7,Diario!$A$1:$A$2009,Diario!$E$1:$E$2009)/_xlfn.XLOOKUP(Tweets!A160,Diario!$A$1:$A$2009,Diario!$E$1:$E$2009)-1,"")</f>
        <v>1.2619473788465472</v>
      </c>
      <c r="R160" s="33">
        <f>IFERROR(_xlfn.XLOOKUP(Tweets!A160,Diario!$A:$A,Diario!$I:$I),"")</f>
        <v>0.16879160126787734</v>
      </c>
      <c r="S160" s="33" cm="1">
        <f t="array" ref="S160">IFERROR(_xlfn.STDEV.S(_xlfn._xlws.FILTER(Diario!$J$1:$J$2009,(Diario!$A$1:$A$2009&gt;=Tweets!A160)*(Diario!$A$1:$A$2009&lt;=Tweets!A160+3))),"")</f>
        <v>7.0005087870298174E-2</v>
      </c>
      <c r="T160" s="33" cm="1">
        <f t="array" ref="T160">IFERROR(_xlfn.STDEV.S(_xlfn._xlws.FILTER(Diario!$J$1:$J$2009,(Diario!$A$1:$A$2009&gt;=Tweets!A160)*(Diario!$A$1:$A$2009&lt;=Tweets!A160+7))),"")</f>
        <v>0.10511868049228973</v>
      </c>
      <c r="U160" s="33">
        <f>IFERROR(_xlfn.XLOOKUP(Tweets!A160-1,Diario!$A:$A,Diario!$I:$I),"")</f>
        <v>6.0157052829364739E-2</v>
      </c>
      <c r="V160" s="33" cm="1">
        <f t="array" ref="V160">IFERROR(_xlfn.STDEV.S(_xlfn._xlws.FILTER(Diario!$J:$J,(Diario!$A:$A&gt;=Tweets!A160-3)*(Diario!$A:$A&lt;=Tweets!A160-1))),"")</f>
        <v>6.2623144630616565E-2</v>
      </c>
      <c r="W160" s="33" cm="1">
        <f t="array" ref="W160">IFERROR(_xlfn.STDEV.S(_xlfn._xlws.FILTER(Diario!$J:$J,(Diario!$A:$A&gt;=Tweets!A160-7)*(Diario!$A:$A&lt;=Tweets!A160-1))),"")</f>
        <v>4.663918117116693E-2</v>
      </c>
      <c r="X160" s="7">
        <f>IF(_xlfn.XLOOKUP(Tweets!A160+3,Diario!$A:$A,Diario!$E:$E,,1)="",0,1)</f>
        <v>1</v>
      </c>
      <c r="Y160" s="7">
        <f>IF(_xlfn.XLOOKUP(Tweets!A160+7,Diario!$A:$A,Diario!$E:$E,,1)="",0,1)</f>
        <v>1</v>
      </c>
    </row>
    <row r="161" spans="1:25" x14ac:dyDescent="0.25">
      <c r="A161" s="23">
        <v>45610</v>
      </c>
      <c r="B161" s="24" t="s">
        <v>366</v>
      </c>
      <c r="C161" s="25">
        <v>83000</v>
      </c>
      <c r="D161" s="25">
        <v>14000</v>
      </c>
      <c r="E161" s="25">
        <v>3000</v>
      </c>
      <c r="F161" s="25" t="str">
        <f t="shared" si="4"/>
        <v>Medio</v>
      </c>
      <c r="G161" s="25">
        <f>SUM(Tweets[[#This Row],[Likes]:[Respuestas]])</f>
        <v>100000</v>
      </c>
      <c r="H161" s="26" t="s">
        <v>367</v>
      </c>
      <c r="I161" s="24" t="s">
        <v>48</v>
      </c>
      <c r="J161" s="24" t="s">
        <v>49</v>
      </c>
      <c r="K161" s="24" t="s">
        <v>31</v>
      </c>
      <c r="L161" s="24" t="s">
        <v>75</v>
      </c>
      <c r="M161" s="24" t="s">
        <v>63</v>
      </c>
      <c r="N161" s="24" t="s">
        <v>34</v>
      </c>
      <c r="O161" s="33">
        <f>IFERROR(_xlfn.XLOOKUP(Tweets!A161+1,Diario!$A$1:$A$2009,Diario!$E$1:$E$2009)/_xlfn.XLOOKUP(Tweets!A161,Diario!$A$1:$A$2009,Diario!$E$1:$E$2009)-1,"")</f>
        <v>4.0115365248783785E-2</v>
      </c>
      <c r="P161" s="33">
        <f>IFERROR(_xlfn.XLOOKUP(Tweets!A161+3,Diario!$A$1:$A$2009,Diario!$E$1:$E$2009)/_xlfn.XLOOKUP(Tweets!A161,Diario!$A$1:$A$2009,Diario!$E$1:$E$2009)-1,"")</f>
        <v>1.1182182875047131E-2</v>
      </c>
      <c r="Q161" s="33">
        <f>IFERROR(_xlfn.XLOOKUP(Tweets!A161+7,Diario!$A$1:$A$2009,Diario!$E$1:$E$2009)/_xlfn.XLOOKUP(Tweets!A161,Diario!$A$1:$A$2009,Diario!$E$1:$E$2009)-1,"")</f>
        <v>6.7925045082502633E-2</v>
      </c>
      <c r="R161" s="33">
        <f>IFERROR(_xlfn.XLOOKUP(Tweets!A161,Diario!$A:$A,Diario!$I:$I),"")</f>
        <v>5.7359429208098743E-2</v>
      </c>
      <c r="S161" s="33" cm="1">
        <f t="array" ref="S161">IFERROR(_xlfn.STDEV.S(_xlfn._xlws.FILTER(Diario!$J$1:$J$2009,(Diario!$A$1:$A$2009&gt;=Tweets!A161)*(Diario!$A$1:$A$2009&lt;=Tweets!A161+3))),"")</f>
        <v>3.1067895052251944E-2</v>
      </c>
      <c r="T161" s="33" cm="1">
        <f t="array" ref="T161">IFERROR(_xlfn.STDEV.S(_xlfn._xlws.FILTER(Diario!$J$1:$J$2009,(Diario!$A$1:$A$2009&gt;=Tweets!A161)*(Diario!$A$1:$A$2009&lt;=Tweets!A161+7))),"")</f>
        <v>3.6247641256372844E-2</v>
      </c>
      <c r="U161" s="33">
        <f>IFERROR(_xlfn.XLOOKUP(Tweets!A161-1,Diario!$A:$A,Diario!$I:$I),"")</f>
        <v>2.2153163181772642E-2</v>
      </c>
      <c r="V161" s="33" cm="1">
        <f t="array" ref="V161">IFERROR(_xlfn.STDEV.S(_xlfn._xlws.FILTER(Diario!$J:$J,(Diario!$A:$A&gt;=Tweets!A161-3)*(Diario!$A:$A&lt;=Tweets!A161-1))),"")</f>
        <v>9.6628152845149792E-2</v>
      </c>
      <c r="W161" s="33" cm="1">
        <f t="array" ref="W161">IFERROR(_xlfn.STDEV.S(_xlfn._xlws.FILTER(Diario!$J:$J,(Diario!$A:$A&gt;=Tweets!A161-7)*(Diario!$A:$A&lt;=Tweets!A161-1))),"")</f>
        <v>0.12843841342455201</v>
      </c>
      <c r="X161" s="7">
        <f>IF(_xlfn.XLOOKUP(Tweets!A161+3,Diario!$A:$A,Diario!$E:$E,,1)="",0,1)</f>
        <v>1</v>
      </c>
      <c r="Y161" s="7">
        <f>IF(_xlfn.XLOOKUP(Tweets!A161+7,Diario!$A:$A,Diario!$E:$E,,1)="",0,1)</f>
        <v>1</v>
      </c>
    </row>
    <row r="162" spans="1:25" x14ac:dyDescent="0.25">
      <c r="A162" s="23">
        <v>45611</v>
      </c>
      <c r="B162" s="24" t="s">
        <v>368</v>
      </c>
      <c r="C162" s="25">
        <v>917000</v>
      </c>
      <c r="D162" s="25">
        <v>75000</v>
      </c>
      <c r="E162" s="25">
        <v>18000</v>
      </c>
      <c r="F162" s="25" t="str">
        <f t="shared" ref="F162:F193" si="5">IF(G162&lt;=_xlfn.PERCENTILE.INC($G:$G,0.25),"Bajo", IF(G162&lt;=_xlfn.PERCENTILE.INC($G:$G,0.5),"Medio", IF(G162&lt;=_xlfn.PERCENTILE.INC($G:$G,0.75),"Alto","Muy alto")))</f>
        <v>Muy alto</v>
      </c>
      <c r="G162" s="25">
        <f>SUM(Tweets[[#This Row],[Likes]:[Respuestas]])</f>
        <v>1010000</v>
      </c>
      <c r="H162" s="26" t="s">
        <v>369</v>
      </c>
      <c r="I162" s="24" t="s">
        <v>43</v>
      </c>
      <c r="J162" s="24" t="s">
        <v>30</v>
      </c>
      <c r="K162" s="24" t="s">
        <v>38</v>
      </c>
      <c r="L162" s="24" t="s">
        <v>75</v>
      </c>
      <c r="M162" s="24" t="s">
        <v>63</v>
      </c>
      <c r="N162" s="24" t="s">
        <v>57</v>
      </c>
      <c r="O162" s="33">
        <f>IFERROR(_xlfn.XLOOKUP(Tweets!A162+1,Diario!$A$1:$A$2009,Diario!$E$1:$E$2009)/_xlfn.XLOOKUP(Tweets!A162,Diario!$A$1:$A$2009,Diario!$E$1:$E$2009)-1,"")</f>
        <v>-3.4833118258530971E-2</v>
      </c>
      <c r="P162" s="33">
        <f>IFERROR(_xlfn.XLOOKUP(Tweets!A162+3,Diario!$A$1:$A$2009,Diario!$E$1:$E$2009)/_xlfn.XLOOKUP(Tweets!A162,Diario!$A$1:$A$2009,Diario!$E$1:$E$2009)-1,"")</f>
        <v>-1.4176570130337907E-2</v>
      </c>
      <c r="Q162" s="33">
        <f>IFERROR(_xlfn.XLOOKUP(Tweets!A162+7,Diario!$A$1:$A$2009,Diario!$E$1:$E$2009)/_xlfn.XLOOKUP(Tweets!A162,Diario!$A$1:$A$2009,Diario!$E$1:$E$2009)-1,"")</f>
        <v>8.9834350491717618E-2</v>
      </c>
      <c r="R162" s="33">
        <f>IFERROR(_xlfn.XLOOKUP(Tweets!A162,Diario!$A:$A,Diario!$I:$I),"")</f>
        <v>3.6163678826735976E-2</v>
      </c>
      <c r="S162" s="33" cm="1">
        <f t="array" ref="S162">IFERROR(_xlfn.STDEV.S(_xlfn._xlws.FILTER(Diario!$J$1:$J$2009,(Diario!$A$1:$A$2009&gt;=Tweets!A162)*(Diario!$A$1:$A$2009&lt;=Tweets!A162+3))),"")</f>
        <v>3.5305737254370369E-2</v>
      </c>
      <c r="T162" s="33" cm="1">
        <f t="array" ref="T162">IFERROR(_xlfn.STDEV.S(_xlfn._xlws.FILTER(Diario!$J$1:$J$2009,(Diario!$A$1:$A$2009&gt;=Tweets!A162)*(Diario!$A$1:$A$2009&lt;=Tweets!A162+7))),"")</f>
        <v>3.6526214128950296E-2</v>
      </c>
      <c r="U162" s="33">
        <f>IFERROR(_xlfn.XLOOKUP(Tweets!A162-1,Diario!$A:$A,Diario!$I:$I),"")</f>
        <v>5.7359429208098743E-2</v>
      </c>
      <c r="V162" s="33" cm="1">
        <f t="array" ref="V162">IFERROR(_xlfn.STDEV.S(_xlfn._xlws.FILTER(Diario!$J:$J,(Diario!$A:$A&gt;=Tweets!A162-3)*(Diario!$A:$A&lt;=Tweets!A162-1))),"")</f>
        <v>7.2720064438826795E-2</v>
      </c>
      <c r="W162" s="33" cm="1">
        <f t="array" ref="W162">IFERROR(_xlfn.STDEV.S(_xlfn._xlws.FILTER(Diario!$J:$J,(Diario!$A:$A&gt;=Tweets!A162-7)*(Diario!$A:$A&lt;=Tweets!A162-1))),"")</f>
        <v>0.12886528530424926</v>
      </c>
      <c r="X162" s="7">
        <f>IF(_xlfn.XLOOKUP(Tweets!A162+3,Diario!$A:$A,Diario!$E:$E,,1)="",0,1)</f>
        <v>1</v>
      </c>
      <c r="Y162" s="7">
        <f>IF(_xlfn.XLOOKUP(Tweets!A162+7,Diario!$A:$A,Diario!$E:$E,,1)="",0,1)</f>
        <v>1</v>
      </c>
    </row>
    <row r="163" spans="1:25" x14ac:dyDescent="0.25">
      <c r="A163" s="23">
        <v>45612</v>
      </c>
      <c r="B163" s="24" t="s">
        <v>370</v>
      </c>
      <c r="C163" s="25">
        <v>345000</v>
      </c>
      <c r="D163" s="25">
        <v>28000</v>
      </c>
      <c r="E163" s="25">
        <v>16000</v>
      </c>
      <c r="F163" s="25" t="str">
        <f t="shared" si="5"/>
        <v>Muy alto</v>
      </c>
      <c r="G163" s="25">
        <f>SUM(Tweets[[#This Row],[Likes]:[Respuestas]])</f>
        <v>389000</v>
      </c>
      <c r="H163" s="26" t="s">
        <v>371</v>
      </c>
      <c r="I163" s="24" t="s">
        <v>48</v>
      </c>
      <c r="J163" s="24" t="s">
        <v>30</v>
      </c>
      <c r="K163" s="24" t="s">
        <v>38</v>
      </c>
      <c r="L163" s="24" t="s">
        <v>91</v>
      </c>
      <c r="M163" s="24" t="s">
        <v>92</v>
      </c>
      <c r="N163" s="24" t="s">
        <v>34</v>
      </c>
      <c r="O163" s="33">
        <f>IFERROR(_xlfn.XLOOKUP(Tweets!A163+1,Diario!$A$1:$A$2009,Diario!$E$1:$E$2009)/_xlfn.XLOOKUP(Tweets!A163,Diario!$A$1:$A$2009,Diario!$E$1:$E$2009)-1,"")</f>
        <v>7.2690396273378255E-3</v>
      </c>
      <c r="P163" s="33">
        <f>IFERROR(_xlfn.XLOOKUP(Tweets!A163+3,Diario!$A$1:$A$2009,Diario!$E$1:$E$2009)/_xlfn.XLOOKUP(Tweets!A163,Diario!$A$1:$A$2009,Diario!$E$1:$E$2009)-1,"")</f>
        <v>7.381615107665862E-2</v>
      </c>
      <c r="Q163" s="33">
        <f>IFERROR(_xlfn.XLOOKUP(Tweets!A163+7,Diario!$A$1:$A$2009,Diario!$E$1:$E$2009)/_xlfn.XLOOKUP(Tweets!A163,Diario!$A$1:$A$2009,Diario!$E$1:$E$2009)-1,"")</f>
        <v>0.17766930398660152</v>
      </c>
      <c r="R163" s="33">
        <f>IFERROR(_xlfn.XLOOKUP(Tweets!A163,Diario!$A:$A,Diario!$I:$I),"")</f>
        <v>3.6929290395874455E-2</v>
      </c>
      <c r="S163" s="33" cm="1">
        <f t="array" ref="S163">IFERROR(_xlfn.STDEV.S(_xlfn._xlws.FILTER(Diario!$J$1:$J$2009,(Diario!$A$1:$A$2009&gt;=Tweets!A163)*(Diario!$A$1:$A$2009&lt;=Tweets!A163+3))),"")</f>
        <v>3.512495425162683E-2</v>
      </c>
      <c r="T163" s="33" cm="1">
        <f t="array" ref="T163">IFERROR(_xlfn.STDEV.S(_xlfn._xlws.FILTER(Diario!$J$1:$J$2009,(Diario!$A$1:$A$2009&gt;=Tweets!A163)*(Diario!$A$1:$A$2009&lt;=Tweets!A163+7))),"")</f>
        <v>3.1165571815567249E-2</v>
      </c>
      <c r="U163" s="33">
        <f>IFERROR(_xlfn.XLOOKUP(Tweets!A163-1,Diario!$A:$A,Diario!$I:$I),"")</f>
        <v>3.6163678826735976E-2</v>
      </c>
      <c r="V163" s="33" cm="1">
        <f t="array" ref="V163">IFERROR(_xlfn.STDEV.S(_xlfn._xlws.FILTER(Diario!$J:$J,(Diario!$A:$A&gt;=Tweets!A163-3)*(Diario!$A:$A&lt;=Tweets!A163-1))),"")</f>
        <v>6.4661535804948045E-2</v>
      </c>
      <c r="W163" s="33" cm="1">
        <f t="array" ref="W163">IFERROR(_xlfn.STDEV.S(_xlfn._xlws.FILTER(Diario!$J:$J,(Diario!$A:$A&gt;=Tweets!A163-7)*(Diario!$A:$A&lt;=Tweets!A163-1))),"")</f>
        <v>0.13873306329932211</v>
      </c>
      <c r="X163" s="7">
        <f>IF(_xlfn.XLOOKUP(Tweets!A163+3,Diario!$A:$A,Diario!$E:$E,,1)="",0,1)</f>
        <v>1</v>
      </c>
      <c r="Y163" s="7">
        <f>IF(_xlfn.XLOOKUP(Tweets!A163+7,Diario!$A:$A,Diario!$E:$E,,1)="",0,1)</f>
        <v>1</v>
      </c>
    </row>
    <row r="164" spans="1:25" x14ac:dyDescent="0.25">
      <c r="A164" s="23">
        <v>45618</v>
      </c>
      <c r="B164" s="24" t="s">
        <v>372</v>
      </c>
      <c r="C164" s="25">
        <v>105000</v>
      </c>
      <c r="D164" s="25">
        <v>21000</v>
      </c>
      <c r="E164" s="25">
        <v>4000</v>
      </c>
      <c r="F164" s="25" t="str">
        <f t="shared" si="5"/>
        <v>Alto</v>
      </c>
      <c r="G164" s="25">
        <f>SUM(Tweets[[#This Row],[Likes]:[Respuestas]])</f>
        <v>130000</v>
      </c>
      <c r="H164" s="26" t="s">
        <v>373</v>
      </c>
      <c r="I164" s="24" t="s">
        <v>48</v>
      </c>
      <c r="J164" s="24" t="s">
        <v>49</v>
      </c>
      <c r="K164" s="24" t="s">
        <v>38</v>
      </c>
      <c r="L164" s="24" t="s">
        <v>32</v>
      </c>
      <c r="M164" s="24" t="s">
        <v>63</v>
      </c>
      <c r="N164" s="24" t="s">
        <v>34</v>
      </c>
      <c r="O164" s="33">
        <f>IFERROR(_xlfn.XLOOKUP(Tweets!A164+1,Diario!$A$1:$A$2009,Diario!$E$1:$E$2009)/_xlfn.XLOOKUP(Tweets!A164,Diario!$A$1:$A$2009,Diario!$E$1:$E$2009)-1,"")</f>
        <v>4.2954288730719048E-2</v>
      </c>
      <c r="P164" s="33">
        <f>IFERROR(_xlfn.XLOOKUP(Tweets!A164+3,Diario!$A$1:$A$2009,Diario!$E$1:$E$2009)/_xlfn.XLOOKUP(Tweets!A164,Diario!$A$1:$A$2009,Diario!$E$1:$E$2009)-1,"")</f>
        <v>-4.403250687630833E-2</v>
      </c>
      <c r="Q164" s="33">
        <f>IFERROR(_xlfn.XLOOKUP(Tweets!A164+7,Diario!$A$1:$A$2009,Diario!$E$1:$E$2009)/_xlfn.XLOOKUP(Tweets!A164,Diario!$A$1:$A$2009,Diario!$E$1:$E$2009)-1,"")</f>
        <v>3.4346149062518982E-2</v>
      </c>
      <c r="R164" s="33">
        <f>IFERROR(_xlfn.XLOOKUP(Tweets!A164,Diario!$A:$A,Diario!$I:$I),"")</f>
        <v>0.13240084545715966</v>
      </c>
      <c r="S164" s="33" cm="1">
        <f t="array" ref="S164">IFERROR(_xlfn.STDEV.S(_xlfn._xlws.FILTER(Diario!$J$1:$J$2009,(Diario!$A$1:$A$2009&gt;=Tweets!A164)*(Diario!$A$1:$A$2009&lt;=Tweets!A164+3))),"")</f>
        <v>5.2586418653094609E-2</v>
      </c>
      <c r="T164" s="33" cm="1">
        <f t="array" ref="T164">IFERROR(_xlfn.STDEV.S(_xlfn._xlws.FILTER(Diario!$J$1:$J$2009,(Diario!$A$1:$A$2009&gt;=Tweets!A164)*(Diario!$A$1:$A$2009&lt;=Tweets!A164+7))),"")</f>
        <v>4.4341867400121096E-2</v>
      </c>
      <c r="U164" s="33">
        <f>IFERROR(_xlfn.XLOOKUP(Tweets!A164-1,Diario!$A:$A,Diario!$I:$I),"")</f>
        <v>5.3514466975002194E-2</v>
      </c>
      <c r="V164" s="33" cm="1">
        <f t="array" ref="V164">IFERROR(_xlfn.STDEV.S(_xlfn._xlws.FILTER(Diario!$J:$J,(Diario!$A:$A&gt;=Tweets!A164-3)*(Diario!$A:$A&lt;=Tweets!A164-1))),"")</f>
        <v>4.8461598530808135E-2</v>
      </c>
      <c r="W164" s="33" cm="1">
        <f t="array" ref="W164">IFERROR(_xlfn.STDEV.S(_xlfn._xlws.FILTER(Diario!$J:$J,(Diario!$A:$A&gt;=Tweets!A164-7)*(Diario!$A:$A&lt;=Tweets!A164-1))),"")</f>
        <v>3.7754719620353386E-2</v>
      </c>
      <c r="X164" s="7">
        <f>IF(_xlfn.XLOOKUP(Tweets!A164+3,Diario!$A:$A,Diario!$E:$E,,1)="",0,1)</f>
        <v>1</v>
      </c>
      <c r="Y164" s="7">
        <f>IF(_xlfn.XLOOKUP(Tweets!A164+7,Diario!$A:$A,Diario!$E:$E,,1)="",0,1)</f>
        <v>1</v>
      </c>
    </row>
    <row r="165" spans="1:25" x14ac:dyDescent="0.25">
      <c r="A165" s="23">
        <v>45621</v>
      </c>
      <c r="B165" s="24" t="s">
        <v>374</v>
      </c>
      <c r="C165" s="25">
        <v>287000</v>
      </c>
      <c r="D165" s="25">
        <v>19000</v>
      </c>
      <c r="E165" s="25">
        <v>13000</v>
      </c>
      <c r="F165" s="25" t="str">
        <f t="shared" si="5"/>
        <v>Muy alto</v>
      </c>
      <c r="G165" s="25">
        <f>SUM(Tweets[[#This Row],[Likes]:[Respuestas]])</f>
        <v>319000</v>
      </c>
      <c r="H165" s="26" t="s">
        <v>375</v>
      </c>
      <c r="I165" s="24" t="s">
        <v>48</v>
      </c>
      <c r="J165" s="24" t="s">
        <v>30</v>
      </c>
      <c r="K165" s="24" t="s">
        <v>38</v>
      </c>
      <c r="L165" s="24" t="s">
        <v>50</v>
      </c>
      <c r="M165" s="24" t="s">
        <v>92</v>
      </c>
      <c r="N165" s="24" t="s">
        <v>34</v>
      </c>
      <c r="O165" s="33">
        <f>IFERROR(_xlfn.XLOOKUP(Tweets!A165+1,Diario!$A$1:$A$2009,Diario!$E$1:$E$2009)/_xlfn.XLOOKUP(Tweets!A165,Diario!$A$1:$A$2009,Diario!$E$1:$E$2009)-1,"")</f>
        <v>-1.4948238699648675E-2</v>
      </c>
      <c r="P165" s="33">
        <f>IFERROR(_xlfn.XLOOKUP(Tweets!A165+3,Diario!$A$1:$A$2009,Diario!$E$1:$E$2009)/_xlfn.XLOOKUP(Tweets!A165,Diario!$A$1:$A$2009,Diario!$E$1:$E$2009)-1,"")</f>
        <v>2.2844393723761236E-2</v>
      </c>
      <c r="Q165" s="33">
        <f>IFERROR(_xlfn.XLOOKUP(Tweets!A165+7,Diario!$A$1:$A$2009,Diario!$E$1:$E$2009)/_xlfn.XLOOKUP(Tweets!A165,Diario!$A$1:$A$2009,Diario!$E$1:$E$2009)-1,"")</f>
        <v>7.8963640615060449E-2</v>
      </c>
      <c r="R165" s="33">
        <f>IFERROR(_xlfn.XLOOKUP(Tweets!A165,Diario!$A:$A,Diario!$I:$I),"")</f>
        <v>4.304828497420525E-2</v>
      </c>
      <c r="S165" s="33" cm="1">
        <f t="array" ref="S165">IFERROR(_xlfn.STDEV.S(_xlfn._xlws.FILTER(Diario!$J$1:$J$2009,(Diario!$A$1:$A$2009&gt;=Tweets!A165)*(Diario!$A$1:$A$2009&lt;=Tweets!A165+3))),"")</f>
        <v>3.3393140983391474E-2</v>
      </c>
      <c r="T165" s="33" cm="1">
        <f t="array" ref="T165">IFERROR(_xlfn.STDEV.S(_xlfn._xlws.FILTER(Diario!$J$1:$J$2009,(Diario!$A$1:$A$2009&gt;=Tweets!A165)*(Diario!$A$1:$A$2009&lt;=Tweets!A165+7))),"")</f>
        <v>3.6297268792503508E-2</v>
      </c>
      <c r="U165" s="33">
        <f>IFERROR(_xlfn.XLOOKUP(Tweets!A165-1,Diario!$A:$A,Diario!$I:$I),"")</f>
        <v>1.9759923630686588E-2</v>
      </c>
      <c r="V165" s="33" cm="1">
        <f t="array" ref="V165">IFERROR(_xlfn.STDEV.S(_xlfn._xlws.FILTER(Diario!$J:$J,(Diario!$A:$A&gt;=Tweets!A165-3)*(Diario!$A:$A&lt;=Tweets!A165-1))),"")</f>
        <v>6.4398639756130777E-2</v>
      </c>
      <c r="W165" s="33" cm="1">
        <f t="array" ref="W165">IFERROR(_xlfn.STDEV.S(_xlfn._xlws.FILTER(Diario!$J:$J,(Diario!$A:$A&gt;=Tweets!A165-7)*(Diario!$A:$A&lt;=Tweets!A165-1))),"")</f>
        <v>5.247706427011338E-2</v>
      </c>
      <c r="X165" s="7">
        <f>IF(_xlfn.XLOOKUP(Tweets!A165+3,Diario!$A:$A,Diario!$E:$E,,1)="",0,1)</f>
        <v>1</v>
      </c>
      <c r="Y165" s="7">
        <f>IF(_xlfn.XLOOKUP(Tweets!A165+7,Diario!$A:$A,Diario!$E:$E,,1)="",0,1)</f>
        <v>1</v>
      </c>
    </row>
    <row r="166" spans="1:25" x14ac:dyDescent="0.25">
      <c r="A166" s="23">
        <v>45622</v>
      </c>
      <c r="B166" s="24" t="s">
        <v>376</v>
      </c>
      <c r="C166" s="25">
        <v>81000</v>
      </c>
      <c r="D166" s="25">
        <v>14000</v>
      </c>
      <c r="E166" s="25">
        <v>4000</v>
      </c>
      <c r="F166" s="25" t="str">
        <f t="shared" si="5"/>
        <v>Medio</v>
      </c>
      <c r="G166" s="25">
        <f>SUM(Tweets[[#This Row],[Likes]:[Respuestas]])</f>
        <v>99000</v>
      </c>
      <c r="H166" s="26" t="s">
        <v>377</v>
      </c>
      <c r="I166" s="24" t="s">
        <v>48</v>
      </c>
      <c r="J166" s="24" t="s">
        <v>30</v>
      </c>
      <c r="K166" s="24" t="s">
        <v>38</v>
      </c>
      <c r="L166" s="24" t="s">
        <v>32</v>
      </c>
      <c r="M166" s="24" t="s">
        <v>92</v>
      </c>
      <c r="N166" s="24" t="s">
        <v>57</v>
      </c>
      <c r="O166" s="33">
        <f>IFERROR(_xlfn.XLOOKUP(Tweets!A166+1,Diario!$A$1:$A$2009,Diario!$E$1:$E$2009)/_xlfn.XLOOKUP(Tweets!A166,Diario!$A$1:$A$2009,Diario!$E$1:$E$2009)-1,"")</f>
        <v>3.7777621083291191E-2</v>
      </c>
      <c r="P166" s="33">
        <f>IFERROR(_xlfn.XLOOKUP(Tweets!A166+3,Diario!$A$1:$A$2009,Diario!$E$1:$E$2009)/_xlfn.XLOOKUP(Tweets!A166,Diario!$A$1:$A$2009,Diario!$E$1:$E$2009)-1,"")</f>
        <v>9.840809605333467E-2</v>
      </c>
      <c r="Q166" s="33">
        <f>IFERROR(_xlfn.XLOOKUP(Tweets!A166+7,Diario!$A$1:$A$2009,Diario!$E$1:$E$2009)/_xlfn.XLOOKUP(Tweets!A166,Diario!$A$1:$A$2009,Diario!$E$1:$E$2009)-1,"")</f>
        <v>5.4637706229235583E-2</v>
      </c>
      <c r="R166" s="33">
        <f>IFERROR(_xlfn.XLOOKUP(Tweets!A166,Diario!$A:$A,Diario!$I:$I),"")</f>
        <v>3.2059297326675576E-2</v>
      </c>
      <c r="S166" s="33" cm="1">
        <f t="array" ref="S166">IFERROR(_xlfn.STDEV.S(_xlfn._xlws.FILTER(Diario!$J$1:$J$2009,(Diario!$A$1:$A$2009&gt;=Tweets!A166)*(Diario!$A$1:$A$2009&lt;=Tweets!A166+3))),"")</f>
        <v>3.1047952337875263E-2</v>
      </c>
      <c r="T166" s="33" cm="1">
        <f t="array" ref="T166">IFERROR(_xlfn.STDEV.S(_xlfn._xlws.FILTER(Diario!$J$1:$J$2009,(Diario!$A$1:$A$2009&gt;=Tweets!A166)*(Diario!$A$1:$A$2009&lt;=Tweets!A166+7))),"")</f>
        <v>3.8999683004859335E-2</v>
      </c>
      <c r="U166" s="33">
        <f>IFERROR(_xlfn.XLOOKUP(Tweets!A166-1,Diario!$A:$A,Diario!$I:$I),"")</f>
        <v>4.304828497420525E-2</v>
      </c>
      <c r="V166" s="33" cm="1">
        <f t="array" ref="V166">IFERROR(_xlfn.STDEV.S(_xlfn._xlws.FILTER(Diario!$J:$J,(Diario!$A:$A&gt;=Tweets!A166-3)*(Diario!$A:$A&lt;=Tweets!A166-1))),"")</f>
        <v>4.4690842240070951E-2</v>
      </c>
      <c r="W166" s="33" cm="1">
        <f t="array" ref="W166">IFERROR(_xlfn.STDEV.S(_xlfn._xlws.FILTER(Diario!$J:$J,(Diario!$A:$A&gt;=Tweets!A166-7)*(Diario!$A:$A&lt;=Tweets!A166-1))),"")</f>
        <v>4.9490208571788069E-2</v>
      </c>
      <c r="X166" s="7">
        <f>IF(_xlfn.XLOOKUP(Tweets!A166+3,Diario!$A:$A,Diario!$E:$E,,1)="",0,1)</f>
        <v>1</v>
      </c>
      <c r="Y166" s="7">
        <f>IF(_xlfn.XLOOKUP(Tweets!A166+7,Diario!$A:$A,Diario!$E:$E,,1)="",0,1)</f>
        <v>1</v>
      </c>
    </row>
    <row r="167" spans="1:25" x14ac:dyDescent="0.25">
      <c r="A167" s="23">
        <v>45628</v>
      </c>
      <c r="B167" s="24" t="s">
        <v>378</v>
      </c>
      <c r="C167" s="25">
        <v>323000</v>
      </c>
      <c r="D167" s="25">
        <v>31000</v>
      </c>
      <c r="E167" s="25">
        <v>10000</v>
      </c>
      <c r="F167" s="25" t="str">
        <f t="shared" si="5"/>
        <v>Muy alto</v>
      </c>
      <c r="G167" s="25">
        <f>SUM(Tweets[[#This Row],[Likes]:[Respuestas]])</f>
        <v>364000</v>
      </c>
      <c r="H167" s="26" t="s">
        <v>379</v>
      </c>
      <c r="I167" s="24" t="s">
        <v>48</v>
      </c>
      <c r="J167" s="24" t="s">
        <v>49</v>
      </c>
      <c r="K167" s="24" t="s">
        <v>38</v>
      </c>
      <c r="L167" s="24" t="s">
        <v>32</v>
      </c>
      <c r="M167" s="24" t="s">
        <v>92</v>
      </c>
      <c r="N167" s="24" t="s">
        <v>34</v>
      </c>
      <c r="O167" s="33">
        <f>IFERROR(_xlfn.XLOOKUP(Tweets!A167+1,Diario!$A$1:$A$2009,Diario!$E$1:$E$2009)/_xlfn.XLOOKUP(Tweets!A167,Diario!$A$1:$A$2009,Diario!$E$1:$E$2009)-1,"")</f>
        <v>-3.7156868916672248E-2</v>
      </c>
      <c r="P167" s="33">
        <f>IFERROR(_xlfn.XLOOKUP(Tweets!A167+3,Diario!$A$1:$A$2009,Diario!$E$1:$E$2009)/_xlfn.XLOOKUP(Tweets!A167,Diario!$A$1:$A$2009,Diario!$E$1:$E$2009)-1,"")</f>
        <v>9.6413117830791428E-3</v>
      </c>
      <c r="Q167" s="33">
        <f>IFERROR(_xlfn.XLOOKUP(Tweets!A167+7,Diario!$A$1:$A$2009,Diario!$E$1:$E$2009)/_xlfn.XLOOKUP(Tweets!A167,Diario!$A$1:$A$2009,Diario!$E$1:$E$2009)-1,"")</f>
        <v>-2.397979531653105E-2</v>
      </c>
      <c r="R167" s="33">
        <f>IFERROR(_xlfn.XLOOKUP(Tweets!A167,Diario!$A:$A,Diario!$I:$I),"")</f>
        <v>6.3518987613830069E-2</v>
      </c>
      <c r="S167" s="33" cm="1">
        <f t="array" ref="S167">IFERROR(_xlfn.STDEV.S(_xlfn._xlws.FILTER(Diario!$J$1:$J$2009,(Diario!$A$1:$A$2009&gt;=Tweets!A167)*(Diario!$A$1:$A$2009&lt;=Tweets!A167+3))),"")</f>
        <v>3.8574260001137922E-2</v>
      </c>
      <c r="T167" s="33" cm="1">
        <f t="array" ref="T167">IFERROR(_xlfn.STDEV.S(_xlfn._xlws.FILTER(Diario!$J$1:$J$2009,(Diario!$A$1:$A$2009&gt;=Tweets!A167)*(Diario!$A$1:$A$2009&lt;=Tweets!A167+7))),"")</f>
        <v>5.6059638286735013E-2</v>
      </c>
      <c r="U167" s="33">
        <f>IFERROR(_xlfn.XLOOKUP(Tweets!A167-1,Diario!$A:$A,Diario!$I:$I),"")</f>
        <v>6.8119611549346037E-2</v>
      </c>
      <c r="V167" s="33" cm="1">
        <f t="array" ref="V167">IFERROR(_xlfn.STDEV.S(_xlfn._xlws.FILTER(Diario!$J:$J,(Diario!$A:$A&gt;=Tweets!A167-3)*(Diario!$A:$A&lt;=Tweets!A167-1))),"")</f>
        <v>3.9215400404517445E-2</v>
      </c>
      <c r="W167" s="33" cm="1">
        <f t="array" ref="W167">IFERROR(_xlfn.STDEV.S(_xlfn._xlws.FILTER(Diario!$J:$J,(Diario!$A:$A&gt;=Tweets!A167-7)*(Diario!$A:$A&lt;=Tweets!A167-1))),"")</f>
        <v>3.4538816545922252E-2</v>
      </c>
      <c r="X167" s="7">
        <f>IF(_xlfn.XLOOKUP(Tweets!A167+3,Diario!$A:$A,Diario!$E:$E,,1)="",0,1)</f>
        <v>1</v>
      </c>
      <c r="Y167" s="7">
        <f>IF(_xlfn.XLOOKUP(Tweets!A167+7,Diario!$A:$A,Diario!$E:$E,,1)="",0,1)</f>
        <v>1</v>
      </c>
    </row>
    <row r="168" spans="1:25" x14ac:dyDescent="0.25">
      <c r="A168" s="23">
        <v>45636</v>
      </c>
      <c r="B168" s="24" t="s">
        <v>380</v>
      </c>
      <c r="C168" s="25">
        <v>109000</v>
      </c>
      <c r="D168" s="25">
        <v>20000</v>
      </c>
      <c r="E168" s="25">
        <v>4000</v>
      </c>
      <c r="F168" s="25" t="str">
        <f t="shared" si="5"/>
        <v>Alto</v>
      </c>
      <c r="G168" s="25">
        <f>SUM(Tweets[[#This Row],[Likes]:[Respuestas]])</f>
        <v>133000</v>
      </c>
      <c r="H168" s="26" t="s">
        <v>381</v>
      </c>
      <c r="I168" s="24" t="s">
        <v>48</v>
      </c>
      <c r="J168" s="24" t="s">
        <v>49</v>
      </c>
      <c r="K168" s="24" t="s">
        <v>38</v>
      </c>
      <c r="L168" s="24" t="s">
        <v>32</v>
      </c>
      <c r="M168" s="24" t="s">
        <v>92</v>
      </c>
      <c r="N168" s="24" t="s">
        <v>34</v>
      </c>
      <c r="O168" s="33">
        <f>IFERROR(_xlfn.XLOOKUP(Tweets!A168+1,Diario!$A$1:$A$2009,Diario!$E$1:$E$2009)/_xlfn.XLOOKUP(Tweets!A168,Diario!$A$1:$A$2009,Diario!$E$1:$E$2009)-1,"")</f>
        <v>5.1715767781838506E-2</v>
      </c>
      <c r="P168" s="33">
        <f>IFERROR(_xlfn.XLOOKUP(Tweets!A168+3,Diario!$A$1:$A$2009,Diario!$E$1:$E$2009)/_xlfn.XLOOKUP(Tweets!A168,Diario!$A$1:$A$2009,Diario!$E$1:$E$2009)-1,"")</f>
        <v>3.5391370503365716E-2</v>
      </c>
      <c r="Q168" s="33">
        <f>IFERROR(_xlfn.XLOOKUP(Tweets!A168+7,Diario!$A$1:$A$2009,Diario!$E$1:$E$2009)/_xlfn.XLOOKUP(Tweets!A168,Diario!$A$1:$A$2009,Diario!$E$1:$E$2009)-1,"")</f>
        <v>2.4472431342918988E-3</v>
      </c>
      <c r="R168" s="33">
        <f>IFERROR(_xlfn.XLOOKUP(Tweets!A168,Diario!$A:$A,Diario!$I:$I),"")</f>
        <v>1.1646415594059595E-2</v>
      </c>
      <c r="S168" s="33" cm="1">
        <f t="array" ref="S168">IFERROR(_xlfn.STDEV.S(_xlfn._xlws.FILTER(Diario!$J$1:$J$2009,(Diario!$A$1:$A$2009&gt;=Tweets!A168)*(Diario!$A$1:$A$2009&lt;=Tweets!A168+3))),"")</f>
        <v>3.458410318549382E-2</v>
      </c>
      <c r="T168" s="33" cm="1">
        <f t="array" ref="T168">IFERROR(_xlfn.STDEV.S(_xlfn._xlws.FILTER(Diario!$J$1:$J$2009,(Diario!$A$1:$A$2009&gt;=Tweets!A168)*(Diario!$A$1:$A$2009&lt;=Tweets!A168+7))),"")</f>
        <v>4.170966812647043E-2</v>
      </c>
      <c r="U168" s="33">
        <f>IFERROR(_xlfn.XLOOKUP(Tweets!A168-1,Diario!$A:$A,Diario!$I:$I),"")</f>
        <v>6.2279332793578404E-2</v>
      </c>
      <c r="V168" s="33" cm="1">
        <f t="array" ref="V168">IFERROR(_xlfn.STDEV.S(_xlfn._xlws.FILTER(Diario!$J:$J,(Diario!$A:$A&gt;=Tweets!A168-3)*(Diario!$A:$A&lt;=Tweets!A168-1))),"")</f>
        <v>7.1703145021878273E-2</v>
      </c>
      <c r="W168" s="33" cm="1">
        <f t="array" ref="W168">IFERROR(_xlfn.STDEV.S(_xlfn._xlws.FILTER(Diario!$J:$J,(Diario!$A:$A&gt;=Tweets!A168-7)*(Diario!$A:$A&lt;=Tweets!A168-1))),"")</f>
        <v>5.9192597946821308E-2</v>
      </c>
      <c r="X168" s="7">
        <f>IF(_xlfn.XLOOKUP(Tweets!A168+3,Diario!$A:$A,Diario!$E:$E,,1)="",0,1)</f>
        <v>1</v>
      </c>
      <c r="Y168" s="7">
        <f>IF(_xlfn.XLOOKUP(Tweets!A168+7,Diario!$A:$A,Diario!$E:$E,,1)="",0,1)</f>
        <v>1</v>
      </c>
    </row>
    <row r="169" spans="1:25" x14ac:dyDescent="0.25">
      <c r="A169" s="23">
        <v>45643</v>
      </c>
      <c r="B169" s="24" t="s">
        <v>382</v>
      </c>
      <c r="C169" s="25">
        <v>96000</v>
      </c>
      <c r="D169" s="25">
        <v>13000</v>
      </c>
      <c r="E169" s="25">
        <v>4000</v>
      </c>
      <c r="F169" s="25" t="str">
        <f t="shared" si="5"/>
        <v>Alto</v>
      </c>
      <c r="G169" s="25">
        <f>SUM(Tweets[[#This Row],[Likes]:[Respuestas]])</f>
        <v>113000</v>
      </c>
      <c r="H169" s="26" t="s">
        <v>383</v>
      </c>
      <c r="I169" s="24" t="s">
        <v>48</v>
      </c>
      <c r="J169" s="24" t="s">
        <v>30</v>
      </c>
      <c r="K169" s="24" t="s">
        <v>66</v>
      </c>
      <c r="L169" s="24" t="s">
        <v>75</v>
      </c>
      <c r="M169" s="24" t="s">
        <v>40</v>
      </c>
      <c r="N169" s="24" t="s">
        <v>57</v>
      </c>
      <c r="O169" s="33">
        <f>IFERROR(_xlfn.XLOOKUP(Tweets!A169+1,Diario!$A$1:$A$2009,Diario!$E$1:$E$2009)/_xlfn.XLOOKUP(Tweets!A169,Diario!$A$1:$A$2009,Diario!$E$1:$E$2009)-1,"")</f>
        <v>-9.1702448741452613E-2</v>
      </c>
      <c r="P169" s="33">
        <f>IFERROR(_xlfn.XLOOKUP(Tweets!A169+3,Diario!$A$1:$A$2009,Diario!$E$1:$E$2009)/_xlfn.XLOOKUP(Tweets!A169,Diario!$A$1:$A$2009,Diario!$E$1:$E$2009)-1,"")</f>
        <v>-0.19249906221715007</v>
      </c>
      <c r="Q169" s="33">
        <f>IFERROR(_xlfn.XLOOKUP(Tweets!A169+7,Diario!$A$1:$A$2009,Diario!$E$1:$E$2009)/_xlfn.XLOOKUP(Tweets!A169,Diario!$A$1:$A$2009,Diario!$E$1:$E$2009)-1,"")</f>
        <v>-0.14401251756347422</v>
      </c>
      <c r="R169" s="33">
        <f>IFERROR(_xlfn.XLOOKUP(Tweets!A169,Diario!$A:$A,Diario!$I:$I),"")</f>
        <v>2.722781553964751E-2</v>
      </c>
      <c r="S169" s="33" cm="1">
        <f t="array" ref="S169">IFERROR(_xlfn.STDEV.S(_xlfn._xlws.FILTER(Diario!$J$1:$J$2009,(Diario!$A$1:$A$2009&gt;=Tweets!A169)*(Diario!$A$1:$A$2009&lt;=Tweets!A169+3))),"")</f>
        <v>6.5534373654097478E-2</v>
      </c>
      <c r="T169" s="33" cm="1">
        <f t="array" ref="T169">IFERROR(_xlfn.STDEV.S(_xlfn._xlws.FILTER(Diario!$J$1:$J$2009,(Diario!$A$1:$A$2009&gt;=Tweets!A169)*(Diario!$A$1:$A$2009&lt;=Tweets!A169+7))),"")</f>
        <v>5.7512905835252211E-2</v>
      </c>
      <c r="U169" s="33">
        <f>IFERROR(_xlfn.XLOOKUP(Tweets!A169-1,Diario!$A:$A,Diario!$I:$I),"")</f>
        <v>1.7152957975597558E-2</v>
      </c>
      <c r="V169" s="33" cm="1">
        <f t="array" ref="V169">IFERROR(_xlfn.STDEV.S(_xlfn._xlws.FILTER(Diario!$J:$J,(Diario!$A:$A&gt;=Tweets!A169-3)*(Diario!$A:$A&lt;=Tweets!A169-1))),"")</f>
        <v>2.3176410007796053E-2</v>
      </c>
      <c r="W169" s="33" cm="1">
        <f t="array" ref="W169">IFERROR(_xlfn.STDEV.S(_xlfn._xlws.FILTER(Diario!$J:$J,(Diario!$A:$A&gt;=Tweets!A169-7)*(Diario!$A:$A&lt;=Tweets!A169-1))),"")</f>
        <v>2.8018242773437483E-2</v>
      </c>
      <c r="X169" s="7">
        <f>IF(_xlfn.XLOOKUP(Tweets!A169+3,Diario!$A:$A,Diario!$E:$E,,1)="",0,1)</f>
        <v>1</v>
      </c>
      <c r="Y169" s="7">
        <f>IF(_xlfn.XLOOKUP(Tweets!A169+7,Diario!$A:$A,Diario!$E:$E,,1)="",0,1)</f>
        <v>1</v>
      </c>
    </row>
    <row r="170" spans="1:25" x14ac:dyDescent="0.25">
      <c r="A170" s="23">
        <v>45644</v>
      </c>
      <c r="B170" s="24" t="s">
        <v>384</v>
      </c>
      <c r="C170" s="25">
        <v>351000</v>
      </c>
      <c r="D170" s="25">
        <v>61000</v>
      </c>
      <c r="E170" s="25">
        <v>26000</v>
      </c>
      <c r="F170" s="25" t="str">
        <f t="shared" si="5"/>
        <v>Muy alto</v>
      </c>
      <c r="G170" s="25">
        <f>SUM(Tweets[[#This Row],[Likes]:[Respuestas]])</f>
        <v>438000</v>
      </c>
      <c r="H170" s="26" t="s">
        <v>385</v>
      </c>
      <c r="I170" s="24" t="s">
        <v>48</v>
      </c>
      <c r="J170" s="24" t="s">
        <v>30</v>
      </c>
      <c r="K170" s="24" t="s">
        <v>38</v>
      </c>
      <c r="L170" s="24" t="s">
        <v>32</v>
      </c>
      <c r="M170" s="24" t="s">
        <v>40</v>
      </c>
      <c r="N170" s="24" t="s">
        <v>34</v>
      </c>
      <c r="O170" s="33">
        <f>IFERROR(_xlfn.XLOOKUP(Tweets!A170+1,Diario!$A$1:$A$2009,Diario!$E$1:$E$2009)/_xlfn.XLOOKUP(Tweets!A170,Diario!$A$1:$A$2009,Diario!$E$1:$E$2009)-1,"")</f>
        <v>-0.11542503554887662</v>
      </c>
      <c r="P170" s="33">
        <f>IFERROR(_xlfn.XLOOKUP(Tweets!A170+3,Diario!$A$1:$A$2009,Diario!$E$1:$E$2009)/_xlfn.XLOOKUP(Tweets!A170,Diario!$A$1:$A$2009,Diario!$E$1:$E$2009)-1,"")</f>
        <v>-0.10018057128572588</v>
      </c>
      <c r="Q170" s="33">
        <f>IFERROR(_xlfn.XLOOKUP(Tweets!A170+7,Diario!$A$1:$A$2009,Diario!$E$1:$E$2009)/_xlfn.XLOOKUP(Tweets!A170,Diario!$A$1:$A$2009,Diario!$E$1:$E$2009)-1,"")</f>
        <v>-6.6006228509474685E-2</v>
      </c>
      <c r="R170" s="33">
        <f>IFERROR(_xlfn.XLOOKUP(Tweets!A170,Diario!$A:$A,Diario!$I:$I),"")</f>
        <v>2.3960021744377235E-2</v>
      </c>
      <c r="S170" s="33" cm="1">
        <f t="array" ref="S170">IFERROR(_xlfn.STDEV.S(_xlfn._xlws.FILTER(Diario!$J$1:$J$2009,(Diario!$A$1:$A$2009&gt;=Tweets!A170)*(Diario!$A$1:$A$2009&lt;=Tweets!A170+3))),"")</f>
        <v>5.8544442231941989E-2</v>
      </c>
      <c r="T170" s="33" cm="1">
        <f t="array" ref="T170">IFERROR(_xlfn.STDEV.S(_xlfn._xlws.FILTER(Diario!$J$1:$J$2009,(Diario!$A$1:$A$2009&gt;=Tweets!A170)*(Diario!$A$1:$A$2009&lt;=Tweets!A170+7))),"")</f>
        <v>5.308891362685262E-2</v>
      </c>
      <c r="U170" s="33">
        <f>IFERROR(_xlfn.XLOOKUP(Tweets!A170-1,Diario!$A:$A,Diario!$I:$I),"")</f>
        <v>2.722781553964751E-2</v>
      </c>
      <c r="V170" s="33" cm="1">
        <f t="array" ref="V170">IFERROR(_xlfn.STDEV.S(_xlfn._xlws.FILTER(Diario!$J:$J,(Diario!$A:$A&gt;=Tweets!A170-3)*(Diario!$A:$A&lt;=Tweets!A170-1))),"")</f>
        <v>4.4005417469861099E-2</v>
      </c>
      <c r="W170" s="33" cm="1">
        <f t="array" ref="W170">IFERROR(_xlfn.STDEV.S(_xlfn._xlws.FILTER(Diario!$J:$J,(Diario!$A:$A&gt;=Tweets!A170-7)*(Diario!$A:$A&lt;=Tweets!A170-1))),"")</f>
        <v>3.582753575686793E-2</v>
      </c>
      <c r="X170" s="7">
        <f>IF(_xlfn.XLOOKUP(Tweets!A170+3,Diario!$A:$A,Diario!$E:$E,,1)="",0,1)</f>
        <v>1</v>
      </c>
      <c r="Y170" s="7">
        <f>IF(_xlfn.XLOOKUP(Tweets!A170+7,Diario!$A:$A,Diario!$E:$E,,1)="",0,1)</f>
        <v>1</v>
      </c>
    </row>
    <row r="171" spans="1:25" x14ac:dyDescent="0.25">
      <c r="A171" s="23">
        <v>45651</v>
      </c>
      <c r="B171" s="24" t="s">
        <v>386</v>
      </c>
      <c r="C171" s="25">
        <v>448000</v>
      </c>
      <c r="D171" s="25">
        <v>33000</v>
      </c>
      <c r="E171" s="25">
        <v>16000</v>
      </c>
      <c r="F171" s="25" t="str">
        <f t="shared" si="5"/>
        <v>Muy alto</v>
      </c>
      <c r="G171" s="25">
        <f>SUM(Tweets[[#This Row],[Likes]:[Respuestas]])</f>
        <v>497000</v>
      </c>
      <c r="H171" s="26" t="s">
        <v>387</v>
      </c>
      <c r="I171" s="24" t="s">
        <v>48</v>
      </c>
      <c r="J171" s="24" t="s">
        <v>30</v>
      </c>
      <c r="K171" s="24" t="s">
        <v>31</v>
      </c>
      <c r="L171" s="24" t="s">
        <v>50</v>
      </c>
      <c r="M171" s="24" t="s">
        <v>92</v>
      </c>
      <c r="N171" s="24" t="s">
        <v>57</v>
      </c>
      <c r="O171" s="33">
        <f>IFERROR(_xlfn.XLOOKUP(Tweets!A171+1,Diario!$A$1:$A$2009,Diario!$E$1:$E$2009)/_xlfn.XLOOKUP(Tweets!A171,Diario!$A$1:$A$2009,Diario!$E$1:$E$2009)-1,"")</f>
        <v>-6.3386949722843866E-2</v>
      </c>
      <c r="P171" s="33">
        <f>IFERROR(_xlfn.XLOOKUP(Tweets!A171+3,Diario!$A$1:$A$2009,Diario!$E$1:$E$2009)/_xlfn.XLOOKUP(Tweets!A171,Diario!$A$1:$A$2009,Diario!$E$1:$E$2009)-1,"")</f>
        <v>-3.0841654391290274E-2</v>
      </c>
      <c r="Q171" s="33">
        <f>IFERROR(_xlfn.XLOOKUP(Tweets!A171+7,Diario!$A:$A,Diario!$E:$E,,1)/_xlfn.XLOOKUP(Tweets!A171,Diario!$A:$A,Diario!$E:$E)-1,"")</f>
        <v>-2.9319293816473913E-2</v>
      </c>
      <c r="R171" s="33">
        <f>IFERROR(_xlfn.XLOOKUP(Tweets!A171,Diario!$A:$A,Diario!$I:$I),"")</f>
        <v>1.8406462812342393E-2</v>
      </c>
      <c r="S171" s="33" cm="1">
        <f t="array" ref="S171">IFERROR(_xlfn.STDEV.S(_xlfn._xlws.FILTER(Diario!$J$1:$J$2009,(Diario!$A$1:$A$2009&gt;=Tweets!A171)*(Diario!$A$1:$A$2009&lt;=Tweets!A171+3))),"")</f>
        <v>4.3276215524854063E-2</v>
      </c>
      <c r="T171" s="33" cm="1">
        <f t="array" ref="T171">IFERROR(_xlfn.STDEV.S(_xlfn._xlws.FILTER(Diario!$J$1:$J$2009,(Diario!$A$1:$A$2009&gt;=Tweets!A171)*(Diario!$A$1:$A$2009&lt;=Tweets!A171+7))),"")</f>
        <v>3.6099145717572424E-2</v>
      </c>
      <c r="U171" s="33">
        <f>IFERROR(_xlfn.XLOOKUP(Tweets!A171-1,Diario!$A:$A,Diario!$I:$I),"")</f>
        <v>1.2266861133369899E-2</v>
      </c>
      <c r="V171" s="33" cm="1">
        <f t="array" ref="V171">IFERROR(_xlfn.STDEV.S(_xlfn._xlws.FILTER(Diario!$J:$J,(Diario!$A:$A&gt;=Tweets!A171-3)*(Diario!$A:$A&lt;=Tweets!A171-1))),"")</f>
        <v>2.7893201401336137E-2</v>
      </c>
      <c r="W171" s="33" cm="1">
        <f t="array" ref="W171">IFERROR(_xlfn.STDEV.S(_xlfn._xlws.FILTER(Diario!$J:$J,(Diario!$A:$A&gt;=Tweets!A171-7)*(Diario!$A:$A&lt;=Tweets!A171-1))),"")</f>
        <v>5.3362992353601361E-2</v>
      </c>
      <c r="X171" s="7">
        <f>IF(_xlfn.XLOOKUP(Tweets!A171+3,Diario!$A:$A,Diario!$E:$E,,1)="",0,1)</f>
        <v>1</v>
      </c>
      <c r="Y171" s="7">
        <f>IF(_xlfn.XLOOKUP(Tweets!A171+7,Diario!$A:$A,Diario!$E:$E,,1)="",0,1)</f>
        <v>1</v>
      </c>
    </row>
    <row r="172" spans="1:25" x14ac:dyDescent="0.25">
      <c r="A172" s="23">
        <v>45664</v>
      </c>
      <c r="B172" s="24" t="s">
        <v>388</v>
      </c>
      <c r="C172" s="25">
        <v>1000</v>
      </c>
      <c r="D172" s="25">
        <v>199</v>
      </c>
      <c r="E172" s="25">
        <v>175</v>
      </c>
      <c r="F172" s="25" t="str">
        <f t="shared" si="5"/>
        <v>Bajo</v>
      </c>
      <c r="G172" s="25">
        <f>SUM(Tweets[[#This Row],[Likes]:[Respuestas]])</f>
        <v>1374</v>
      </c>
      <c r="H172" s="26" t="s">
        <v>389</v>
      </c>
      <c r="I172" s="24" t="s">
        <v>37</v>
      </c>
      <c r="J172" s="24" t="s">
        <v>30</v>
      </c>
      <c r="K172" s="24" t="s">
        <v>38</v>
      </c>
      <c r="L172" s="24" t="s">
        <v>39</v>
      </c>
      <c r="M172" s="24" t="s">
        <v>40</v>
      </c>
      <c r="N172" s="24" t="s">
        <v>34</v>
      </c>
      <c r="O172" s="33">
        <f>IFERROR(_xlfn.XLOOKUP(Tweets!A172+1,Diario!$A$1:$A$2009,Diario!$E$1:$E$2009)/_xlfn.XLOOKUP(Tweets!A172,Diario!$A$1:$A$2009,Diario!$E$1:$E$2009)-1,"")</f>
        <v>-1.7201624382983782E-2</v>
      </c>
      <c r="P172" s="33">
        <f>IFERROR(_xlfn.XLOOKUP(Tweets!A172+3,Diario!$A$1:$A$2009,Diario!$E$1:$E$2009)/_xlfn.XLOOKUP(Tweets!A172,Diario!$A$1:$A$2009,Diario!$E$1:$E$2009)-1,"")</f>
        <v>-4.2856547009342272E-2</v>
      </c>
      <c r="Q172" s="33">
        <f>IFERROR(_xlfn.XLOOKUP(Tweets!A172+7,Diario!$A$1:$A$2009,Diario!$E$1:$E$2009)/_xlfn.XLOOKUP(Tweets!A172,Diario!$A$1:$A$2009,Diario!$E$1:$E$2009)-1,"")</f>
        <v>2.1817686169203876E-2</v>
      </c>
      <c r="R172" s="33">
        <f>IFERROR(_xlfn.XLOOKUP(Tweets!A172,Diario!$A:$A,Diario!$I:$I),"")</f>
        <v>5.8126462677375298E-2</v>
      </c>
      <c r="S172" s="33" cm="1">
        <f t="array" ref="S172">IFERROR(_xlfn.STDEV.S(_xlfn._xlws.FILTER(Diario!$J$1:$J$2009,(Diario!$A$1:$A$2009&gt;=Tweets!A172)*(Diario!$A$1:$A$2009&lt;=Tweets!A172+3))),"")</f>
        <v>4.5030346855521812E-2</v>
      </c>
      <c r="T172" s="33" cm="1">
        <f t="array" ref="T172">IFERROR(_xlfn.STDEV.S(_xlfn._xlws.FILTER(Diario!$J$1:$J$2009,(Diario!$A$1:$A$2009&gt;=Tweets!A172)*(Diario!$A$1:$A$2009&lt;=Tweets!A172+7))),"")</f>
        <v>4.5605362386610324E-2</v>
      </c>
      <c r="U172" s="33">
        <f>IFERROR(_xlfn.XLOOKUP(Tweets!A172-1,Diario!$A:$A,Diario!$I:$I),"")</f>
        <v>8.0241884066978214E-2</v>
      </c>
      <c r="V172" s="33" cm="1">
        <f t="array" ref="V172">IFERROR(_xlfn.STDEV.S(_xlfn._xlws.FILTER(Diario!$J:$J,(Diario!$A:$A&gt;=Tweets!A172-3)*(Diario!$A:$A&lt;=Tweets!A172-1))),"")</f>
        <v>5.7215761219766549E-2</v>
      </c>
      <c r="W172" s="33" cm="1">
        <f t="array" ref="W172">IFERROR(_xlfn.STDEV.S(_xlfn._xlws.FILTER(Diario!$J:$J,(Diario!$A:$A&gt;=Tweets!A172-7)*(Diario!$A:$A&lt;=Tweets!A172-1))),"")</f>
        <v>6.774144758120168E-2</v>
      </c>
      <c r="X172" s="7">
        <f>IF(_xlfn.XLOOKUP(Tweets!A172+3,Diario!$A:$A,Diario!$E:$E,,1)="",0,1)</f>
        <v>1</v>
      </c>
      <c r="Y172" s="7">
        <f>IF(_xlfn.XLOOKUP(Tweets!A172+7,Diario!$A:$A,Diario!$E:$E,,1)="",0,1)</f>
        <v>1</v>
      </c>
    </row>
    <row r="173" spans="1:25" x14ac:dyDescent="0.25">
      <c r="A173" s="23">
        <v>45674</v>
      </c>
      <c r="B173" s="24" t="s">
        <v>390</v>
      </c>
      <c r="C173" s="25">
        <v>24000</v>
      </c>
      <c r="D173" s="25">
        <v>3000</v>
      </c>
      <c r="E173" s="25">
        <v>1500</v>
      </c>
      <c r="F173" s="25" t="str">
        <f t="shared" si="5"/>
        <v>Medio</v>
      </c>
      <c r="G173" s="25">
        <f>SUM(Tweets[[#This Row],[Likes]:[Respuestas]])</f>
        <v>28500</v>
      </c>
      <c r="H173" s="26" t="s">
        <v>391</v>
      </c>
      <c r="I173" s="24" t="s">
        <v>29</v>
      </c>
      <c r="J173" s="24" t="s">
        <v>49</v>
      </c>
      <c r="K173" s="24" t="s">
        <v>31</v>
      </c>
      <c r="L173" s="24" t="s">
        <v>103</v>
      </c>
      <c r="M173" s="24" t="s">
        <v>33</v>
      </c>
      <c r="N173" s="24" t="s">
        <v>34</v>
      </c>
      <c r="O173" s="33">
        <f>IFERROR(_xlfn.XLOOKUP(Tweets!A173+1,Diario!$A$1:$A$2009,Diario!$E$1:$E$2009)/_xlfn.XLOOKUP(Tweets!A173,Diario!$A$1:$A$2009,Diario!$E$1:$E$2009)-1,"")</f>
        <v>-4.3864149153161058E-2</v>
      </c>
      <c r="P173" s="33">
        <f>IFERROR(_xlfn.XLOOKUP(Tweets!A173+3,Diario!$A$1:$A$2009,Diario!$E$1:$E$2009)/_xlfn.XLOOKUP(Tweets!A173,Diario!$A$1:$A$2009,Diario!$E$1:$E$2009)-1,"")</f>
        <v>-0.14720599152279645</v>
      </c>
      <c r="Q173" s="33">
        <f>IFERROR(_xlfn.XLOOKUP(Tweets!A173+7,Diario!$A$1:$A$2009,Diario!$E$1:$E$2009)/_xlfn.XLOOKUP(Tweets!A173,Diario!$A$1:$A$2009,Diario!$E$1:$E$2009)-1,"")</f>
        <v>-0.15302544394844708</v>
      </c>
      <c r="R173" s="33">
        <f>IFERROR(_xlfn.XLOOKUP(Tweets!A173,Diario!$A:$A,Diario!$I:$I),"")</f>
        <v>6.2195444490471971E-2</v>
      </c>
      <c r="S173" s="33" cm="1">
        <f t="array" ref="S173">IFERROR(_xlfn.STDEV.S(_xlfn._xlws.FILTER(Diario!$J$1:$J$2009,(Diario!$A$1:$A$2009&gt;=Tweets!A173)*(Diario!$A$1:$A$2009&lt;=Tweets!A173+3))),"")</f>
        <v>6.1193845444721603E-2</v>
      </c>
      <c r="T173" s="33" cm="1">
        <f t="array" ref="T173">IFERROR(_xlfn.STDEV.S(_xlfn._xlws.FILTER(Diario!$J$1:$J$2009,(Diario!$A$1:$A$2009&gt;=Tweets!A173)*(Diario!$A$1:$A$2009&lt;=Tweets!A173+7))),"")</f>
        <v>4.2479068790681619E-2</v>
      </c>
      <c r="U173" s="33">
        <f>IFERROR(_xlfn.XLOOKUP(Tweets!A173-1,Diario!$A:$A,Diario!$I:$I),"")</f>
        <v>3.1676151899163799E-2</v>
      </c>
      <c r="V173" s="33" cm="1">
        <f t="array" ref="V173">IFERROR(_xlfn.STDEV.S(_xlfn._xlws.FILTER(Diario!$J:$J,(Diario!$A:$A&gt;=Tweets!A173-3)*(Diario!$A:$A&lt;=Tweets!A173-1))),"")</f>
        <v>6.7304246819665459E-2</v>
      </c>
      <c r="W173" s="33" cm="1">
        <f t="array" ref="W173">IFERROR(_xlfn.STDEV.S(_xlfn._xlws.FILTER(Diario!$J:$J,(Diario!$A:$A&gt;=Tweets!A173-7)*(Diario!$A:$A&lt;=Tweets!A173-1))),"")</f>
        <v>4.8193258891810517E-2</v>
      </c>
      <c r="X173" s="7">
        <f>IF(_xlfn.XLOOKUP(Tweets!A173+3,Diario!$A:$A,Diario!$E:$E,,1)="",0,1)</f>
        <v>1</v>
      </c>
      <c r="Y173" s="7">
        <f>IF(_xlfn.XLOOKUP(Tweets!A173+7,Diario!$A:$A,Diario!$E:$E,,1)="",0,1)</f>
        <v>1</v>
      </c>
    </row>
    <row r="174" spans="1:25" x14ac:dyDescent="0.25">
      <c r="A174" s="23">
        <v>45685</v>
      </c>
      <c r="B174" s="24" t="s">
        <v>392</v>
      </c>
      <c r="C174" s="25">
        <v>421000</v>
      </c>
      <c r="D174" s="25">
        <v>55000</v>
      </c>
      <c r="E174" s="25">
        <v>18000</v>
      </c>
      <c r="F174" s="25" t="str">
        <f t="shared" si="5"/>
        <v>Muy alto</v>
      </c>
      <c r="G174" s="25">
        <f>SUM(Tweets[[#This Row],[Likes]:[Respuestas]])</f>
        <v>494000</v>
      </c>
      <c r="H174" s="26" t="s">
        <v>393</v>
      </c>
      <c r="I174" s="24" t="s">
        <v>43</v>
      </c>
      <c r="J174" s="24" t="s">
        <v>30</v>
      </c>
      <c r="K174" s="24" t="s">
        <v>39</v>
      </c>
      <c r="L174" s="24" t="s">
        <v>32</v>
      </c>
      <c r="M174" s="24" t="s">
        <v>40</v>
      </c>
      <c r="N174" s="24" t="s">
        <v>34</v>
      </c>
      <c r="O174" s="33">
        <f>IFERROR(_xlfn.XLOOKUP(Tweets!A174+1,Diario!$A$1:$A$2009,Diario!$E$1:$E$2009)/_xlfn.XLOOKUP(Tweets!A174,Diario!$A$1:$A$2009,Diario!$E$1:$E$2009)-1,"")</f>
        <v>1.4191259206334461E-2</v>
      </c>
      <c r="P174" s="33">
        <f>IFERROR(_xlfn.XLOOKUP(Tweets!A174+3,Diario!$A$1:$A$2009,Diario!$E$1:$E$2009)/_xlfn.XLOOKUP(Tweets!A174,Diario!$A$1:$A$2009,Diario!$E$1:$E$2009)-1,"")</f>
        <v>3.0281360624724973E-2</v>
      </c>
      <c r="Q174" s="33">
        <f>IFERROR(_xlfn.XLOOKUP(Tweets!A174+7,Diario!$A$1:$A$2009,Diario!$E$1:$E$2009)/_xlfn.XLOOKUP(Tweets!A174,Diario!$A$1:$A$2009,Diario!$E$1:$E$2009)-1,"")</f>
        <v>-0.17052647673730581</v>
      </c>
      <c r="R174" s="33">
        <f>IFERROR(_xlfn.XLOOKUP(Tweets!A174,Diario!$A:$A,Diario!$I:$I),"")</f>
        <v>2.1839075227451835E-2</v>
      </c>
      <c r="S174" s="33" cm="1">
        <f t="array" ref="S174">IFERROR(_xlfn.STDEV.S(_xlfn._xlws.FILTER(Diario!$J$1:$J$2009,(Diario!$A$1:$A$2009&gt;=Tweets!A174)*(Diario!$A$1:$A$2009&lt;=Tweets!A174+3))),"")</f>
        <v>3.8402913825415358E-2</v>
      </c>
      <c r="T174" s="33" cm="1">
        <f t="array" ref="T174">IFERROR(_xlfn.STDEV.S(_xlfn._xlws.FILTER(Diario!$J$1:$J$2009,(Diario!$A$1:$A$2009&gt;=Tweets!A174)*(Diario!$A$1:$A$2009&lt;=Tweets!A174+7))),"")</f>
        <v>6.4166208667303978E-2</v>
      </c>
      <c r="U174" s="33">
        <f>IFERROR(_xlfn.XLOOKUP(Tweets!A174-1,Diario!$A:$A,Diario!$I:$I),"")</f>
        <v>1.5669025268012709E-2</v>
      </c>
      <c r="V174" s="33" cm="1">
        <f t="array" ref="V174">IFERROR(_xlfn.STDEV.S(_xlfn._xlws.FILTER(Diario!$J:$J,(Diario!$A:$A&gt;=Tweets!A174-3)*(Diario!$A:$A&lt;=Tweets!A174-1))),"")</f>
        <v>2.1734889228703379E-2</v>
      </c>
      <c r="W174" s="33" cm="1">
        <f t="array" ref="W174">IFERROR(_xlfn.STDEV.S(_xlfn._xlws.FILTER(Diario!$J:$J,(Diario!$A:$A&gt;=Tweets!A174-7)*(Diario!$A:$A&lt;=Tweets!A174-1))),"")</f>
        <v>2.1649664686409005E-2</v>
      </c>
      <c r="X174" s="7">
        <f>IF(_xlfn.XLOOKUP(Tweets!A174+3,Diario!$A:$A,Diario!$E:$E,,1)="",0,1)</f>
        <v>1</v>
      </c>
      <c r="Y174" s="7">
        <f>IF(_xlfn.XLOOKUP(Tweets!A174+7,Diario!$A:$A,Diario!$E:$E,,1)="",0,1)</f>
        <v>1</v>
      </c>
    </row>
    <row r="175" spans="1:25" x14ac:dyDescent="0.25">
      <c r="A175" s="23">
        <v>45695</v>
      </c>
      <c r="B175" s="24" t="s">
        <v>394</v>
      </c>
      <c r="C175" s="25">
        <v>756000</v>
      </c>
      <c r="D175" s="25">
        <v>89000</v>
      </c>
      <c r="E175" s="25">
        <v>54000</v>
      </c>
      <c r="F175" s="25" t="str">
        <f t="shared" si="5"/>
        <v>Muy alto</v>
      </c>
      <c r="G175" s="25">
        <f>SUM(Tweets[[#This Row],[Likes]:[Respuestas]])</f>
        <v>899000</v>
      </c>
      <c r="H175" s="26" t="s">
        <v>395</v>
      </c>
      <c r="I175" s="24" t="s">
        <v>43</v>
      </c>
      <c r="J175" s="24" t="s">
        <v>30</v>
      </c>
      <c r="K175" s="24" t="s">
        <v>38</v>
      </c>
      <c r="L175" s="24" t="s">
        <v>32</v>
      </c>
      <c r="M175" s="24" t="s">
        <v>33</v>
      </c>
      <c r="N175" s="24" t="s">
        <v>34</v>
      </c>
      <c r="O175" s="33">
        <f>IFERROR(_xlfn.XLOOKUP(Tweets!A175+1,Diario!$A$1:$A$2009,Diario!$E$1:$E$2009)/_xlfn.XLOOKUP(Tweets!A175,Diario!$A$1:$A$2009,Diario!$E$1:$E$2009)-1,"")</f>
        <v>2.5899673729792294E-2</v>
      </c>
      <c r="P175" s="33">
        <f>IFERROR(_xlfn.XLOOKUP(Tweets!A175+3,Diario!$A$1:$A$2009,Diario!$E$1:$E$2009)/_xlfn.XLOOKUP(Tweets!A175,Diario!$A$1:$A$2009,Diario!$E$1:$E$2009)-1,"")</f>
        <v>3.2840822005216319E-2</v>
      </c>
      <c r="Q175" s="33">
        <f>IFERROR(_xlfn.XLOOKUP(Tweets!A175+7,Diario!$A$1:$A$2009,Diario!$E$1:$E$2009)/_xlfn.XLOOKUP(Tweets!A175,Diario!$A$1:$A$2009,Diario!$E$1:$E$2009)-1,"")</f>
        <v>0.1017981503099743</v>
      </c>
      <c r="R175" s="33">
        <f>IFERROR(_xlfn.XLOOKUP(Tweets!A175,Diario!$A:$A,Diario!$I:$I),"")</f>
        <v>3.5353690245380084E-2</v>
      </c>
      <c r="S175" s="33" cm="1">
        <f t="array" ref="S175">IFERROR(_xlfn.STDEV.S(_xlfn._xlws.FILTER(Diario!$J$1:$J$2009,(Diario!$A$1:$A$2009&gt;=Tweets!A175)*(Diario!$A$1:$A$2009&lt;=Tweets!A175+3))),"")</f>
        <v>2.0285750747541176E-2</v>
      </c>
      <c r="T175" s="33" cm="1">
        <f t="array" ref="T175">IFERROR(_xlfn.STDEV.S(_xlfn._xlws.FILTER(Diario!$J$1:$J$2009,(Diario!$A$1:$A$2009&gt;=Tweets!A175)*(Diario!$A$1:$A$2009&lt;=Tweets!A175+7))),"")</f>
        <v>2.1688863786076748E-2</v>
      </c>
      <c r="U175" s="33">
        <f>IFERROR(_xlfn.XLOOKUP(Tweets!A175-1,Diario!$A:$A,Diario!$I:$I),"")</f>
        <v>7.6686614324209439E-3</v>
      </c>
      <c r="V175" s="33" cm="1">
        <f t="array" ref="V175">IFERROR(_xlfn.STDEV.S(_xlfn._xlws.FILTER(Diario!$J:$J,(Diario!$A:$A&gt;=Tweets!A175-3)*(Diario!$A:$A&lt;=Tweets!A175-1))),"")</f>
        <v>1.6231345098654228E-2</v>
      </c>
      <c r="W175" s="33" cm="1">
        <f t="array" ref="W175">IFERROR(_xlfn.STDEV.S(_xlfn._xlws.FILTER(Diario!$J:$J,(Diario!$A:$A&gt;=Tweets!A175-7)*(Diario!$A:$A&lt;=Tweets!A175-1))),"")</f>
        <v>6.3023206983014543E-2</v>
      </c>
      <c r="X175" s="7">
        <f>IF(_xlfn.XLOOKUP(Tweets!A175+3,Diario!$A:$A,Diario!$E:$E,,1)="",0,1)</f>
        <v>1</v>
      </c>
      <c r="Y175" s="7">
        <f>IF(_xlfn.XLOOKUP(Tweets!A175+7,Diario!$A:$A,Diario!$E:$E,,1)="",0,1)</f>
        <v>1</v>
      </c>
    </row>
    <row r="176" spans="1:25" x14ac:dyDescent="0.25">
      <c r="A176" s="23">
        <v>45707</v>
      </c>
      <c r="B176" s="24" t="s">
        <v>396</v>
      </c>
      <c r="C176" s="25">
        <v>221000</v>
      </c>
      <c r="D176" s="25">
        <v>19000</v>
      </c>
      <c r="E176" s="25">
        <v>6000</v>
      </c>
      <c r="F176" s="25" t="str">
        <f t="shared" si="5"/>
        <v>Alto</v>
      </c>
      <c r="G176" s="25">
        <f>SUM(Tweets[[#This Row],[Likes]:[Respuestas]])</f>
        <v>246000</v>
      </c>
      <c r="H176" s="26" t="s">
        <v>397</v>
      </c>
      <c r="I176" s="24" t="s">
        <v>43</v>
      </c>
      <c r="J176" s="24" t="s">
        <v>30</v>
      </c>
      <c r="K176" s="24" t="s">
        <v>44</v>
      </c>
      <c r="L176" s="24" t="s">
        <v>91</v>
      </c>
      <c r="M176" s="24" t="s">
        <v>63</v>
      </c>
      <c r="N176" s="24" t="s">
        <v>57</v>
      </c>
      <c r="O176" s="33">
        <f>IFERROR(_xlfn.XLOOKUP(Tweets!A176+1,Diario!$A$1:$A$2009,Diario!$E$1:$E$2009)/_xlfn.XLOOKUP(Tweets!A176,Diario!$A$1:$A$2009,Diario!$E$1:$E$2009)-1,"")</f>
        <v>1.4249917774413756E-3</v>
      </c>
      <c r="P176" s="33">
        <f>IFERROR(_xlfn.XLOOKUP(Tweets!A176+3,Diario!$A$1:$A$2009,Diario!$E$1:$E$2009)/_xlfn.XLOOKUP(Tweets!A176,Diario!$A$1:$A$2009,Diario!$E$1:$E$2009)-1,"")</f>
        <v>-3.1297576880620515E-2</v>
      </c>
      <c r="Q176" s="33">
        <f>IFERROR(_xlfn.XLOOKUP(Tweets!A176+7,Diario!$A$1:$A$2009,Diario!$E$1:$E$2009)/_xlfn.XLOOKUP(Tweets!A176,Diario!$A$1:$A$2009,Diario!$E$1:$E$2009)-1,"")</f>
        <v>-0.20476761516723563</v>
      </c>
      <c r="R176" s="33">
        <f>IFERROR(_xlfn.XLOOKUP(Tweets!A176,Diario!$A:$A,Diario!$I:$I),"")</f>
        <v>6.7573296912803909E-3</v>
      </c>
      <c r="S176" s="33" cm="1">
        <f t="array" ref="S176">IFERROR(_xlfn.STDEV.S(_xlfn._xlws.FILTER(Diario!$J$1:$J$2009,(Diario!$A$1:$A$2009&gt;=Tweets!A176)*(Diario!$A$1:$A$2009&lt;=Tweets!A176+3))),"")</f>
        <v>3.7832782902354645E-2</v>
      </c>
      <c r="T176" s="33" cm="1">
        <f t="array" ref="T176">IFERROR(_xlfn.STDEV.S(_xlfn._xlws.FILTER(Diario!$J$1:$J$2009,(Diario!$A$1:$A$2009&gt;=Tweets!A176)*(Diario!$A$1:$A$2009&lt;=Tweets!A176+7))),"")</f>
        <v>5.2981032576041635E-2</v>
      </c>
      <c r="U176" s="33">
        <f>IFERROR(_xlfn.XLOOKUP(Tweets!A176-1,Diario!$A:$A,Diario!$I:$I),"")</f>
        <v>1.5658445572826613E-2</v>
      </c>
      <c r="V176" s="33" cm="1">
        <f t="array" ref="V176">IFERROR(_xlfn.STDEV.S(_xlfn._xlws.FILTER(Diario!$J:$J,(Diario!$A:$A&gt;=Tweets!A176-3)*(Diario!$A:$A&lt;=Tweets!A176-1))),"")</f>
        <v>2.4112732347624514E-2</v>
      </c>
      <c r="W176" s="33" cm="1">
        <f t="array" ref="W176">IFERROR(_xlfn.STDEV.S(_xlfn._xlws.FILTER(Diario!$J:$J,(Diario!$A:$A&gt;=Tweets!A176-7)*(Diario!$A:$A&lt;=Tweets!A176-1))),"")</f>
        <v>2.4229389379189777E-2</v>
      </c>
      <c r="X176" s="7">
        <f>IF(_xlfn.XLOOKUP(Tweets!A176+3,Diario!$A:$A,Diario!$E:$E,,1)="",0,1)</f>
        <v>1</v>
      </c>
      <c r="Y176" s="7">
        <f>IF(_xlfn.XLOOKUP(Tweets!A176+7,Diario!$A:$A,Diario!$E:$E,,1)="",0,1)</f>
        <v>1</v>
      </c>
    </row>
    <row r="177" spans="1:25" x14ac:dyDescent="0.25">
      <c r="A177" s="23">
        <v>45718</v>
      </c>
      <c r="B177" s="24" t="s">
        <v>398</v>
      </c>
      <c r="C177" s="25">
        <v>223000</v>
      </c>
      <c r="D177" s="25">
        <v>23000</v>
      </c>
      <c r="E177" s="25">
        <v>10000</v>
      </c>
      <c r="F177" s="25" t="str">
        <f t="shared" si="5"/>
        <v>Alto</v>
      </c>
      <c r="G177" s="25">
        <f>SUM(Tweets[[#This Row],[Likes]:[Respuestas]])</f>
        <v>256000</v>
      </c>
      <c r="H177" s="26" t="s">
        <v>399</v>
      </c>
      <c r="I177" s="24" t="s">
        <v>43</v>
      </c>
      <c r="J177" s="24" t="s">
        <v>30</v>
      </c>
      <c r="K177" s="24" t="s">
        <v>66</v>
      </c>
      <c r="L177" s="24" t="s">
        <v>45</v>
      </c>
      <c r="M177" s="24" t="s">
        <v>40</v>
      </c>
      <c r="N177" s="24" t="s">
        <v>57</v>
      </c>
      <c r="O177" s="33">
        <f>IFERROR(_xlfn.XLOOKUP(Tweets!A177+1,Diario!$A$1:$A$2009,Diario!$E$1:$E$2009)/_xlfn.XLOOKUP(Tweets!A177,Diario!$A$1:$A$2009,Diario!$E$1:$E$2009)-1,"")</f>
        <v>-0.16570221462967105</v>
      </c>
      <c r="P177" s="33">
        <f>IFERROR(_xlfn.XLOOKUP(Tweets!A177+3,Diario!$A$1:$A$2009,Diario!$E$1:$E$2009)/_xlfn.XLOOKUP(Tweets!A177,Diario!$A$1:$A$2009,Diario!$E$1:$E$2009)-1,"")</f>
        <v>-0.14728535346954008</v>
      </c>
      <c r="Q177" s="33">
        <f>IFERROR(_xlfn.XLOOKUP(Tweets!A177+7,Diario!$A$1:$A$2009,Diario!$E$1:$E$2009)/_xlfn.XLOOKUP(Tweets!A177,Diario!$A$1:$A$2009,Diario!$E$1:$E$2009)-1,"")</f>
        <v>-0.30093735191002491</v>
      </c>
      <c r="R177" s="33">
        <f>IFERROR(_xlfn.XLOOKUP(Tweets!A177,Diario!$A:$A,Diario!$I:$I),"")</f>
        <v>9.4487143628097084E-2</v>
      </c>
      <c r="S177" s="33" cm="1">
        <f t="array" ref="S177">IFERROR(_xlfn.STDEV.S(_xlfn._xlws.FILTER(Diario!$J$1:$J$2009,(Diario!$A$1:$A$2009&gt;=Tweets!A177)*(Diario!$A$1:$A$2009&lt;=Tweets!A177+3))),"")</f>
        <v>8.6159700421545554E-2</v>
      </c>
      <c r="T177" s="33" cm="1">
        <f t="array" ref="T177">IFERROR(_xlfn.STDEV.S(_xlfn._xlws.FILTER(Diario!$J$1:$J$2009,(Diario!$A$1:$A$2009&gt;=Tweets!A177)*(Diario!$A$1:$A$2009&lt;=Tweets!A177+7))),"")</f>
        <v>6.6187111899754153E-2</v>
      </c>
      <c r="U177" s="33">
        <f>IFERROR(_xlfn.XLOOKUP(Tweets!A177-1,Diario!$A:$A,Diario!$I:$I),"")</f>
        <v>0.12089218495615967</v>
      </c>
      <c r="V177" s="33" cm="1">
        <f t="array" ref="V177">IFERROR(_xlfn.STDEV.S(_xlfn._xlws.FILTER(Diario!$J:$J,(Diario!$A:$A&gt;=Tweets!A177-3)*(Diario!$A:$A&lt;=Tweets!A177-1))),"")</f>
        <v>9.7583479792228423E-2</v>
      </c>
      <c r="W177" s="33" cm="1">
        <f t="array" ref="W177">IFERROR(_xlfn.STDEV.S(_xlfn._xlws.FILTER(Diario!$J:$J,(Diario!$A:$A&gt;=Tweets!A177-7)*(Diario!$A:$A&lt;=Tweets!A177-1))),"")</f>
        <v>8.9081591851993241E-2</v>
      </c>
      <c r="X177" s="7">
        <f>IF(_xlfn.XLOOKUP(Tweets!A177+3,Diario!$A:$A,Diario!$E:$E,,1)="",0,1)</f>
        <v>1</v>
      </c>
      <c r="Y177" s="7">
        <f>IF(_xlfn.XLOOKUP(Tweets!A177+7,Diario!$A:$A,Diario!$E:$E,,1)="",0,1)</f>
        <v>1</v>
      </c>
    </row>
    <row r="178" spans="1:25" x14ac:dyDescent="0.25">
      <c r="A178" s="23">
        <v>45725</v>
      </c>
      <c r="B178" s="24" t="s">
        <v>400</v>
      </c>
      <c r="C178" s="25">
        <v>283000</v>
      </c>
      <c r="D178" s="25">
        <v>29000</v>
      </c>
      <c r="E178" s="25">
        <v>18000</v>
      </c>
      <c r="F178" s="25" t="str">
        <f t="shared" si="5"/>
        <v>Muy alto</v>
      </c>
      <c r="G178" s="25">
        <f>SUM(Tweets[[#This Row],[Likes]:[Respuestas]])</f>
        <v>330000</v>
      </c>
      <c r="H178" s="26" t="s">
        <v>401</v>
      </c>
      <c r="I178" s="24" t="s">
        <v>43</v>
      </c>
      <c r="J178" s="24" t="s">
        <v>49</v>
      </c>
      <c r="K178" s="24" t="s">
        <v>38</v>
      </c>
      <c r="L178" s="24" t="s">
        <v>75</v>
      </c>
      <c r="M178" s="24" t="s">
        <v>63</v>
      </c>
      <c r="N178" s="24" t="s">
        <v>57</v>
      </c>
      <c r="O178" s="33">
        <f>IFERROR(_xlfn.XLOOKUP(Tweets!A178+1,Diario!$A$1:$A$2009,Diario!$E$1:$E$2009)/_xlfn.XLOOKUP(Tweets!A178,Diario!$A$1:$A$2009,Diario!$E$1:$E$2009)-1,"")</f>
        <v>-7.9603987500886375E-2</v>
      </c>
      <c r="P178" s="33">
        <f>IFERROR(_xlfn.XLOOKUP(Tweets!A178+3,Diario!$A$1:$A$2009,Diario!$E$1:$E$2009)/_xlfn.XLOOKUP(Tweets!A178,Diario!$A$1:$A$2009,Diario!$E$1:$E$2009)-1,"")</f>
        <v>2.6600065270416806E-2</v>
      </c>
      <c r="Q178" s="33">
        <f>IFERROR(_xlfn.XLOOKUP(Tweets!A178+7,Diario!$A$1:$A$2009,Diario!$E$1:$E$2009)/_xlfn.XLOOKUP(Tweets!A178,Diario!$A$1:$A$2009,Diario!$E$1:$E$2009)-1,"")</f>
        <v>1.212165635951834E-3</v>
      </c>
      <c r="R178" s="33">
        <f>IFERROR(_xlfn.XLOOKUP(Tweets!A178,Diario!$A:$A,Diario!$I:$I),"")</f>
        <v>1.0655027976690067E-2</v>
      </c>
      <c r="S178" s="33" cm="1">
        <f t="array" ref="S178">IFERROR(_xlfn.STDEV.S(_xlfn._xlws.FILTER(Diario!$J$1:$J$2009,(Diario!$A$1:$A$2009&gt;=Tweets!A178)*(Diario!$A$1:$A$2009&lt;=Tweets!A178+3))),"")</f>
        <v>6.9823791693731346E-2</v>
      </c>
      <c r="T178" s="33" cm="1">
        <f t="array" ref="T178">IFERROR(_xlfn.STDEV.S(_xlfn._xlws.FILTER(Diario!$J$1:$J$2009,(Diario!$A$1:$A$2009&gt;=Tweets!A178)*(Diario!$A$1:$A$2009&lt;=Tweets!A178+7))),"")</f>
        <v>5.2800789366067025E-2</v>
      </c>
      <c r="U178" s="33">
        <f>IFERROR(_xlfn.XLOOKUP(Tweets!A178-1,Diario!$A:$A,Diario!$I:$I),"")</f>
        <v>3.1157351124415578E-2</v>
      </c>
      <c r="V178" s="33" cm="1">
        <f t="array" ref="V178">IFERROR(_xlfn.STDEV.S(_xlfn._xlws.FILTER(Diario!$J:$J,(Diario!$A:$A&gt;=Tweets!A178-3)*(Diario!$A:$A&lt;=Tweets!A178-1))),"")</f>
        <v>5.8590523275591042E-2</v>
      </c>
      <c r="W178" s="33" cm="1">
        <f t="array" ref="W178">IFERROR(_xlfn.STDEV.S(_xlfn._xlws.FILTER(Diario!$J:$J,(Diario!$A:$A&gt;=Tweets!A178-7)*(Diario!$A:$A&lt;=Tweets!A178-1))),"")</f>
        <v>7.0433557308358721E-2</v>
      </c>
      <c r="X178" s="7">
        <f>IF(_xlfn.XLOOKUP(Tweets!A178+3,Diario!$A:$A,Diario!$E:$E,,1)="",0,1)</f>
        <v>1</v>
      </c>
      <c r="Y178" s="7">
        <f>IF(_xlfn.XLOOKUP(Tweets!A178+7,Diario!$A:$A,Diario!$E:$E,,1)="",0,1)</f>
        <v>1</v>
      </c>
    </row>
    <row r="179" spans="1:25" x14ac:dyDescent="0.25">
      <c r="A179" s="23">
        <v>45727</v>
      </c>
      <c r="B179" s="24" t="s">
        <v>402</v>
      </c>
      <c r="C179" s="25">
        <v>205000</v>
      </c>
      <c r="D179" s="25">
        <v>25000</v>
      </c>
      <c r="E179" s="25">
        <v>20000</v>
      </c>
      <c r="F179" s="25" t="str">
        <f t="shared" si="5"/>
        <v>Alto</v>
      </c>
      <c r="G179" s="25">
        <f>SUM(Tweets[[#This Row],[Likes]:[Respuestas]])</f>
        <v>250000</v>
      </c>
      <c r="H179" s="26" t="s">
        <v>403</v>
      </c>
      <c r="I179" s="24" t="s">
        <v>43</v>
      </c>
      <c r="J179" s="24" t="s">
        <v>30</v>
      </c>
      <c r="K179" s="24" t="s">
        <v>44</v>
      </c>
      <c r="L179" s="24" t="s">
        <v>75</v>
      </c>
      <c r="M179" s="24" t="s">
        <v>40</v>
      </c>
      <c r="N179" s="24" t="s">
        <v>34</v>
      </c>
      <c r="O179" s="33">
        <f>IFERROR(_xlfn.XLOOKUP(Tweets!A179+1,Diario!$A$1:$A$2009,Diario!$E$1:$E$2009)/_xlfn.XLOOKUP(Tweets!A179,Diario!$A$1:$A$2009,Diario!$E$1:$E$2009)-1,"")</f>
        <v>4.9236764929267762E-2</v>
      </c>
      <c r="P179" s="33">
        <f>IFERROR(_xlfn.XLOOKUP(Tweets!A179+3,Diario!$A$1:$A$2009,Diario!$E$1:$E$2009)/_xlfn.XLOOKUP(Tweets!A179,Diario!$A$1:$A$2009,Diario!$E$1:$E$2009)-1,"")</f>
        <v>4.4655811515068589E-2</v>
      </c>
      <c r="Q179" s="33">
        <f>IFERROR(_xlfn.XLOOKUP(Tweets!A179+7,Diario!$A$1:$A$2009,Diario!$E$1:$E$2009)/_xlfn.XLOOKUP(Tweets!A179,Diario!$A$1:$A$2009,Diario!$E$1:$E$2009)-1,"")</f>
        <v>2.1975879410754295E-2</v>
      </c>
      <c r="R179" s="33">
        <f>IFERROR(_xlfn.XLOOKUP(Tweets!A179,Diario!$A:$A,Diario!$I:$I),"")</f>
        <v>1.7399856890330898E-2</v>
      </c>
      <c r="S179" s="33" cm="1">
        <f t="array" ref="S179">IFERROR(_xlfn.STDEV.S(_xlfn._xlws.FILTER(Diario!$J$1:$J$2009,(Diario!$A$1:$A$2009&gt;=Tweets!A179)*(Diario!$A$1:$A$2009&lt;=Tweets!A179+3))),"")</f>
        <v>4.2320655892714339E-2</v>
      </c>
      <c r="T179" s="33" cm="1">
        <f t="array" ref="T179">IFERROR(_xlfn.STDEV.S(_xlfn._xlws.FILTER(Diario!$J$1:$J$2009,(Diario!$A$1:$A$2009&gt;=Tweets!A179)*(Diario!$A$1:$A$2009&lt;=Tweets!A179+7))),"")</f>
        <v>4.3103660494750867E-2</v>
      </c>
      <c r="U179" s="33">
        <f>IFERROR(_xlfn.XLOOKUP(Tweets!A179-1,Diario!$A:$A,Diario!$I:$I),"")</f>
        <v>6.1663901111397322E-2</v>
      </c>
      <c r="V179" s="33" cm="1">
        <f t="array" ref="V179">IFERROR(_xlfn.STDEV.S(_xlfn._xlws.FILTER(Diario!$J:$J,(Diario!$A:$A&gt;=Tweets!A179-3)*(Diario!$A:$A&lt;=Tweets!A179-1))),"")</f>
        <v>9.8419027648786517E-2</v>
      </c>
      <c r="W179" s="33" cm="1">
        <f t="array" ref="W179">IFERROR(_xlfn.STDEV.S(_xlfn._xlws.FILTER(Diario!$J:$J,(Diario!$A:$A&gt;=Tweets!A179-7)*(Diario!$A:$A&lt;=Tweets!A179-1))),"")</f>
        <v>6.3088448343844791E-2</v>
      </c>
      <c r="X179" s="7">
        <f>IF(_xlfn.XLOOKUP(Tweets!A179+3,Diario!$A:$A,Diario!$E:$E,,1)="",0,1)</f>
        <v>1</v>
      </c>
      <c r="Y179" s="7">
        <f>IF(_xlfn.XLOOKUP(Tweets!A179+7,Diario!$A:$A,Diario!$E:$E,,1)="",0,1)</f>
        <v>1</v>
      </c>
    </row>
    <row r="180" spans="1:25" x14ac:dyDescent="0.25">
      <c r="A180" s="23">
        <v>45731</v>
      </c>
      <c r="B180" s="24" t="s">
        <v>404</v>
      </c>
      <c r="C180" s="25">
        <v>139000</v>
      </c>
      <c r="D180" s="25">
        <v>14000</v>
      </c>
      <c r="E180" s="25">
        <v>4000</v>
      </c>
      <c r="F180" s="25" t="str">
        <f t="shared" si="5"/>
        <v>Alto</v>
      </c>
      <c r="G180" s="25">
        <f>SUM(Tweets[[#This Row],[Likes]:[Respuestas]])</f>
        <v>157000</v>
      </c>
      <c r="H180" s="26" t="s">
        <v>405</v>
      </c>
      <c r="I180" s="24" t="s">
        <v>43</v>
      </c>
      <c r="J180" s="24" t="s">
        <v>49</v>
      </c>
      <c r="K180" s="24" t="s">
        <v>44</v>
      </c>
      <c r="L180" s="24" t="s">
        <v>45</v>
      </c>
      <c r="M180" s="24" t="s">
        <v>63</v>
      </c>
      <c r="N180" s="24" t="s">
        <v>57</v>
      </c>
      <c r="O180" s="33">
        <f>IFERROR(_xlfn.XLOOKUP(Tweets!A180+1,Diario!$A$1:$A$2009,Diario!$E$1:$E$2009)/_xlfn.XLOOKUP(Tweets!A180,Diario!$A$1:$A$2009,Diario!$E$1:$E$2009)-1,"")</f>
        <v>-4.3215880212832847E-2</v>
      </c>
      <c r="P180" s="33">
        <f>IFERROR(_xlfn.XLOOKUP(Tweets!A180+3,Diario!$A$1:$A$2009,Diario!$E$1:$E$2009)/_xlfn.XLOOKUP(Tweets!A180,Diario!$A$1:$A$2009,Diario!$E$1:$E$2009)-1,"")</f>
        <v>-4.4443713502860804E-2</v>
      </c>
      <c r="Q180" s="33">
        <f>IFERROR(_xlfn.XLOOKUP(Tweets!A180+7,Diario!$A$1:$A$2009,Diario!$E$1:$E$2009)/_xlfn.XLOOKUP(Tweets!A180,Diario!$A$1:$A$2009,Diario!$E$1:$E$2009)-1,"")</f>
        <v>-4.9502730470057377E-2</v>
      </c>
      <c r="R180" s="33">
        <f>IFERROR(_xlfn.XLOOKUP(Tweets!A180,Diario!$A:$A,Diario!$I:$I),"")</f>
        <v>9.2003650901967575E-4</v>
      </c>
      <c r="S180" s="33" cm="1">
        <f t="array" ref="S180">IFERROR(_xlfn.STDEV.S(_xlfn._xlws.FILTER(Diario!$J$1:$J$2009,(Diario!$A$1:$A$2009&gt;=Tweets!A180)*(Diario!$A$1:$A$2009&lt;=Tweets!A180+3))),"")</f>
        <v>4.920890453982539E-2</v>
      </c>
      <c r="T180" s="33" cm="1">
        <f t="array" ref="T180">IFERROR(_xlfn.STDEV.S(_xlfn._xlws.FILTER(Diario!$J$1:$J$2009,(Diario!$A$1:$A$2009&gt;=Tweets!A180)*(Diario!$A$1:$A$2009&lt;=Tweets!A180+7))),"")</f>
        <v>3.918568394530926E-2</v>
      </c>
      <c r="U180" s="33">
        <f>IFERROR(_xlfn.XLOOKUP(Tweets!A180-1,Diario!$A:$A,Diario!$I:$I),"")</f>
        <v>1.1851584956947395E-2</v>
      </c>
      <c r="V180" s="33" cm="1">
        <f t="array" ref="V180">IFERROR(_xlfn.STDEV.S(_xlfn._xlws.FILTER(Diario!$J:$J,(Diario!$A:$A&gt;=Tweets!A180-3)*(Diario!$A:$A&lt;=Tweets!A180-1))),"")</f>
        <v>4.4944873310729522E-2</v>
      </c>
      <c r="W180" s="33" cm="1">
        <f t="array" ref="W180">IFERROR(_xlfn.STDEV.S(_xlfn._xlws.FILTER(Diario!$J:$J,(Diario!$A:$A&gt;=Tweets!A180-7)*(Diario!$A:$A&lt;=Tweets!A180-1))),"")</f>
        <v>7.3028946969383793E-2</v>
      </c>
      <c r="X180" s="7">
        <f>IF(_xlfn.XLOOKUP(Tweets!A180+3,Diario!$A:$A,Diario!$E:$E,,1)="",0,1)</f>
        <v>1</v>
      </c>
      <c r="Y180" s="7">
        <f>IF(_xlfn.XLOOKUP(Tweets!A180+7,Diario!$A:$A,Diario!$E:$E,,1)="",0,1)</f>
        <v>1</v>
      </c>
    </row>
    <row r="181" spans="1:25" x14ac:dyDescent="0.25">
      <c r="A181" s="23">
        <v>45736</v>
      </c>
      <c r="B181" s="24" t="s">
        <v>406</v>
      </c>
      <c r="C181" s="25">
        <v>701000</v>
      </c>
      <c r="D181" s="25">
        <v>56000</v>
      </c>
      <c r="E181" s="25">
        <v>26000</v>
      </c>
      <c r="F181" s="25" t="str">
        <f t="shared" si="5"/>
        <v>Muy alto</v>
      </c>
      <c r="G181" s="25">
        <f>SUM(Tweets[[#This Row],[Likes]:[Respuestas]])</f>
        <v>783000</v>
      </c>
      <c r="H181" s="26" t="s">
        <v>407</v>
      </c>
      <c r="I181" s="24" t="s">
        <v>48</v>
      </c>
      <c r="J181" s="24" t="s">
        <v>30</v>
      </c>
      <c r="K181" s="24" t="s">
        <v>38</v>
      </c>
      <c r="L181" s="24" t="s">
        <v>50</v>
      </c>
      <c r="M181" s="24" t="s">
        <v>50</v>
      </c>
      <c r="N181" s="24" t="s">
        <v>57</v>
      </c>
      <c r="O181" s="33">
        <f>IFERROR(_xlfn.XLOOKUP(Tweets!A181+1,Diario!$A$1:$A$2009,Diario!$E$1:$E$2009)/_xlfn.XLOOKUP(Tweets!A181,Diario!$A$1:$A$2009,Diario!$E$1:$E$2009)-1,"")</f>
        <v>-1.4257932894811587E-2</v>
      </c>
      <c r="P181" s="33">
        <f>IFERROR(_xlfn.XLOOKUP(Tweets!A181+3,Diario!$A$1:$A$2009,Diario!$E$1:$E$2009)/_xlfn.XLOOKUP(Tweets!A181,Diario!$A$1:$A$2009,Diario!$E$1:$E$2009)-1,"")</f>
        <v>1.5710088758580376E-2</v>
      </c>
      <c r="Q181" s="33">
        <f>IFERROR(_xlfn.XLOOKUP(Tweets!A181+7,Diario!$A$1:$A$2009,Diario!$E$1:$E$2009)/_xlfn.XLOOKUP(Tweets!A181,Diario!$A$1:$A$2009,Diario!$E$1:$E$2009)-1,"")</f>
        <v>0.12466302879841917</v>
      </c>
      <c r="R181" s="33">
        <f>IFERROR(_xlfn.XLOOKUP(Tweets!A181,Diario!$A:$A,Diario!$I:$I),"")</f>
        <v>2.1870869472976472E-2</v>
      </c>
      <c r="S181" s="33" cm="1">
        <f t="array" ref="S181">IFERROR(_xlfn.STDEV.S(_xlfn._xlws.FILTER(Diario!$J$1:$J$2009,(Diario!$A$1:$A$2009&gt;=Tweets!A181)*(Diario!$A$1:$A$2009&lt;=Tweets!A181+3))),"")</f>
        <v>3.3581804364791551E-2</v>
      </c>
      <c r="T181" s="33" cm="1">
        <f t="array" ref="T181">IFERROR(_xlfn.STDEV.S(_xlfn._xlws.FILTER(Diario!$J$1:$J$2009,(Diario!$A$1:$A$2009&gt;=Tweets!A181)*(Diario!$A$1:$A$2009&lt;=Tweets!A181+7))),"")</f>
        <v>3.8034066079341233E-2</v>
      </c>
      <c r="U181" s="33">
        <f>IFERROR(_xlfn.XLOOKUP(Tweets!A181-1,Diario!$A:$A,Diario!$I:$I),"")</f>
        <v>3.0620882624445355E-2</v>
      </c>
      <c r="V181" s="33" cm="1">
        <f t="array" ref="V181">IFERROR(_xlfn.STDEV.S(_xlfn._xlws.FILTER(Diario!$J:$J,(Diario!$A:$A&gt;=Tweets!A181-3)*(Diario!$A:$A&lt;=Tweets!A181-1))),"")</f>
        <v>5.8269680293139656E-2</v>
      </c>
      <c r="W181" s="33" cm="1">
        <f t="array" ref="W181">IFERROR(_xlfn.STDEV.S(_xlfn._xlws.FILTER(Diario!$J:$J,(Diario!$A:$A&gt;=Tweets!A181-7)*(Diario!$A:$A&lt;=Tweets!A181-1))),"")</f>
        <v>4.4435048084981409E-2</v>
      </c>
      <c r="X181" s="7">
        <f>IF(_xlfn.XLOOKUP(Tweets!A181+3,Diario!$A:$A,Diario!$E:$E,,1)="",0,1)</f>
        <v>1</v>
      </c>
      <c r="Y181" s="7">
        <f>IF(_xlfn.XLOOKUP(Tweets!A181+7,Diario!$A:$A,Diario!$E:$E,,1)="",0,1)</f>
        <v>1</v>
      </c>
    </row>
    <row r="182" spans="1:25" x14ac:dyDescent="0.25">
      <c r="A182" s="23">
        <v>45737</v>
      </c>
      <c r="B182" s="24" t="s">
        <v>408</v>
      </c>
      <c r="C182" s="25">
        <v>245000</v>
      </c>
      <c r="D182" s="25">
        <v>23000</v>
      </c>
      <c r="E182" s="25">
        <v>17000</v>
      </c>
      <c r="F182" s="25" t="str">
        <f t="shared" si="5"/>
        <v>Alto</v>
      </c>
      <c r="G182" s="25">
        <f>SUM(Tweets[[#This Row],[Likes]:[Respuestas]])</f>
        <v>285000</v>
      </c>
      <c r="H182" s="26" t="s">
        <v>409</v>
      </c>
      <c r="I182" s="24" t="s">
        <v>48</v>
      </c>
      <c r="J182" s="24" t="s">
        <v>30</v>
      </c>
      <c r="K182" s="24" t="s">
        <v>31</v>
      </c>
      <c r="L182" s="24" t="s">
        <v>91</v>
      </c>
      <c r="M182" s="24" t="s">
        <v>92</v>
      </c>
      <c r="N182" s="24" t="s">
        <v>57</v>
      </c>
      <c r="O182" s="33">
        <f>IFERROR(_xlfn.XLOOKUP(Tweets!A182+1,Diario!$A$1:$A$2009,Diario!$E$1:$E$2009)/_xlfn.XLOOKUP(Tweets!A182,Diario!$A$1:$A$2009,Diario!$E$1:$E$2009)-1,"")</f>
        <v>1.1840864026197995E-3</v>
      </c>
      <c r="P182" s="33">
        <f>IFERROR(_xlfn.XLOOKUP(Tweets!A182+3,Diario!$A$1:$A$2009,Diario!$E$1:$E$2009)/_xlfn.XLOOKUP(Tweets!A182,Diario!$A$1:$A$2009,Diario!$E$1:$E$2009)-1,"")</f>
        <v>9.438500242014336E-2</v>
      </c>
      <c r="Q182" s="33">
        <f>IFERROR(_xlfn.XLOOKUP(Tweets!A182+7,Diario!$A$1:$A$2009,Diario!$E$1:$E$2009)/_xlfn.XLOOKUP(Tweets!A182,Diario!$A$1:$A$2009,Diario!$E$1:$E$2009)-1,"")</f>
        <v>7.9465948801491715E-2</v>
      </c>
      <c r="R182" s="33">
        <f>IFERROR(_xlfn.XLOOKUP(Tweets!A182,Diario!$A:$A,Diario!$I:$I),"")</f>
        <v>1.8941181890129027E-2</v>
      </c>
      <c r="S182" s="33" cm="1">
        <f t="array" ref="S182">IFERROR(_xlfn.STDEV.S(_xlfn._xlws.FILTER(Diario!$J$1:$J$2009,(Diario!$A$1:$A$2009&gt;=Tweets!A182)*(Diario!$A$1:$A$2009&lt;=Tweets!A182+3))),"")</f>
        <v>2.5833673016109088E-2</v>
      </c>
      <c r="T182" s="33" cm="1">
        <f t="array" ref="T182">IFERROR(_xlfn.STDEV.S(_xlfn._xlws.FILTER(Diario!$J$1:$J$2009,(Diario!$A$1:$A$2009&gt;=Tweets!A182)*(Diario!$A$1:$A$2009&lt;=Tweets!A182+7))),"")</f>
        <v>4.4378273058892068E-2</v>
      </c>
      <c r="U182" s="33">
        <f>IFERROR(_xlfn.XLOOKUP(Tweets!A182-1,Diario!$A:$A,Diario!$I:$I),"")</f>
        <v>2.1870869472976472E-2</v>
      </c>
      <c r="V182" s="33" cm="1">
        <f t="array" ref="V182">IFERROR(_xlfn.STDEV.S(_xlfn._xlws.FILTER(Diario!$J:$J,(Diario!$A:$A&gt;=Tweets!A182-3)*(Diario!$A:$A&lt;=Tweets!A182-1))),"")</f>
        <v>5.5540335976383103E-2</v>
      </c>
      <c r="W182" s="33" cm="1">
        <f t="array" ref="W182">IFERROR(_xlfn.STDEV.S(_xlfn._xlws.FILTER(Diario!$J:$J,(Diario!$A:$A&gt;=Tweets!A182-7)*(Diario!$A:$A&lt;=Tweets!A182-1))),"")</f>
        <v>4.1671814399726843E-2</v>
      </c>
      <c r="X182" s="7">
        <f>IF(_xlfn.XLOOKUP(Tweets!A182+3,Diario!$A:$A,Diario!$E:$E,,1)="",0,1)</f>
        <v>1</v>
      </c>
      <c r="Y182" s="7">
        <f>IF(_xlfn.XLOOKUP(Tweets!A182+7,Diario!$A:$A,Diario!$E:$E,,1)="",0,1)</f>
        <v>1</v>
      </c>
    </row>
    <row r="183" spans="1:25" x14ac:dyDescent="0.25">
      <c r="A183" s="23">
        <v>45759</v>
      </c>
      <c r="B183" s="24" t="s">
        <v>410</v>
      </c>
      <c r="C183" s="25">
        <v>76000</v>
      </c>
      <c r="D183" s="25">
        <v>12000</v>
      </c>
      <c r="E183" s="25">
        <v>4000</v>
      </c>
      <c r="F183" s="25" t="str">
        <f t="shared" si="5"/>
        <v>Medio</v>
      </c>
      <c r="G183" s="25">
        <f>SUM(Tweets[[#This Row],[Likes]:[Respuestas]])</f>
        <v>92000</v>
      </c>
      <c r="H183" s="26" t="s">
        <v>411</v>
      </c>
      <c r="I183" s="24" t="s">
        <v>48</v>
      </c>
      <c r="J183" s="24" t="s">
        <v>49</v>
      </c>
      <c r="K183" s="24" t="s">
        <v>66</v>
      </c>
      <c r="L183" s="24" t="s">
        <v>50</v>
      </c>
      <c r="M183" s="24" t="s">
        <v>63</v>
      </c>
      <c r="N183" s="24" t="s">
        <v>57</v>
      </c>
      <c r="O183" s="33">
        <f>IFERROR(_xlfn.XLOOKUP(Tweets!A183+1,Diario!$A$1:$A$2009,Diario!$E$1:$E$2009)/_xlfn.XLOOKUP(Tweets!A183,Diario!$A$1:$A$2009,Diario!$E$1:$E$2009)-1,"")</f>
        <v>-2.8390359447419522E-2</v>
      </c>
      <c r="P183" s="33">
        <f>IFERROR(_xlfn.XLOOKUP(Tweets!A183+3,Diario!$A$1:$A$2009,Diario!$E$1:$E$2009)/_xlfn.XLOOKUP(Tweets!A183,Diario!$A$1:$A$2009,Diario!$E$1:$E$2009)-1,"")</f>
        <v>-8.4232699409594658E-2</v>
      </c>
      <c r="Q183" s="33">
        <f>IFERROR(_xlfn.XLOOKUP(Tweets!A183+7,Diario!$A$1:$A$2009,Diario!$E$1:$E$2009)/_xlfn.XLOOKUP(Tweets!A183,Diario!$A$1:$A$2009,Diario!$E$1:$E$2009)-1,"")</f>
        <v>-6.1144895728619031E-2</v>
      </c>
      <c r="R183" s="33">
        <f>IFERROR(_xlfn.XLOOKUP(Tweets!A183,Diario!$A:$A,Diario!$I:$I),"")</f>
        <v>6.6025493226164831E-3</v>
      </c>
      <c r="S183" s="33" cm="1">
        <f t="array" ref="S183">IFERROR(_xlfn.STDEV.S(_xlfn._xlws.FILTER(Diario!$J$1:$J$2009,(Diario!$A$1:$A$2009&gt;=Tweets!A183)*(Diario!$A$1:$A$2009&lt;=Tweets!A183+3))),"")</f>
        <v>1.9015930487606952E-2</v>
      </c>
      <c r="T183" s="33" cm="1">
        <f t="array" ref="T183">IFERROR(_xlfn.STDEV.S(_xlfn._xlws.FILTER(Diario!$J$1:$J$2009,(Diario!$A$1:$A$2009&gt;=Tweets!A183)*(Diario!$A$1:$A$2009&lt;=Tweets!A183+7))),"")</f>
        <v>1.801755065320219E-2</v>
      </c>
      <c r="U183" s="33">
        <f>IFERROR(_xlfn.XLOOKUP(Tweets!A183-1,Diario!$A:$A,Diario!$I:$I),"")</f>
        <v>3.6062163765739709E-2</v>
      </c>
      <c r="V183" s="33" cm="1">
        <f t="array" ref="V183">IFERROR(_xlfn.STDEV.S(_xlfn._xlws.FILTER(Diario!$J:$J,(Diario!$A:$A&gt;=Tweets!A183-3)*(Diario!$A:$A&lt;=Tweets!A183-1))),"")</f>
        <v>4.9219794107705987E-2</v>
      </c>
      <c r="W183" s="33" cm="1">
        <f t="array" ref="W183">IFERROR(_xlfn.STDEV.S(_xlfn._xlws.FILTER(Diario!$J:$J,(Diario!$A:$A&gt;=Tweets!A183-7)*(Diario!$A:$A&lt;=Tweets!A183-1))),"")</f>
        <v>8.1059827500330792E-2</v>
      </c>
      <c r="X183" s="7">
        <f>IF(_xlfn.XLOOKUP(Tweets!A183+3,Diario!$A:$A,Diario!$E:$E,,1)="",0,1)</f>
        <v>1</v>
      </c>
      <c r="Y183" s="7">
        <f>IF(_xlfn.XLOOKUP(Tweets!A183+7,Diario!$A:$A,Diario!$E:$E,,1)="",0,1)</f>
        <v>1</v>
      </c>
    </row>
    <row r="184" spans="1:25" x14ac:dyDescent="0.25">
      <c r="A184" s="23">
        <v>45762</v>
      </c>
      <c r="B184" s="24" t="s">
        <v>412</v>
      </c>
      <c r="C184" s="25">
        <v>179000</v>
      </c>
      <c r="D184" s="25">
        <v>23000</v>
      </c>
      <c r="E184" s="25">
        <v>7000</v>
      </c>
      <c r="F184" s="25" t="str">
        <f t="shared" si="5"/>
        <v>Alto</v>
      </c>
      <c r="G184" s="25">
        <f>SUM(Tweets[[#This Row],[Likes]:[Respuestas]])</f>
        <v>209000</v>
      </c>
      <c r="H184" s="26" t="s">
        <v>413</v>
      </c>
      <c r="I184" s="24" t="s">
        <v>43</v>
      </c>
      <c r="J184" s="24" t="s">
        <v>49</v>
      </c>
      <c r="K184" s="24" t="s">
        <v>38</v>
      </c>
      <c r="L184" s="24" t="s">
        <v>75</v>
      </c>
      <c r="M184" s="24" t="s">
        <v>33</v>
      </c>
      <c r="N184" s="24" t="s">
        <v>57</v>
      </c>
      <c r="O184" s="33">
        <f>IFERROR(_xlfn.XLOOKUP(Tweets!A184+1,Diario!$A$1:$A$2009,Diario!$E$1:$E$2009)/_xlfn.XLOOKUP(Tweets!A184,Diario!$A$1:$A$2009,Diario!$E$1:$E$2009)-1,"")</f>
        <v>8.790783591264173E-3</v>
      </c>
      <c r="P184" s="33">
        <f>IFERROR(_xlfn.XLOOKUP(Tweets!A184+3,Diario!$A$1:$A$2009,Diario!$E$1:$E$2009)/_xlfn.XLOOKUP(Tweets!A184,Diario!$A$1:$A$2009,Diario!$E$1:$E$2009)-1,"")</f>
        <v>2.6937299805422033E-2</v>
      </c>
      <c r="Q184" s="33">
        <f>IFERROR(_xlfn.XLOOKUP(Tweets!A184+7,Diario!$A$1:$A$2009,Diario!$E$1:$E$2009)/_xlfn.XLOOKUP(Tweets!A184,Diario!$A$1:$A$2009,Diario!$E$1:$E$2009)-1,"")</f>
        <v>0.16446421575168646</v>
      </c>
      <c r="R184" s="33">
        <f>IFERROR(_xlfn.XLOOKUP(Tweets!A184,Diario!$A:$A,Diario!$I:$I),"")</f>
        <v>2.918672639732731E-2</v>
      </c>
      <c r="S184" s="33" cm="1">
        <f t="array" ref="S184">IFERROR(_xlfn.STDEV.S(_xlfn._xlws.FILTER(Diario!$J$1:$J$2009,(Diario!$A$1:$A$2009&gt;=Tweets!A184)*(Diario!$A$1:$A$2009&lt;=Tweets!A184+3))),"")</f>
        <v>5.8164732303951144E-3</v>
      </c>
      <c r="T184" s="33" cm="1">
        <f t="array" ref="T184">IFERROR(_xlfn.STDEV.S(_xlfn._xlws.FILTER(Diario!$J$1:$J$2009,(Diario!$A$1:$A$2009&gt;=Tweets!A184)*(Diario!$A$1:$A$2009&lt;=Tweets!A184+7))),"")</f>
        <v>4.3402868541228455E-2</v>
      </c>
      <c r="U184" s="33">
        <f>IFERROR(_xlfn.XLOOKUP(Tweets!A184-1,Diario!$A:$A,Diario!$I:$I),"")</f>
        <v>1.4473758197025174E-2</v>
      </c>
      <c r="V184" s="33" cm="1">
        <f t="array" ref="V184">IFERROR(_xlfn.STDEV.S(_xlfn._xlws.FILTER(Diario!$J:$J,(Diario!$A:$A&gt;=Tweets!A184-3)*(Diario!$A:$A&lt;=Tweets!A184-1))),"")</f>
        <v>3.1043489981843232E-3</v>
      </c>
      <c r="W184" s="33" cm="1">
        <f t="array" ref="W184">IFERROR(_xlfn.STDEV.S(_xlfn._xlws.FILTER(Diario!$J:$J,(Diario!$A:$A&gt;=Tweets!A184-7)*(Diario!$A:$A&lt;=Tweets!A184-1))),"")</f>
        <v>6.3198141972507588E-2</v>
      </c>
      <c r="X184" s="7">
        <f>IF(_xlfn.XLOOKUP(Tweets!A184+3,Diario!$A:$A,Diario!$E:$E,,1)="",0,1)</f>
        <v>1</v>
      </c>
      <c r="Y184" s="7">
        <f>IF(_xlfn.XLOOKUP(Tweets!A184+7,Diario!$A:$A,Diario!$E:$E,,1)="",0,1)</f>
        <v>1</v>
      </c>
    </row>
    <row r="185" spans="1:25" x14ac:dyDescent="0.25">
      <c r="A185" s="23">
        <v>45776</v>
      </c>
      <c r="B185" s="24" t="s">
        <v>414</v>
      </c>
      <c r="C185" s="25">
        <v>501000</v>
      </c>
      <c r="D185" s="25">
        <v>54000</v>
      </c>
      <c r="E185" s="25">
        <v>30000</v>
      </c>
      <c r="F185" s="25" t="str">
        <f t="shared" si="5"/>
        <v>Muy alto</v>
      </c>
      <c r="G185" s="25">
        <f>SUM(Tweets[[#This Row],[Likes]:[Respuestas]])</f>
        <v>585000</v>
      </c>
      <c r="H185" s="26" t="s">
        <v>415</v>
      </c>
      <c r="I185" s="24" t="s">
        <v>48</v>
      </c>
      <c r="J185" s="24" t="s">
        <v>30</v>
      </c>
      <c r="K185" s="24" t="s">
        <v>31</v>
      </c>
      <c r="L185" s="24" t="s">
        <v>50</v>
      </c>
      <c r="M185" s="24" t="s">
        <v>63</v>
      </c>
      <c r="N185" s="24" t="s">
        <v>57</v>
      </c>
      <c r="O185" s="33">
        <f>IFERROR(_xlfn.XLOOKUP(Tweets!A185+1,Diario!$A$1:$A$2009,Diario!$E$1:$E$2009)/_xlfn.XLOOKUP(Tweets!A185,Diario!$A$1:$A$2009,Diario!$E$1:$E$2009)-1,"")</f>
        <v>-1.28911661913933E-2</v>
      </c>
      <c r="P185" s="33">
        <f>IFERROR(_xlfn.XLOOKUP(Tweets!A185+3,Diario!$A$1:$A$2009,Diario!$E$1:$E$2009)/_xlfn.XLOOKUP(Tweets!A185,Diario!$A$1:$A$2009,Diario!$E$1:$E$2009)-1,"")</f>
        <v>3.8729712788354576E-2</v>
      </c>
      <c r="Q185" s="33">
        <f>IFERROR(_xlfn.XLOOKUP(Tweets!A185+7,Diario!$A$1:$A$2009,Diario!$E$1:$E$2009)/_xlfn.XLOOKUP(Tweets!A185,Diario!$A$1:$A$2009,Diario!$E$1:$E$2009)-1,"")</f>
        <v>-1.3970643646491809E-2</v>
      </c>
      <c r="R185" s="33">
        <f>IFERROR(_xlfn.XLOOKUP(Tweets!A185,Diario!$A:$A,Diario!$I:$I),"")</f>
        <v>4.0622178840566757E-2</v>
      </c>
      <c r="S185" s="33" cm="1">
        <f t="array" ref="S185">IFERROR(_xlfn.STDEV.S(_xlfn._xlws.FILTER(Diario!$J$1:$J$2009,(Diario!$A$1:$A$2009&gt;=Tweets!A185)*(Diario!$A$1:$A$2009&lt;=Tweets!A185+3))),"")</f>
        <v>3.3030994608951376E-2</v>
      </c>
      <c r="T185" s="33" cm="1">
        <f t="array" ref="T185">IFERROR(_xlfn.STDEV.S(_xlfn._xlws.FILTER(Diario!$J$1:$J$2009,(Diario!$A$1:$A$2009&gt;=Tweets!A185)*(Diario!$A$1:$A$2009&lt;=Tweets!A185+7))),"")</f>
        <v>2.444473516993665E-2</v>
      </c>
      <c r="U185" s="33">
        <f>IFERROR(_xlfn.XLOOKUP(Tweets!A185-1,Diario!$A:$A,Diario!$I:$I),"")</f>
        <v>5.8652274082406771E-3</v>
      </c>
      <c r="V185" s="33" cm="1">
        <f t="array" ref="V185">IFERROR(_xlfn.STDEV.S(_xlfn._xlws.FILTER(Diario!$J:$J,(Diario!$A:$A&gt;=Tweets!A185-3)*(Diario!$A:$A&lt;=Tweets!A185-1))),"")</f>
        <v>1.0013846032367447E-2</v>
      </c>
      <c r="W185" s="33" cm="1">
        <f t="array" ref="W185">IFERROR(_xlfn.STDEV.S(_xlfn._xlws.FILTER(Diario!$J:$J,(Diario!$A:$A&gt;=Tweets!A185-7)*(Diario!$A:$A&lt;=Tweets!A185-1))),"")</f>
        <v>1.4250979099138984E-2</v>
      </c>
      <c r="X185" s="7">
        <f>IF(_xlfn.XLOOKUP(Tweets!A185+3,Diario!$A:$A,Diario!$E:$E,,1)="",0,1)</f>
        <v>1</v>
      </c>
      <c r="Y185" s="7">
        <f>IF(_xlfn.XLOOKUP(Tweets!A185+7,Diario!$A:$A,Diario!$E:$E,,1)="",0,1)</f>
        <v>1</v>
      </c>
    </row>
    <row r="186" spans="1:25" x14ac:dyDescent="0.25">
      <c r="A186" s="23">
        <v>45776</v>
      </c>
      <c r="B186" s="24" t="s">
        <v>416</v>
      </c>
      <c r="C186" s="25">
        <v>76000</v>
      </c>
      <c r="D186" s="25">
        <v>13000</v>
      </c>
      <c r="E186" s="25">
        <v>2000</v>
      </c>
      <c r="F186" s="25" t="str">
        <f t="shared" si="5"/>
        <v>Medio</v>
      </c>
      <c r="G186" s="25">
        <f>SUM(Tweets[[#This Row],[Likes]:[Respuestas]])</f>
        <v>91000</v>
      </c>
      <c r="H186" s="26" t="s">
        <v>417</v>
      </c>
      <c r="I186" s="24" t="s">
        <v>48</v>
      </c>
      <c r="J186" s="24" t="s">
        <v>30</v>
      </c>
      <c r="K186" s="24" t="s">
        <v>66</v>
      </c>
      <c r="L186" s="24" t="s">
        <v>45</v>
      </c>
      <c r="M186" s="24" t="s">
        <v>92</v>
      </c>
      <c r="N186" s="24" t="s">
        <v>57</v>
      </c>
      <c r="O186" s="33">
        <f>IFERROR(_xlfn.XLOOKUP(Tweets!A186+1,Diario!$A$1:$A$2009,Diario!$E$1:$E$2009)/_xlfn.XLOOKUP(Tweets!A186,Diario!$A$1:$A$2009,Diario!$E$1:$E$2009)-1,"")</f>
        <v>-1.28911661913933E-2</v>
      </c>
      <c r="P186" s="33">
        <f>IFERROR(_xlfn.XLOOKUP(Tweets!A186+3,Diario!$A$1:$A$2009,Diario!$E$1:$E$2009)/_xlfn.XLOOKUP(Tweets!A186,Diario!$A$1:$A$2009,Diario!$E$1:$E$2009)-1,"")</f>
        <v>3.8729712788354576E-2</v>
      </c>
      <c r="Q186" s="33">
        <f>IFERROR(_xlfn.XLOOKUP(Tweets!A186+7,Diario!$A$1:$A$2009,Diario!$E$1:$E$2009)/_xlfn.XLOOKUP(Tweets!A186,Diario!$A$1:$A$2009,Diario!$E$1:$E$2009)-1,"")</f>
        <v>-1.3970643646491809E-2</v>
      </c>
      <c r="R186" s="33">
        <f>IFERROR(_xlfn.XLOOKUP(Tweets!A186,Diario!$A:$A,Diario!$I:$I),"")</f>
        <v>4.0622178840566757E-2</v>
      </c>
      <c r="S186" s="33" cm="1">
        <f t="array" ref="S186">IFERROR(_xlfn.STDEV.S(_xlfn._xlws.FILTER(Diario!$J$1:$J$2009,(Diario!$A$1:$A$2009&gt;=Tweets!A186)*(Diario!$A$1:$A$2009&lt;=Tweets!A186+3))),"")</f>
        <v>3.3030994608951376E-2</v>
      </c>
      <c r="T186" s="33" cm="1">
        <f t="array" ref="T186">IFERROR(_xlfn.STDEV.S(_xlfn._xlws.FILTER(Diario!$J$1:$J$2009,(Diario!$A$1:$A$2009&gt;=Tweets!A186)*(Diario!$A$1:$A$2009&lt;=Tweets!A186+7))),"")</f>
        <v>2.444473516993665E-2</v>
      </c>
      <c r="U186" s="33">
        <f>IFERROR(_xlfn.XLOOKUP(Tweets!A186-1,Diario!$A:$A,Diario!$I:$I),"")</f>
        <v>5.8652274082406771E-3</v>
      </c>
      <c r="V186" s="33" cm="1">
        <f t="array" ref="V186">IFERROR(_xlfn.STDEV.S(_xlfn._xlws.FILTER(Diario!$J:$J,(Diario!$A:$A&gt;=Tweets!A186-3)*(Diario!$A:$A&lt;=Tweets!A186-1))),"")</f>
        <v>1.0013846032367447E-2</v>
      </c>
      <c r="W186" s="33" cm="1">
        <f t="array" ref="W186">IFERROR(_xlfn.STDEV.S(_xlfn._xlws.FILTER(Diario!$J:$J,(Diario!$A:$A&gt;=Tweets!A186-7)*(Diario!$A:$A&lt;=Tweets!A186-1))),"")</f>
        <v>1.4250979099138984E-2</v>
      </c>
      <c r="X186" s="7">
        <f>IF(_xlfn.XLOOKUP(Tweets!A186+3,Diario!$A:$A,Diario!$E:$E,,1)="",0,1)</f>
        <v>1</v>
      </c>
      <c r="Y186" s="7">
        <f>IF(_xlfn.XLOOKUP(Tweets!A186+7,Diario!$A:$A,Diario!$E:$E,,1)="",0,1)</f>
        <v>1</v>
      </c>
    </row>
    <row r="187" spans="1:25" x14ac:dyDescent="0.25">
      <c r="A187" s="23">
        <v>45779</v>
      </c>
      <c r="B187" s="24" t="s">
        <v>418</v>
      </c>
      <c r="C187" s="25">
        <v>90000</v>
      </c>
      <c r="D187" s="25">
        <v>16000</v>
      </c>
      <c r="E187" s="25">
        <v>2000</v>
      </c>
      <c r="F187" s="25" t="str">
        <f t="shared" si="5"/>
        <v>Medio</v>
      </c>
      <c r="G187" s="25">
        <f>SUM(Tweets[[#This Row],[Likes]:[Respuestas]])</f>
        <v>108000</v>
      </c>
      <c r="H187" s="26" t="s">
        <v>419</v>
      </c>
      <c r="I187" s="24" t="s">
        <v>48</v>
      </c>
      <c r="J187" s="24" t="s">
        <v>30</v>
      </c>
      <c r="K187" s="24" t="s">
        <v>38</v>
      </c>
      <c r="L187" s="24" t="s">
        <v>50</v>
      </c>
      <c r="M187" s="24" t="s">
        <v>63</v>
      </c>
      <c r="N187" s="24" t="s">
        <v>34</v>
      </c>
      <c r="O187" s="33">
        <f>IFERROR(_xlfn.XLOOKUP(Tweets!A187+1,Diario!$A$1:$A$2009,Diario!$E$1:$E$2009)/_xlfn.XLOOKUP(Tweets!A187,Diario!$A$1:$A$2009,Diario!$E$1:$E$2009)-1,"")</f>
        <v>-3.0210308930445962E-2</v>
      </c>
      <c r="P187" s="33">
        <f>IFERROR(_xlfn.XLOOKUP(Tweets!A187+3,Diario!$A$1:$A$2009,Diario!$E$1:$E$2009)/_xlfn.XLOOKUP(Tweets!A187,Diario!$A$1:$A$2009,Diario!$E$1:$E$2009)-1,"")</f>
        <v>-5.8674712417443819E-2</v>
      </c>
      <c r="Q187" s="33">
        <f>IFERROR(_xlfn.XLOOKUP(Tweets!A187+7,Diario!$A$1:$A$2009,Diario!$E$1:$E$2009)/_xlfn.XLOOKUP(Tweets!A187,Diario!$A$1:$A$2009,Diario!$E$1:$E$2009)-1,"")</f>
        <v>0.12847870076588941</v>
      </c>
      <c r="R187" s="33">
        <f>IFERROR(_xlfn.XLOOKUP(Tweets!A187,Diario!$A:$A,Diario!$I:$I),"")</f>
        <v>1.0812787190896778E-2</v>
      </c>
      <c r="S187" s="33" cm="1">
        <f t="array" ref="S187">IFERROR(_xlfn.STDEV.S(_xlfn._xlws.FILTER(Diario!$J$1:$J$2009,(Diario!$A$1:$A$2009&gt;=Tweets!A187)*(Diario!$A$1:$A$2009&lt;=Tweets!A187+3))),"")</f>
        <v>1.9739915363295082E-2</v>
      </c>
      <c r="T187" s="33" cm="1">
        <f t="array" ref="T187">IFERROR(_xlfn.STDEV.S(_xlfn._xlws.FILTER(Diario!$J$1:$J$2009,(Diario!$A$1:$A$2009&gt;=Tweets!A187)*(Diario!$A$1:$A$2009&lt;=Tweets!A187+7))),"")</f>
        <v>8.769765178792284E-2</v>
      </c>
      <c r="U187" s="33">
        <f>IFERROR(_xlfn.XLOOKUP(Tweets!A187-1,Diario!$A:$A,Diario!$I:$I),"")</f>
        <v>1.0928535601044093E-2</v>
      </c>
      <c r="V187" s="33" cm="1">
        <f t="array" ref="V187">IFERROR(_xlfn.STDEV.S(_xlfn._xlws.FILTER(Diario!$J:$J,(Diario!$A:$A&gt;=Tweets!A187-3)*(Diario!$A:$A&lt;=Tweets!A187-1))),"")</f>
        <v>3.0572928218580996E-2</v>
      </c>
      <c r="W187" s="33" cm="1">
        <f t="array" ref="W187">IFERROR(_xlfn.STDEV.S(_xlfn._xlws.FILTER(Diario!$J:$J,(Diario!$A:$A&gt;=Tweets!A187-7)*(Diario!$A:$A&lt;=Tweets!A187-1))),"")</f>
        <v>2.2698716820561477E-2</v>
      </c>
      <c r="X187" s="7">
        <f>IF(_xlfn.XLOOKUP(Tweets!A187+3,Diario!$A:$A,Diario!$E:$E,,1)="",0,1)</f>
        <v>1</v>
      </c>
      <c r="Y187" s="7">
        <f>IF(_xlfn.XLOOKUP(Tweets!A187+7,Diario!$A:$A,Diario!$E:$E,,1)="",0,1)</f>
        <v>1</v>
      </c>
    </row>
    <row r="188" spans="1:25" x14ac:dyDescent="0.25">
      <c r="A188" s="23">
        <v>45782</v>
      </c>
      <c r="B188" s="24" t="s">
        <v>420</v>
      </c>
      <c r="C188" s="25">
        <v>5000</v>
      </c>
      <c r="D188" s="25">
        <v>500</v>
      </c>
      <c r="E188" s="25">
        <v>300</v>
      </c>
      <c r="F188" s="25" t="str">
        <f t="shared" si="5"/>
        <v>Bajo</v>
      </c>
      <c r="G188" s="25">
        <f>SUM(Tweets[[#This Row],[Likes]:[Respuestas]])</f>
        <v>5800</v>
      </c>
      <c r="H188" s="26" t="s">
        <v>421</v>
      </c>
      <c r="I188" s="24" t="s">
        <v>29</v>
      </c>
      <c r="J188" s="24" t="s">
        <v>49</v>
      </c>
      <c r="K188" s="24" t="s">
        <v>38</v>
      </c>
      <c r="L188" s="24" t="s">
        <v>50</v>
      </c>
      <c r="M188" s="24" t="s">
        <v>106</v>
      </c>
      <c r="N188" s="24" t="s">
        <v>34</v>
      </c>
      <c r="O188" s="33">
        <f>IFERROR(_xlfn.XLOOKUP(Tweets!A188+1,Diario!$A$1:$A$2009,Diario!$E$1:$E$2009)/_xlfn.XLOOKUP(Tweets!A188,Diario!$A$1:$A$2009,Diario!$E$1:$E$2009)-1,"")</f>
        <v>8.4341971325645471E-3</v>
      </c>
      <c r="P188" s="33">
        <f>IFERROR(_xlfn.XLOOKUP(Tweets!A188+3,Diario!$A$1:$A$2009,Diario!$E$1:$E$2009)/_xlfn.XLOOKUP(Tweets!A188,Diario!$A$1:$A$2009,Diario!$E$1:$E$2009)-1,"")</f>
        <v>0.15246556009330514</v>
      </c>
      <c r="Q188" s="33">
        <f>IFERROR(_xlfn.XLOOKUP(Tweets!A188+7,Diario!$A$1:$A$2009,Diario!$E$1:$E$2009)/_xlfn.XLOOKUP(Tweets!A188,Diario!$A$1:$A$2009,Diario!$E$1:$E$2009)-1,"")</f>
        <v>0.35322216033616738</v>
      </c>
      <c r="R188" s="33">
        <f>IFERROR(_xlfn.XLOOKUP(Tweets!A188,Diario!$A:$A,Diario!$I:$I),"")</f>
        <v>1.7034492775954632E-2</v>
      </c>
      <c r="S188" s="33" cm="1">
        <f t="array" ref="S188">IFERROR(_xlfn.STDEV.S(_xlfn._xlws.FILTER(Diario!$J$1:$J$2009,(Diario!$A$1:$A$2009&gt;=Tweets!A188)*(Diario!$A$1:$A$2009&lt;=Tweets!A188+3))),"")</f>
        <v>6.6797356304770891E-2</v>
      </c>
      <c r="T188" s="33" cm="1">
        <f t="array" ref="T188">IFERROR(_xlfn.STDEV.S(_xlfn._xlws.FILTER(Diario!$J$1:$J$2009,(Diario!$A$1:$A$2009&gt;=Tweets!A188)*(Diario!$A$1:$A$2009&lt;=Tweets!A188+7))),"")</f>
        <v>8.9006129787912197E-2</v>
      </c>
      <c r="U188" s="33">
        <f>IFERROR(_xlfn.XLOOKUP(Tweets!A188-1,Diario!$A:$A,Diario!$I:$I),"")</f>
        <v>1.4923227364313587E-3</v>
      </c>
      <c r="V188" s="33" cm="1">
        <f t="array" ref="V188">IFERROR(_xlfn.STDEV.S(_xlfn._xlws.FILTER(Diario!$J:$J,(Diario!$A:$A&gt;=Tweets!A188-3)*(Diario!$A:$A&lt;=Tweets!A188-1))),"")</f>
        <v>1.6862243215456336E-2</v>
      </c>
      <c r="W188" s="33" cm="1">
        <f t="array" ref="W188">IFERROR(_xlfn.STDEV.S(_xlfn._xlws.FILTER(Diario!$J:$J,(Diario!$A:$A&gt;=Tweets!A188-7)*(Diario!$A:$A&lt;=Tweets!A188-1))),"")</f>
        <v>2.7119190873782954E-2</v>
      </c>
      <c r="X188" s="7">
        <f>IF(_xlfn.XLOOKUP(Tweets!A188+3,Diario!$A:$A,Diario!$E:$E,,1)="",0,1)</f>
        <v>1</v>
      </c>
      <c r="Y188" s="7">
        <f>IF(_xlfn.XLOOKUP(Tweets!A188+7,Diario!$A:$A,Diario!$E:$E,,1)="",0,1)</f>
        <v>1</v>
      </c>
    </row>
    <row r="189" spans="1:25" x14ac:dyDescent="0.25">
      <c r="A189" s="23">
        <v>45782</v>
      </c>
      <c r="B189" s="24" t="s">
        <v>422</v>
      </c>
      <c r="C189" s="25">
        <v>4000</v>
      </c>
      <c r="D189" s="25">
        <v>300</v>
      </c>
      <c r="E189" s="25">
        <v>200</v>
      </c>
      <c r="F189" s="25" t="str">
        <f t="shared" si="5"/>
        <v>Bajo</v>
      </c>
      <c r="G189" s="25">
        <f>SUM(Tweets[[#This Row],[Likes]:[Respuestas]])</f>
        <v>4500</v>
      </c>
      <c r="H189" s="26" t="s">
        <v>423</v>
      </c>
      <c r="I189" s="24" t="s">
        <v>29</v>
      </c>
      <c r="J189" s="24" t="s">
        <v>49</v>
      </c>
      <c r="K189" s="24" t="s">
        <v>31</v>
      </c>
      <c r="L189" s="24" t="s">
        <v>32</v>
      </c>
      <c r="M189" s="24" t="s">
        <v>33</v>
      </c>
      <c r="N189" s="24" t="s">
        <v>34</v>
      </c>
      <c r="O189" s="33">
        <f>IFERROR(_xlfn.XLOOKUP(Tweets!A189+1,Diario!$A$1:$A$2009,Diario!$E$1:$E$2009)/_xlfn.XLOOKUP(Tweets!A189,Diario!$A$1:$A$2009,Diario!$E$1:$E$2009)-1,"")</f>
        <v>8.4341971325645471E-3</v>
      </c>
      <c r="P189" s="33">
        <f>IFERROR(_xlfn.XLOOKUP(Tweets!A189+3,Diario!$A$1:$A$2009,Diario!$E$1:$E$2009)/_xlfn.XLOOKUP(Tweets!A189,Diario!$A$1:$A$2009,Diario!$E$1:$E$2009)-1,"")</f>
        <v>0.15246556009330514</v>
      </c>
      <c r="Q189" s="33">
        <f>IFERROR(_xlfn.XLOOKUP(Tweets!A189+7,Diario!$A$1:$A$2009,Diario!$E$1:$E$2009)/_xlfn.XLOOKUP(Tweets!A189,Diario!$A$1:$A$2009,Diario!$E$1:$E$2009)-1,"")</f>
        <v>0.35322216033616738</v>
      </c>
      <c r="R189" s="33">
        <f>IFERROR(_xlfn.XLOOKUP(Tweets!A189,Diario!$A:$A,Diario!$I:$I),"")</f>
        <v>1.7034492775954632E-2</v>
      </c>
      <c r="S189" s="33" cm="1">
        <f t="array" ref="S189">IFERROR(_xlfn.STDEV.S(_xlfn._xlws.FILTER(Diario!$J$1:$J$2009,(Diario!$A$1:$A$2009&gt;=Tweets!A189)*(Diario!$A$1:$A$2009&lt;=Tweets!A189+3))),"")</f>
        <v>6.6797356304770891E-2</v>
      </c>
      <c r="T189" s="33" cm="1">
        <f t="array" ref="T189">IFERROR(_xlfn.STDEV.S(_xlfn._xlws.FILTER(Diario!$J$1:$J$2009,(Diario!$A$1:$A$2009&gt;=Tweets!A189)*(Diario!$A$1:$A$2009&lt;=Tweets!A189+7))),"")</f>
        <v>8.9006129787912197E-2</v>
      </c>
      <c r="U189" s="33">
        <f>IFERROR(_xlfn.XLOOKUP(Tweets!A189-1,Diario!$A:$A,Diario!$I:$I),"")</f>
        <v>1.4923227364313587E-3</v>
      </c>
      <c r="V189" s="33" cm="1">
        <f t="array" ref="V189">IFERROR(_xlfn.STDEV.S(_xlfn._xlws.FILTER(Diario!$J:$J,(Diario!$A:$A&gt;=Tweets!A189-3)*(Diario!$A:$A&lt;=Tweets!A189-1))),"")</f>
        <v>1.6862243215456336E-2</v>
      </c>
      <c r="W189" s="33" cm="1">
        <f t="array" ref="W189">IFERROR(_xlfn.STDEV.S(_xlfn._xlws.FILTER(Diario!$J:$J,(Diario!$A:$A&gt;=Tweets!A189-7)*(Diario!$A:$A&lt;=Tweets!A189-1))),"")</f>
        <v>2.7119190873782954E-2</v>
      </c>
      <c r="X189" s="7">
        <f>IF(_xlfn.XLOOKUP(Tweets!A189+3,Diario!$A:$A,Diario!$E:$E,,1)="",0,1)</f>
        <v>1</v>
      </c>
      <c r="Y189" s="7">
        <f>IF(_xlfn.XLOOKUP(Tweets!A189+7,Diario!$A:$A,Diario!$E:$E,,1)="",0,1)</f>
        <v>1</v>
      </c>
    </row>
    <row r="190" spans="1:25" x14ac:dyDescent="0.25">
      <c r="A190" s="23">
        <v>45801</v>
      </c>
      <c r="B190" s="24" t="s">
        <v>424</v>
      </c>
      <c r="C190" s="25">
        <v>113000</v>
      </c>
      <c r="D190" s="25">
        <v>19000</v>
      </c>
      <c r="E190" s="25">
        <v>5000</v>
      </c>
      <c r="F190" s="25" t="str">
        <f t="shared" si="5"/>
        <v>Alto</v>
      </c>
      <c r="G190" s="25">
        <f>SUM(Tweets[[#This Row],[Likes]:[Respuestas]])</f>
        <v>137000</v>
      </c>
      <c r="H190" s="26" t="s">
        <v>425</v>
      </c>
      <c r="I190" s="24" t="s">
        <v>48</v>
      </c>
      <c r="J190" s="24" t="s">
        <v>49</v>
      </c>
      <c r="K190" s="24" t="s">
        <v>38</v>
      </c>
      <c r="L190" s="24" t="s">
        <v>50</v>
      </c>
      <c r="M190" s="24" t="s">
        <v>63</v>
      </c>
      <c r="N190" s="24" t="s">
        <v>34</v>
      </c>
      <c r="O190" s="33">
        <f>IFERROR(_xlfn.XLOOKUP(Tweets!A190+1,Diario!$A$1:$A$2009,Diario!$E$1:$E$2009)/_xlfn.XLOOKUP(Tweets!A190,Diario!$A$1:$A$2009,Diario!$E$1:$E$2009)-1,"")</f>
        <v>-2.0504999631981713E-3</v>
      </c>
      <c r="P190" s="33">
        <f>IFERROR(_xlfn.XLOOKUP(Tweets!A190+3,Diario!$A$1:$A$2009,Diario!$E$1:$E$2009)/_xlfn.XLOOKUP(Tweets!A190,Diario!$A$1:$A$2009,Diario!$E$1:$E$2009)-1,"")</f>
        <v>3.3745822291486594E-3</v>
      </c>
      <c r="Q190" s="33">
        <f>IFERROR(_xlfn.XLOOKUP(Tweets!A190+7,Diario!$A$1:$A$2009,Diario!$E$1:$E$2009)/_xlfn.XLOOKUP(Tweets!A190,Diario!$A$1:$A$2009,Diario!$E$1:$E$2009)-1,"")</f>
        <v>-0.14479620875726984</v>
      </c>
      <c r="R190" s="33">
        <f>IFERROR(_xlfn.XLOOKUP(Tweets!A190,Diario!$A:$A,Diario!$I:$I),"")</f>
        <v>2.2956779078407128E-2</v>
      </c>
      <c r="S190" s="33" cm="1">
        <f t="array" ref="S190">IFERROR(_xlfn.STDEV.S(_xlfn._xlws.FILTER(Diario!$J$1:$J$2009,(Diario!$A$1:$A$2009&gt;=Tweets!A190)*(Diario!$A$1:$A$2009&lt;=Tweets!A190+3))),"")</f>
        <v>1.2680795802955128E-2</v>
      </c>
      <c r="T190" s="33" cm="1">
        <f t="array" ref="T190">IFERROR(_xlfn.STDEV.S(_xlfn._xlws.FILTER(Diario!$J$1:$J$2009,(Diario!$A$1:$A$2009&gt;=Tweets!A190)*(Diario!$A$1:$A$2009&lt;=Tweets!A190+7))),"")</f>
        <v>3.4559111396905658E-2</v>
      </c>
      <c r="U190" s="33">
        <f>IFERROR(_xlfn.XLOOKUP(Tweets!A190-1,Diario!$A:$A,Diario!$I:$I),"")</f>
        <v>5.2011063876439098E-2</v>
      </c>
      <c r="V190" s="33" cm="1">
        <f t="array" ref="V190">IFERROR(_xlfn.STDEV.S(_xlfn._xlws.FILTER(Diario!$J:$J,(Diario!$A:$A&gt;=Tweets!A190-3)*(Diario!$A:$A&lt;=Tweets!A190-1))),"")</f>
        <v>6.215580058746533E-2</v>
      </c>
      <c r="W190" s="33" cm="1">
        <f t="array" ref="W190">IFERROR(_xlfn.STDEV.S(_xlfn._xlws.FILTER(Diario!$J:$J,(Diario!$A:$A&gt;=Tweets!A190-7)*(Diario!$A:$A&lt;=Tweets!A190-1))),"")</f>
        <v>5.4982102042521908E-2</v>
      </c>
      <c r="X190" s="7">
        <f>IF(_xlfn.XLOOKUP(Tweets!A190+3,Diario!$A:$A,Diario!$E:$E,,1)="",0,1)</f>
        <v>1</v>
      </c>
      <c r="Y190" s="7">
        <f>IF(_xlfn.XLOOKUP(Tweets!A190+7,Diario!$A:$A,Diario!$E:$E,,1)="",0,1)</f>
        <v>1</v>
      </c>
    </row>
    <row r="191" spans="1:25" x14ac:dyDescent="0.25">
      <c r="A191" s="23">
        <v>45809</v>
      </c>
      <c r="B191" s="24" t="s">
        <v>426</v>
      </c>
      <c r="C191" s="25">
        <v>30000</v>
      </c>
      <c r="D191" s="25">
        <v>5000</v>
      </c>
      <c r="E191" s="25">
        <v>4000</v>
      </c>
      <c r="F191" s="25" t="str">
        <f t="shared" si="5"/>
        <v>Medio</v>
      </c>
      <c r="G191" s="25">
        <f>SUM(Tweets[[#This Row],[Likes]:[Respuestas]])</f>
        <v>39000</v>
      </c>
      <c r="H191" s="26" t="s">
        <v>427</v>
      </c>
      <c r="I191" s="24" t="s">
        <v>29</v>
      </c>
      <c r="J191" s="24" t="s">
        <v>30</v>
      </c>
      <c r="K191" s="24" t="s">
        <v>44</v>
      </c>
      <c r="L191" s="24" t="s">
        <v>103</v>
      </c>
      <c r="M191" s="24" t="s">
        <v>63</v>
      </c>
      <c r="N191" s="24" t="s">
        <v>34</v>
      </c>
      <c r="O191" s="33">
        <f>IFERROR(_xlfn.XLOOKUP(Tweets!A191+1,Diario!$A$1:$A$2009,Diario!$E$1:$E$2009)/_xlfn.XLOOKUP(Tweets!A191,Diario!$A$1:$A$2009,Diario!$E$1:$E$2009)-1,"")</f>
        <v>9.0243200587658556E-3</v>
      </c>
      <c r="P191" s="33">
        <f>IFERROR(_xlfn.XLOOKUP(Tweets!A191+3,Diario!$A$1:$A$2009,Diario!$E$1:$E$2009)/_xlfn.XLOOKUP(Tweets!A191,Diario!$A$1:$A$2009,Diario!$E$1:$E$2009)-1,"")</f>
        <v>-2.836156080580976E-2</v>
      </c>
      <c r="Q191" s="33">
        <f>IFERROR(_xlfn.XLOOKUP(Tweets!A191+7,Diario!$A$1:$A$2009,Diario!$E$1:$E$2009)/_xlfn.XLOOKUP(Tweets!A191,Diario!$A$1:$A$2009,Diario!$E$1:$E$2009)-1,"")</f>
        <v>-4.8687245967964699E-2</v>
      </c>
      <c r="R191" s="33">
        <f>IFERROR(_xlfn.XLOOKUP(Tweets!A191,Diario!$A:$A,Diario!$I:$I),"")</f>
        <v>1.2116547796622849E-2</v>
      </c>
      <c r="S191" s="33" cm="1">
        <f t="array" ref="S191">IFERROR(_xlfn.STDEV.S(_xlfn._xlws.FILTER(Diario!$J$1:$J$2009,(Diario!$A$1:$A$2009&gt;=Tweets!A191)*(Diario!$A$1:$A$2009&lt;=Tweets!A191+3))),"")</f>
        <v>4.108397887712107E-2</v>
      </c>
      <c r="T191" s="33" cm="1">
        <f t="array" ref="T191">IFERROR(_xlfn.STDEV.S(_xlfn._xlws.FILTER(Diario!$J$1:$J$2009,(Diario!$A$1:$A$2009&gt;=Tweets!A191)*(Diario!$A$1:$A$2009&lt;=Tweets!A191+7))),"")</f>
        <v>4.5548423719581066E-2</v>
      </c>
      <c r="U191" s="33">
        <f>IFERROR(_xlfn.XLOOKUP(Tweets!A191-1,Diario!$A:$A,Diario!$I:$I),"")</f>
        <v>6.4861353539172996E-3</v>
      </c>
      <c r="V191" s="33" cm="1">
        <f t="array" ref="V191">IFERROR(_xlfn.STDEV.S(_xlfn._xlws.FILTER(Diario!$J:$J,(Diario!$A:$A&gt;=Tweets!A191-3)*(Diario!$A:$A&lt;=Tweets!A191-1))),"")</f>
        <v>5.6889098551788427E-2</v>
      </c>
      <c r="W191" s="33" cm="1">
        <f t="array" ref="W191">IFERROR(_xlfn.STDEV.S(_xlfn._xlws.FILTER(Diario!$J:$J,(Diario!$A:$A&gt;=Tweets!A191-7)*(Diario!$A:$A&lt;=Tweets!A191-1))),"")</f>
        <v>3.6664096374025713E-2</v>
      </c>
      <c r="X191" s="7">
        <f>IF(_xlfn.XLOOKUP(Tweets!A191+3,Diario!$A:$A,Diario!$E:$E,,1)="",0,1)</f>
        <v>1</v>
      </c>
      <c r="Y191" s="7">
        <f>IF(_xlfn.XLOOKUP(Tweets!A191+7,Diario!$A:$A,Diario!$E:$E,,1)="",0,1)</f>
        <v>1</v>
      </c>
    </row>
    <row r="192" spans="1:25" x14ac:dyDescent="0.25">
      <c r="A192" s="23">
        <v>45819</v>
      </c>
      <c r="B192" s="24" t="s">
        <v>428</v>
      </c>
      <c r="C192" s="25">
        <v>1000000</v>
      </c>
      <c r="D192" s="25">
        <v>137000</v>
      </c>
      <c r="E192" s="25">
        <v>152000</v>
      </c>
      <c r="F192" s="25" t="str">
        <f t="shared" si="5"/>
        <v>Muy alto</v>
      </c>
      <c r="G192" s="25">
        <f>SUM(Tweets[[#This Row],[Likes]:[Respuestas]])</f>
        <v>1289000</v>
      </c>
      <c r="H192" s="26" t="s">
        <v>429</v>
      </c>
      <c r="I192" s="24" t="s">
        <v>43</v>
      </c>
      <c r="J192" s="24" t="s">
        <v>30</v>
      </c>
      <c r="K192" s="24" t="s">
        <v>38</v>
      </c>
      <c r="L192" s="24" t="s">
        <v>32</v>
      </c>
      <c r="M192" s="24" t="s">
        <v>40</v>
      </c>
      <c r="N192" s="24" t="s">
        <v>34</v>
      </c>
      <c r="O192" s="33">
        <f>IFERROR(_xlfn.XLOOKUP(Tweets!A192+1,Diario!$A$1:$A$2009,Diario!$E$1:$E$2009)/_xlfn.XLOOKUP(Tweets!A192,Diario!$A$1:$A$2009,Diario!$E$1:$E$2009)-1,"")</f>
        <v>-5.9030531991844604E-2</v>
      </c>
      <c r="P192" s="33">
        <f>IFERROR(_xlfn.XLOOKUP(Tweets!A192+3,Diario!$A$1:$A$2009,Diario!$E$1:$E$2009)/_xlfn.XLOOKUP(Tweets!A192,Diario!$A$1:$A$2009,Diario!$E$1:$E$2009)-1,"")</f>
        <v>-7.5476756760909369E-2</v>
      </c>
      <c r="Q192" s="33">
        <f>IFERROR(_xlfn.XLOOKUP(Tweets!A192+7,Diario!$A$1:$A$2009,Diario!$E$1:$E$2009)/_xlfn.XLOOKUP(Tweets!A192,Diario!$A$1:$A$2009,Diario!$E$1:$E$2009)-1,"")</f>
        <v>-0.11613738928323714</v>
      </c>
      <c r="R192" s="33">
        <f>IFERROR(_xlfn.XLOOKUP(Tweets!A192,Diario!$A:$A,Diario!$I:$I),"")</f>
        <v>1.327696210898972E-2</v>
      </c>
      <c r="S192" s="33" cm="1">
        <f t="array" ref="S192">IFERROR(_xlfn.STDEV.S(_xlfn._xlws.FILTER(Diario!$J$1:$J$2009,(Diario!$A$1:$A$2009&gt;=Tweets!A192)*(Diario!$A$1:$A$2009&lt;=Tweets!A192+3))),"")</f>
        <v>2.4157763066838794E-2</v>
      </c>
      <c r="T192" s="33" cm="1">
        <f t="array" ref="T192">IFERROR(_xlfn.STDEV.S(_xlfn._xlws.FILTER(Diario!$J$1:$J$2009,(Diario!$A$1:$A$2009&gt;=Tweets!A192)*(Diario!$A$1:$A$2009&lt;=Tweets!A192+7))),"")</f>
        <v>1.9833686501934039E-2</v>
      </c>
      <c r="U192" s="33">
        <f>IFERROR(_xlfn.XLOOKUP(Tweets!A192-1,Diario!$A:$A,Diario!$I:$I),"")</f>
        <v>5.7084226585424537E-2</v>
      </c>
      <c r="V192" s="33" cm="1">
        <f t="array" ref="V192">IFERROR(_xlfn.STDEV.S(_xlfn._xlws.FILTER(Diario!$J:$J,(Diario!$A:$A&gt;=Tweets!A192-3)*(Diario!$A:$A&lt;=Tweets!A192-1))),"")</f>
        <v>4.0916483305302696E-2</v>
      </c>
      <c r="W192" s="33" cm="1">
        <f t="array" ref="W192">IFERROR(_xlfn.STDEV.S(_xlfn._xlws.FILTER(Diario!$J:$J,(Diario!$A:$A&gt;=Tweets!A192-7)*(Diario!$A:$A&lt;=Tweets!A192-1))),"")</f>
        <v>4.8874619612684959E-2</v>
      </c>
      <c r="X192" s="7">
        <f>IF(_xlfn.XLOOKUP(Tweets!A192+3,Diario!$A:$A,Diario!$E:$E,,1)="",0,1)</f>
        <v>1</v>
      </c>
      <c r="Y192" s="7">
        <f>IF(_xlfn.XLOOKUP(Tweets!A192+7,Diario!$A:$A,Diario!$E:$E,,1)="",0,1)</f>
        <v>1</v>
      </c>
    </row>
    <row r="193" spans="1:25" x14ac:dyDescent="0.25">
      <c r="A193" s="23">
        <v>45641</v>
      </c>
      <c r="B193" s="24" t="s">
        <v>431</v>
      </c>
      <c r="C193" s="25">
        <v>7000</v>
      </c>
      <c r="D193" s="25">
        <v>276</v>
      </c>
      <c r="E193" s="25">
        <v>346</v>
      </c>
      <c r="F193" s="25" t="str">
        <f t="shared" si="5"/>
        <v>Bajo</v>
      </c>
      <c r="G193" s="25">
        <v>7622</v>
      </c>
      <c r="H193" s="27" t="s">
        <v>432</v>
      </c>
      <c r="I193" s="24" t="s">
        <v>43</v>
      </c>
      <c r="J193" s="24" t="s">
        <v>49</v>
      </c>
      <c r="K193" s="24" t="s">
        <v>44</v>
      </c>
      <c r="L193" s="24" t="s">
        <v>50</v>
      </c>
      <c r="M193" s="24" t="s">
        <v>63</v>
      </c>
      <c r="N193" s="24" t="s">
        <v>34</v>
      </c>
      <c r="O193" s="33">
        <f>IFERROR(_xlfn.XLOOKUP(Tweets!A193+1,Diario!$A$1:$A$2009,Diario!$E$1:$E$2009)/_xlfn.XLOOKUP(Tweets!A193,Diario!$A$1:$A$2009,Diario!$E$1:$E$2009)-1,"")</f>
        <v>-1.2946707853271344E-2</v>
      </c>
      <c r="P193" s="33">
        <f>IFERROR(_xlfn.XLOOKUP(Tweets!A193+3,Diario!$A$1:$A$2009,Diario!$E$1:$E$2009)/_xlfn.XLOOKUP(Tweets!A193,Diario!$A$1:$A$2009,Diario!$E$1:$E$2009)-1,"")</f>
        <v>-0.1198697665638474</v>
      </c>
      <c r="Q193" s="33">
        <f>IFERROR(_xlfn.XLOOKUP(Tweets!A193+7,Diario!$A$1:$A$2009,Diario!$E$1:$E$2009)/_xlfn.XLOOKUP(Tweets!A193,Diario!$A$1:$A$2009,Diario!$E$1:$E$2009)-1,"")</f>
        <v>-0.23202551634748037</v>
      </c>
      <c r="R193" s="33">
        <f>IFERROR(_xlfn.XLOOKUP(Tweets!A193,Diario!$A:$A,Diario!$I:$I),"")</f>
        <v>1.5979287917999047E-2</v>
      </c>
      <c r="S193" s="33" cm="1">
        <f t="array" ref="S193">IFERROR(_xlfn.STDEV.S(_xlfn._xlws.FILTER(Diario!$J$1:$J$2009,(Diario!$A$1:$A$2009&gt;=Tweets!A193)*(Diario!$A$1:$A$2009&lt;=Tweets!A193+3))),"")</f>
        <v>5.1733644936681963E-2</v>
      </c>
      <c r="T193" s="33" cm="1">
        <f t="array" ref="T193">IFERROR(_xlfn.STDEV.S(_xlfn._xlws.FILTER(Diario!$J$1:$J$2009,(Diario!$A$1:$A$2009&gt;=Tweets!A193)*(Diario!$A$1:$A$2009&lt;=Tweets!A193+7))),"")</f>
        <v>5.205411300628434E-2</v>
      </c>
      <c r="U193" s="33">
        <f>IFERROR(_xlfn.XLOOKUP(Tweets!A193-1,Diario!$A:$A,Diario!$I:$I),"")</f>
        <v>1.5561952399203704E-2</v>
      </c>
      <c r="V193" s="33" cm="1">
        <f t="array" ref="V193">IFERROR(_xlfn.STDEV.S(_xlfn._xlws.FILTER(Diario!$J:$J,(Diario!$A:$A&gt;=Tweets!A193-3)*(Diario!$A:$A&lt;=Tweets!A193-1))),"")</f>
        <v>2.4434376833961588E-2</v>
      </c>
      <c r="W193" s="33" cm="1">
        <f t="array" ref="W193">IFERROR(_xlfn.STDEV.S(_xlfn._xlws.FILTER(Diario!$J:$J,(Diario!$A:$A&gt;=Tweets!A193-7)*(Diario!$A:$A&lt;=Tweets!A193-1))),"")</f>
        <v>5.3408682317941221E-2</v>
      </c>
      <c r="X193" s="7">
        <f>IF(_xlfn.XLOOKUP(Tweets!A193+3,Diario!$A:$A,Diario!$E:$E,,1)="",0,1)</f>
        <v>1</v>
      </c>
      <c r="Y193" s="7">
        <f>IF(_xlfn.XLOOKUP(Tweets!A193+7,Diario!$A:$A,Diario!$E:$E,,1)="",0,1)</f>
        <v>1</v>
      </c>
    </row>
    <row r="194" spans="1:25" x14ac:dyDescent="0.25">
      <c r="A194" s="23">
        <v>44983</v>
      </c>
      <c r="B194" s="24" t="s">
        <v>433</v>
      </c>
      <c r="C194" s="25">
        <v>6000</v>
      </c>
      <c r="D194" s="25">
        <v>225</v>
      </c>
      <c r="E194" s="25">
        <v>273</v>
      </c>
      <c r="F194" s="25" t="str">
        <f t="shared" ref="F194:F201" si="6">IF(G194&lt;=_xlfn.PERCENTILE.INC($G:$G,0.25),"Bajo", IF(G194&lt;=_xlfn.PERCENTILE.INC($G:$G,0.5),"Medio", IF(G194&lt;=_xlfn.PERCENTILE.INC($G:$G,0.75),"Alto","Muy alto")))</f>
        <v>Bajo</v>
      </c>
      <c r="G194" s="25">
        <v>6498</v>
      </c>
      <c r="H194" s="27" t="s">
        <v>434</v>
      </c>
      <c r="I194" s="24" t="s">
        <v>43</v>
      </c>
      <c r="J194" s="24" t="s">
        <v>49</v>
      </c>
      <c r="K194" s="24" t="s">
        <v>66</v>
      </c>
      <c r="L194" s="24" t="s">
        <v>91</v>
      </c>
      <c r="M194" s="24" t="s">
        <v>50</v>
      </c>
      <c r="N194" s="24" t="s">
        <v>34</v>
      </c>
      <c r="O194" s="33">
        <f>IFERROR(_xlfn.XLOOKUP(Tweets!A194+1,Diario!$A$1:$A$2009,Diario!$E$1:$E$2009)/_xlfn.XLOOKUP(Tweets!A194,Diario!$A$1:$A$2009,Diario!$E$1:$E$2009)-1,"")</f>
        <v>-9.9410090777628524E-3</v>
      </c>
      <c r="P194" s="33">
        <f>IFERROR(_xlfn.XLOOKUP(Tweets!A194+3,Diario!$A$1:$A$2009,Diario!$E$1:$E$2009)/_xlfn.XLOOKUP(Tweets!A194,Diario!$A$1:$A$2009,Diario!$E$1:$E$2009)-1,"")</f>
        <v>-1.1979341634092977E-3</v>
      </c>
      <c r="Q194" s="33">
        <f>IFERROR(_xlfn.XLOOKUP(Tweets!A194+7,Diario!$A$1:$A$2009,Diario!$E$1:$E$2009)/_xlfn.XLOOKUP(Tweets!A194,Diario!$A$1:$A$2009,Diario!$E$1:$E$2009)-1,"")</f>
        <v>-8.9032554858375468E-2</v>
      </c>
      <c r="R194" s="33">
        <f>IFERROR(_xlfn.XLOOKUP(Tweets!A194,Diario!$A:$A,Diario!$I:$I),"")</f>
        <v>5.9100267081356513E-3</v>
      </c>
      <c r="S194" s="33" cm="1">
        <f t="array" ref="S194">IFERROR(_xlfn.STDEV.S(_xlfn._xlws.FILTER(Diario!$J$1:$J$2009,(Diario!$A$1:$A$2009&gt;=Tweets!A194)*(Diario!$A$1:$A$2009&lt;=Tweets!A194+3))),"")</f>
        <v>1.4651360453812674E-2</v>
      </c>
      <c r="T194" s="33" cm="1">
        <f t="array" ref="T194">IFERROR(_xlfn.STDEV.S(_xlfn._xlws.FILTER(Diario!$J$1:$J$2009,(Diario!$A$1:$A$2009&gt;=Tweets!A194)*(Diario!$A$1:$A$2009&lt;=Tweets!A194+7))),"")</f>
        <v>1.9792887270401609E-2</v>
      </c>
      <c r="U194" s="33">
        <f>IFERROR(_xlfn.XLOOKUP(Tweets!A194-1,Diario!$A:$A,Diario!$I:$I),"")</f>
        <v>7.4717385166021069E-3</v>
      </c>
      <c r="V194" s="33" cm="1">
        <f t="array" ref="V194">IFERROR(_xlfn.STDEV.S(_xlfn._xlws.FILTER(Diario!$J:$J,(Diario!$A:$A&gt;=Tweets!A194-3)*(Diario!$A:$A&lt;=Tweets!A194-1))),"")</f>
        <v>2.8950156254807104E-2</v>
      </c>
      <c r="W194" s="33" cm="1">
        <f t="array" ref="W194">IFERROR(_xlfn.STDEV.S(_xlfn._xlws.FILTER(Diario!$J:$J,(Diario!$A:$A&gt;=Tweets!A194-7)*(Diario!$A:$A&lt;=Tweets!A194-1))),"")</f>
        <v>2.1530130460410461E-2</v>
      </c>
      <c r="X194" s="7">
        <f>IF(_xlfn.XLOOKUP(Tweets!A194+3,Diario!$A:$A,Diario!$E:$E,,1)="",0,1)</f>
        <v>1</v>
      </c>
      <c r="Y194" s="7">
        <f>IF(_xlfn.XLOOKUP(Tweets!A194+7,Diario!$A:$A,Diario!$E:$E,,1)="",0,1)</f>
        <v>1</v>
      </c>
    </row>
    <row r="195" spans="1:25" x14ac:dyDescent="0.25">
      <c r="A195" s="23">
        <v>44947</v>
      </c>
      <c r="B195" s="24" t="s">
        <v>435</v>
      </c>
      <c r="C195" s="25">
        <v>33000</v>
      </c>
      <c r="D195" s="25">
        <v>2000</v>
      </c>
      <c r="E195" s="25">
        <v>3000</v>
      </c>
      <c r="F195" s="25" t="str">
        <f t="shared" si="6"/>
        <v>Medio</v>
      </c>
      <c r="G195" s="25">
        <v>38000</v>
      </c>
      <c r="H195" s="27" t="s">
        <v>436</v>
      </c>
      <c r="I195" s="24" t="s">
        <v>37</v>
      </c>
      <c r="J195" s="24" t="s">
        <v>49</v>
      </c>
      <c r="K195" s="24" t="s">
        <v>66</v>
      </c>
      <c r="L195" s="24" t="s">
        <v>91</v>
      </c>
      <c r="M195" s="24" t="s">
        <v>40</v>
      </c>
      <c r="N195" s="24" t="s">
        <v>34</v>
      </c>
      <c r="O195" s="33">
        <f>IFERROR(_xlfn.XLOOKUP(Tweets!A195+1,Diario!$A$1:$A$2009,Diario!$E$1:$E$2009)/_xlfn.XLOOKUP(Tweets!A195,Diario!$A$1:$A$2009,Diario!$E$1:$E$2009)-1,"")</f>
        <v>4.562172932596642E-2</v>
      </c>
      <c r="P195" s="33">
        <f>IFERROR(_xlfn.XLOOKUP(Tweets!A195+3,Diario!$A$1:$A$2009,Diario!$E$1:$E$2009)/_xlfn.XLOOKUP(Tweets!A195,Diario!$A$1:$A$2009,Diario!$E$1:$E$2009)-1,"")</f>
        <v>-8.6003415444038112E-3</v>
      </c>
      <c r="Q195" s="33">
        <f>IFERROR(_xlfn.XLOOKUP(Tweets!A195+7,Diario!$A$1:$A$2009,Diario!$E$1:$E$2009)/_xlfn.XLOOKUP(Tweets!A195,Diario!$A$1:$A$2009,Diario!$E$1:$E$2009)-1,"")</f>
        <v>3.8185027365848612E-2</v>
      </c>
      <c r="R195" s="33">
        <f>IFERROR(_xlfn.XLOOKUP(Tweets!A195,Diario!$A:$A,Diario!$I:$I),"")</f>
        <v>4.6071309260812085E-2</v>
      </c>
      <c r="S195" s="33" cm="1">
        <f t="array" ref="S195">IFERROR(_xlfn.STDEV.S(_xlfn._xlws.FILTER(Diario!$J$1:$J$2009,(Diario!$A$1:$A$2009&gt;=Tweets!A195)*(Diario!$A$1:$A$2009&lt;=Tweets!A195+3))),"")</f>
        <v>4.5199000092626687E-2</v>
      </c>
      <c r="T195" s="33" cm="1">
        <f t="array" ref="T195">IFERROR(_xlfn.STDEV.S(_xlfn._xlws.FILTER(Diario!$J$1:$J$2009,(Diario!$A$1:$A$2009&gt;=Tweets!A195)*(Diario!$A$1:$A$2009&lt;=Tweets!A195+7))),"")</f>
        <v>3.105421367857536E-2</v>
      </c>
      <c r="U195" s="33">
        <f>IFERROR(_xlfn.XLOOKUP(Tweets!A195-1,Diario!$A:$A,Diario!$I:$I),"")</f>
        <v>1.6059401124231102E-2</v>
      </c>
      <c r="V195" s="33" cm="1">
        <f t="array" ref="V195">IFERROR(_xlfn.STDEV.S(_xlfn._xlws.FILTER(Diario!$J:$J,(Diario!$A:$A&gt;=Tweets!A195-3)*(Diario!$A:$A&lt;=Tweets!A195-1))),"")</f>
        <v>3.9110102677785336E-2</v>
      </c>
      <c r="W195" s="33" cm="1">
        <f t="array" ref="W195">IFERROR(_xlfn.STDEV.S(_xlfn._xlws.FILTER(Diario!$J:$J,(Diario!$A:$A&gt;=Tweets!A195-7)*(Diario!$A:$A&lt;=Tweets!A195-1))),"")</f>
        <v>3.1865084973368013E-2</v>
      </c>
      <c r="X195" s="7">
        <f>IF(_xlfn.XLOOKUP(Tweets!A195+3,Diario!$A:$A,Diario!$E:$E,,1)="",0,1)</f>
        <v>1</v>
      </c>
      <c r="Y195" s="7">
        <f>IF(_xlfn.XLOOKUP(Tweets!A195+7,Diario!$A:$A,Diario!$E:$E,,1)="",0,1)</f>
        <v>1</v>
      </c>
    </row>
    <row r="196" spans="1:25" x14ac:dyDescent="0.25">
      <c r="A196" s="23">
        <v>45612</v>
      </c>
      <c r="B196" s="24" t="s">
        <v>437</v>
      </c>
      <c r="C196" s="25">
        <v>2000</v>
      </c>
      <c r="D196" s="25">
        <v>107</v>
      </c>
      <c r="E196" s="25">
        <v>131</v>
      </c>
      <c r="F196" s="25" t="str">
        <f t="shared" si="6"/>
        <v>Bajo</v>
      </c>
      <c r="G196" s="25">
        <v>2238</v>
      </c>
      <c r="H196" s="27" t="s">
        <v>438</v>
      </c>
      <c r="I196" s="24" t="s">
        <v>37</v>
      </c>
      <c r="J196" s="24" t="s">
        <v>49</v>
      </c>
      <c r="K196" s="24" t="s">
        <v>39</v>
      </c>
      <c r="L196" s="24" t="s">
        <v>50</v>
      </c>
      <c r="M196" s="24" t="s">
        <v>50</v>
      </c>
      <c r="N196" s="24" t="s">
        <v>34</v>
      </c>
      <c r="O196" s="33">
        <f>IFERROR(_xlfn.XLOOKUP(Tweets!A196+1,Diario!$A$1:$A$2009,Diario!$E$1:$E$2009)/_xlfn.XLOOKUP(Tweets!A196,Diario!$A$1:$A$2009,Diario!$E$1:$E$2009)-1,"")</f>
        <v>7.2690396273378255E-3</v>
      </c>
      <c r="P196" s="33">
        <f>IFERROR(_xlfn.XLOOKUP(Tweets!A196+3,Diario!$A$1:$A$2009,Diario!$E$1:$E$2009)/_xlfn.XLOOKUP(Tweets!A196,Diario!$A$1:$A$2009,Diario!$E$1:$E$2009)-1,"")</f>
        <v>7.381615107665862E-2</v>
      </c>
      <c r="Q196" s="33">
        <f>IFERROR(_xlfn.XLOOKUP(Tweets!A196+7,Diario!$A$1:$A$2009,Diario!$E$1:$E$2009)/_xlfn.XLOOKUP(Tweets!A196,Diario!$A$1:$A$2009,Diario!$E$1:$E$2009)-1,"")</f>
        <v>0.17766930398660152</v>
      </c>
      <c r="R196" s="33">
        <f>IFERROR(_xlfn.XLOOKUP(Tweets!A196,Diario!$A:$A,Diario!$I:$I),"")</f>
        <v>3.6929290395874455E-2</v>
      </c>
      <c r="S196" s="33" cm="1">
        <f t="array" ref="S196">IFERROR(_xlfn.STDEV.S(_xlfn._xlws.FILTER(Diario!$J$1:$J$2009,(Diario!$A$1:$A$2009&gt;=Tweets!A196)*(Diario!$A$1:$A$2009&lt;=Tweets!A196+3))),"")</f>
        <v>3.512495425162683E-2</v>
      </c>
      <c r="T196" s="33" cm="1">
        <f t="array" ref="T196">IFERROR(_xlfn.STDEV.S(_xlfn._xlws.FILTER(Diario!$J$1:$J$2009,(Diario!$A$1:$A$2009&gt;=Tweets!A196)*(Diario!$A$1:$A$2009&lt;=Tweets!A196+7))),"")</f>
        <v>3.1165571815567249E-2</v>
      </c>
      <c r="U196" s="33">
        <f>IFERROR(_xlfn.XLOOKUP(Tweets!A196-1,Diario!$A:$A,Diario!$I:$I),"")</f>
        <v>3.6163678826735976E-2</v>
      </c>
      <c r="V196" s="33" cm="1">
        <f t="array" ref="V196">IFERROR(_xlfn.STDEV.S(_xlfn._xlws.FILTER(Diario!$J:$J,(Diario!$A:$A&gt;=Tweets!A196-3)*(Diario!$A:$A&lt;=Tweets!A196-1))),"")</f>
        <v>6.4661535804948045E-2</v>
      </c>
      <c r="W196" s="33" cm="1">
        <f t="array" ref="W196">IFERROR(_xlfn.STDEV.S(_xlfn._xlws.FILTER(Diario!$J:$J,(Diario!$A:$A&gt;=Tweets!A196-7)*(Diario!$A:$A&lt;=Tweets!A196-1))),"")</f>
        <v>0.13873306329932211</v>
      </c>
      <c r="X196" s="7">
        <f>IF(_xlfn.XLOOKUP(Tweets!A196+3,Diario!$A:$A,Diario!$E:$E,,1)="",0,1)</f>
        <v>1</v>
      </c>
      <c r="Y196" s="7">
        <f>IF(_xlfn.XLOOKUP(Tweets!A196+7,Diario!$A:$A,Diario!$E:$E,,1)="",0,1)</f>
        <v>1</v>
      </c>
    </row>
    <row r="197" spans="1:25" x14ac:dyDescent="0.25">
      <c r="A197" s="23">
        <v>45425</v>
      </c>
      <c r="B197" s="24" t="s">
        <v>439</v>
      </c>
      <c r="C197" s="25">
        <v>957</v>
      </c>
      <c r="D197" s="25">
        <v>87</v>
      </c>
      <c r="E197" s="25">
        <v>136</v>
      </c>
      <c r="F197" s="25" t="str">
        <f t="shared" si="6"/>
        <v>Bajo</v>
      </c>
      <c r="G197" s="25">
        <v>1180</v>
      </c>
      <c r="H197" s="27" t="s">
        <v>440</v>
      </c>
      <c r="I197" s="24" t="s">
        <v>29</v>
      </c>
      <c r="J197" s="24" t="s">
        <v>49</v>
      </c>
      <c r="K197" s="24" t="s">
        <v>39</v>
      </c>
      <c r="L197" s="24" t="s">
        <v>50</v>
      </c>
      <c r="M197" s="24" t="s">
        <v>50</v>
      </c>
      <c r="N197" s="24" t="s">
        <v>34</v>
      </c>
      <c r="O197" s="33">
        <f>IFERROR(_xlfn.XLOOKUP(Tweets!A197+1,Diario!$A$1:$A$2009,Diario!$E$1:$E$2009)/_xlfn.XLOOKUP(Tweets!A197,Diario!$A$1:$A$2009,Diario!$E$1:$E$2009)-1,"")</f>
        <v>-2.0928368067510306E-2</v>
      </c>
      <c r="P197" s="33">
        <f>IFERROR(_xlfn.XLOOKUP(Tweets!A197+3,Diario!$A$1:$A$2009,Diario!$E$1:$E$2009)/_xlfn.XLOOKUP(Tweets!A197,Diario!$A$1:$A$2009,Diario!$E$1:$E$2009)-1,"")</f>
        <v>1.0673125574378162E-2</v>
      </c>
      <c r="Q197" s="33">
        <f>IFERROR(_xlfn.XLOOKUP(Tweets!A197+7,Diario!$A$1:$A$2009,Diario!$E$1:$E$2009)/_xlfn.XLOOKUP(Tweets!A197,Diario!$A$1:$A$2009,Diario!$E$1:$E$2009)-1,"")</f>
        <v>0.11583221375386077</v>
      </c>
      <c r="R197" s="33">
        <f>IFERROR(_xlfn.XLOOKUP(Tweets!A197,Diario!$A:$A,Diario!$I:$I),"")</f>
        <v>1.7386756731606539E-2</v>
      </c>
      <c r="S197" s="33" cm="1">
        <f t="array" ref="S197">IFERROR(_xlfn.STDEV.S(_xlfn._xlws.FILTER(Diario!$J$1:$J$2009,(Diario!$A$1:$A$2009&gt;=Tweets!A197)*(Diario!$A$1:$A$2009&lt;=Tweets!A197+3))),"")</f>
        <v>5.0463422292456962E-2</v>
      </c>
      <c r="T197" s="33" cm="1">
        <f t="array" ref="T197">IFERROR(_xlfn.STDEV.S(_xlfn._xlws.FILTER(Diario!$J$1:$J$2009,(Diario!$A$1:$A$2009&gt;=Tweets!A197)*(Diario!$A$1:$A$2009&lt;=Tweets!A197+7))),"")</f>
        <v>5.2862525554580882E-2</v>
      </c>
      <c r="U197" s="33">
        <f>IFERROR(_xlfn.XLOOKUP(Tweets!A197-1,Diario!$A:$A,Diario!$I:$I),"")</f>
        <v>6.8712291296291667E-2</v>
      </c>
      <c r="V197" s="33" cm="1">
        <f t="array" ref="V197">IFERROR(_xlfn.STDEV.S(_xlfn._xlws.FILTER(Diario!$J:$J,(Diario!$A:$A&gt;=Tweets!A197-3)*(Diario!$A:$A&lt;=Tweets!A197-1))),"")</f>
        <v>3.6570451692033455E-2</v>
      </c>
      <c r="W197" s="33" cm="1">
        <f t="array" ref="W197">IFERROR(_xlfn.STDEV.S(_xlfn._xlws.FILTER(Diario!$J:$J,(Diario!$A:$A&gt;=Tweets!A197-7)*(Diario!$A:$A&lt;=Tweets!A197-1))),"")</f>
        <v>4.3694116133874861E-2</v>
      </c>
      <c r="X197" s="7">
        <f>IF(_xlfn.XLOOKUP(Tweets!A197+3,Diario!$A:$A,Diario!$E:$E,,1)="",0,1)</f>
        <v>1</v>
      </c>
      <c r="Y197" s="7">
        <f>IF(_xlfn.XLOOKUP(Tweets!A197+7,Diario!$A:$A,Diario!$E:$E,,1)="",0,1)</f>
        <v>1</v>
      </c>
    </row>
    <row r="198" spans="1:25" x14ac:dyDescent="0.25">
      <c r="A198" s="23">
        <v>45201</v>
      </c>
      <c r="B198" s="24" t="s">
        <v>441</v>
      </c>
      <c r="C198" s="25">
        <v>15000</v>
      </c>
      <c r="D198" s="25">
        <v>3000</v>
      </c>
      <c r="E198" s="25">
        <v>1000</v>
      </c>
      <c r="F198" s="25" t="str">
        <f t="shared" si="6"/>
        <v>Bajo</v>
      </c>
      <c r="G198" s="25">
        <v>19000</v>
      </c>
      <c r="H198" s="27" t="s">
        <v>442</v>
      </c>
      <c r="I198" s="24" t="s">
        <v>29</v>
      </c>
      <c r="J198" s="24" t="s">
        <v>49</v>
      </c>
      <c r="K198" s="24" t="s">
        <v>39</v>
      </c>
      <c r="L198" s="24" t="s">
        <v>32</v>
      </c>
      <c r="M198" s="24" t="s">
        <v>40</v>
      </c>
      <c r="N198" s="24" t="s">
        <v>34</v>
      </c>
      <c r="O198" s="33">
        <f>IFERROR(_xlfn.XLOOKUP(Tweets!A198+1,Diario!$A$1:$A$2009,Diario!$E$1:$E$2009)/_xlfn.XLOOKUP(Tweets!A198,Diario!$A$1:$A$2009,Diario!$E$1:$E$2009)-1,"")</f>
        <v>-1.211972500374292E-2</v>
      </c>
      <c r="P198" s="33">
        <f>IFERROR(_xlfn.XLOOKUP(Tweets!A198+3,Diario!$A$1:$A$2009,Diario!$E$1:$E$2009)/_xlfn.XLOOKUP(Tweets!A198,Diario!$A$1:$A$2009,Diario!$E$1:$E$2009)-1,"")</f>
        <v>-1.9595580777979515E-2</v>
      </c>
      <c r="Q198" s="33">
        <f>IFERROR(_xlfn.XLOOKUP(Tweets!A198+7,Diario!$A$1:$A$2009,Diario!$E$1:$E$2009)/_xlfn.XLOOKUP(Tweets!A198,Diario!$A$1:$A$2009,Diario!$E$1:$E$2009)-1,"")</f>
        <v>-5.3994409088990891E-2</v>
      </c>
      <c r="R198" s="33">
        <f>IFERROR(_xlfn.XLOOKUP(Tweets!A198,Diario!$A:$A,Diario!$I:$I),"")</f>
        <v>1.0214345477785571E-2</v>
      </c>
      <c r="S198" s="33" cm="1">
        <f t="array" ref="S198">IFERROR(_xlfn.STDEV.S(_xlfn._xlws.FILTER(Diario!$J$1:$J$2009,(Diario!$A$1:$A$2009&gt;=Tweets!A198)*(Diario!$A$1:$A$2009&lt;=Tweets!A198+3))),"")</f>
        <v>9.7463454418800343E-3</v>
      </c>
      <c r="T198" s="33" cm="1">
        <f t="array" ref="T198">IFERROR(_xlfn.STDEV.S(_xlfn._xlws.FILTER(Diario!$J$1:$J$2009,(Diario!$A$1:$A$2009&gt;=Tweets!A198)*(Diario!$A$1:$A$2009&lt;=Tweets!A198+7))),"")</f>
        <v>1.436693750286974E-2</v>
      </c>
      <c r="U198" s="33">
        <f>IFERROR(_xlfn.XLOOKUP(Tweets!A198-1,Diario!$A:$A,Diario!$I:$I),"")</f>
        <v>2.3400544529033028E-2</v>
      </c>
      <c r="V198" s="33" cm="1">
        <f t="array" ref="V198">IFERROR(_xlfn.STDEV.S(_xlfn._xlws.FILTER(Diario!$J:$J,(Diario!$A:$A&gt;=Tweets!A198-3)*(Diario!$A:$A&lt;=Tweets!A198-1))),"")</f>
        <v>1.8024892896937015E-2</v>
      </c>
      <c r="W198" s="33" cm="1">
        <f t="array" ref="W198">IFERROR(_xlfn.STDEV.S(_xlfn._xlws.FILTER(Diario!$J:$J,(Diario!$A:$A&gt;=Tweets!A198-7)*(Diario!$A:$A&lt;=Tweets!A198-1))),"")</f>
        <v>1.3027495031598505E-2</v>
      </c>
      <c r="X198" s="7">
        <f>IF(_xlfn.XLOOKUP(Tweets!A198+3,Diario!$A:$A,Diario!$E:$E,,1)="",0,1)</f>
        <v>1</v>
      </c>
      <c r="Y198" s="7">
        <f>IF(_xlfn.XLOOKUP(Tweets!A198+7,Diario!$A:$A,Diario!$E:$E,,1)="",0,1)</f>
        <v>1</v>
      </c>
    </row>
    <row r="199" spans="1:25" x14ac:dyDescent="0.25">
      <c r="A199" s="23">
        <v>44973</v>
      </c>
      <c r="B199" s="24" t="s">
        <v>443</v>
      </c>
      <c r="C199" s="25">
        <v>14000</v>
      </c>
      <c r="D199" s="25">
        <v>615</v>
      </c>
      <c r="E199" s="25">
        <v>700</v>
      </c>
      <c r="F199" s="25" t="str">
        <f t="shared" si="6"/>
        <v>Bajo</v>
      </c>
      <c r="G199" s="25">
        <v>15315</v>
      </c>
      <c r="H199" s="27" t="s">
        <v>444</v>
      </c>
      <c r="I199" s="24" t="s">
        <v>43</v>
      </c>
      <c r="J199" s="24" t="s">
        <v>49</v>
      </c>
      <c r="K199" s="24" t="s">
        <v>39</v>
      </c>
      <c r="L199" s="24" t="s">
        <v>32</v>
      </c>
      <c r="M199" s="24" t="s">
        <v>33</v>
      </c>
      <c r="N199" s="24" t="s">
        <v>34</v>
      </c>
      <c r="O199" s="33">
        <f>IFERROR(_xlfn.XLOOKUP(Tweets!A199+1,Diario!$A$1:$A$2009,Diario!$E$1:$E$2009)/_xlfn.XLOOKUP(Tweets!A199,Diario!$A$1:$A$2009,Diario!$E$1:$E$2009)-1,"")</f>
        <v>3.4570770850439247E-2</v>
      </c>
      <c r="P199" s="33">
        <f>IFERROR(_xlfn.XLOOKUP(Tweets!A199+3,Diario!$A$1:$A$2009,Diario!$E$1:$E$2009)/_xlfn.XLOOKUP(Tweets!A199,Diario!$A$1:$A$2009,Diario!$E$1:$E$2009)-1,"")</f>
        <v>2.4617805436280449E-2</v>
      </c>
      <c r="Q199" s="33">
        <f>IFERROR(_xlfn.XLOOKUP(Tweets!A199+7,Diario!$A$1:$A$2009,Diario!$E$1:$E$2009)/_xlfn.XLOOKUP(Tweets!A199,Diario!$A$1:$A$2009,Diario!$E$1:$E$2009)-1,"")</f>
        <v>-6.9910379142648083E-3</v>
      </c>
      <c r="R199" s="33">
        <f>IFERROR(_xlfn.XLOOKUP(Tweets!A199,Diario!$A:$A,Diario!$I:$I),"")</f>
        <v>3.3353971303686766E-2</v>
      </c>
      <c r="S199" s="33" cm="1">
        <f t="array" ref="S199">IFERROR(_xlfn.STDEV.S(_xlfn._xlws.FILTER(Diario!$J$1:$J$2009,(Diario!$A$1:$A$2009&gt;=Tweets!A199)*(Diario!$A$1:$A$2009&lt;=Tweets!A199+3))),"")</f>
        <v>2.352021508535259E-2</v>
      </c>
      <c r="T199" s="33" cm="1">
        <f t="array" ref="T199">IFERROR(_xlfn.STDEV.S(_xlfn._xlws.FILTER(Diario!$J$1:$J$2009,(Diario!$A$1:$A$2009&gt;=Tweets!A199)*(Diario!$A$1:$A$2009&lt;=Tweets!A199+7))),"")</f>
        <v>2.546098951692876E-2</v>
      </c>
      <c r="U199" s="33">
        <f>IFERROR(_xlfn.XLOOKUP(Tweets!A199-1,Diario!$A:$A,Diario!$I:$I),"")</f>
        <v>3.9302936858881851E-2</v>
      </c>
      <c r="V199" s="33" cm="1">
        <f t="array" ref="V199">IFERROR(_xlfn.STDEV.S(_xlfn._xlws.FILTER(Diario!$J:$J,(Diario!$A:$A&gt;=Tweets!A199-3)*(Diario!$A:$A&lt;=Tweets!A199-1))),"")</f>
        <v>5.9112591114564753E-2</v>
      </c>
      <c r="W199" s="33" cm="1">
        <f t="array" ref="W199">IFERROR(_xlfn.STDEV.S(_xlfn._xlws.FILTER(Diario!$J:$J,(Diario!$A:$A&gt;=Tweets!A199-7)*(Diario!$A:$A&lt;=Tweets!A199-1))),"")</f>
        <v>3.5090013216079893E-2</v>
      </c>
      <c r="X199" s="7">
        <f>IF(_xlfn.XLOOKUP(Tweets!A199+3,Diario!$A:$A,Diario!$E:$E,,1)="",0,1)</f>
        <v>1</v>
      </c>
      <c r="Y199" s="7">
        <f>IF(_xlfn.XLOOKUP(Tweets!A199+7,Diario!$A:$A,Diario!$E:$E,,1)="",0,1)</f>
        <v>1</v>
      </c>
    </row>
    <row r="200" spans="1:25" x14ac:dyDescent="0.25">
      <c r="A200" s="23">
        <v>45475</v>
      </c>
      <c r="B200" s="24" t="s">
        <v>445</v>
      </c>
      <c r="C200" s="25">
        <v>1000</v>
      </c>
      <c r="D200" s="25">
        <v>88</v>
      </c>
      <c r="E200" s="25">
        <v>149</v>
      </c>
      <c r="F200" s="25" t="str">
        <f t="shared" si="6"/>
        <v>Bajo</v>
      </c>
      <c r="G200" s="25">
        <v>1237</v>
      </c>
      <c r="H200" s="27" t="s">
        <v>446</v>
      </c>
      <c r="I200" s="24" t="s">
        <v>29</v>
      </c>
      <c r="J200" s="24" t="s">
        <v>49</v>
      </c>
      <c r="K200" s="24" t="s">
        <v>66</v>
      </c>
      <c r="L200" s="24" t="s">
        <v>103</v>
      </c>
      <c r="M200" s="24" t="s">
        <v>50</v>
      </c>
      <c r="N200" s="24" t="s">
        <v>34</v>
      </c>
      <c r="O200" s="33">
        <f>IFERROR(_xlfn.XLOOKUP(Tweets!A200+1,Diario!$A$1:$A$2009,Diario!$E$1:$E$2009)/_xlfn.XLOOKUP(Tweets!A200,Diario!$A$1:$A$2009,Diario!$E$1:$E$2009)-1,"")</f>
        <v>-5.8184123667441745E-2</v>
      </c>
      <c r="P200" s="33">
        <f>IFERROR(_xlfn.XLOOKUP(Tweets!A200+3,Diario!$A$1:$A$2009,Diario!$E$1:$E$2009)/_xlfn.XLOOKUP(Tweets!A200,Diario!$A$1:$A$2009,Diario!$E$1:$E$2009)-1,"")</f>
        <v>-0.15935544733236484</v>
      </c>
      <c r="Q200" s="33">
        <f>IFERROR(_xlfn.XLOOKUP(Tweets!A200+7,Diario!$A$1:$A$2009,Diario!$E$1:$E$2009)/_xlfn.XLOOKUP(Tweets!A200,Diario!$A$1:$A$2009,Diario!$E$1:$E$2009)-1,"")</f>
        <v>-0.14043697164970692</v>
      </c>
      <c r="R200" s="33">
        <f>IFERROR(_xlfn.XLOOKUP(Tweets!A200,Diario!$A:$A,Diario!$I:$I),"")</f>
        <v>3.6443144206262913E-2</v>
      </c>
      <c r="S200" s="33" cm="1">
        <f t="array" ref="S200">IFERROR(_xlfn.STDEV.S(_xlfn._xlws.FILTER(Diario!$J$1:$J$2009,(Diario!$A$1:$A$2009&gt;=Tweets!A200)*(Diario!$A$1:$A$2009&lt;=Tweets!A200+3))),"")</f>
        <v>8.2808401633723439E-2</v>
      </c>
      <c r="T200" s="33" cm="1">
        <f t="array" ref="T200">IFERROR(_xlfn.STDEV.S(_xlfn._xlws.FILTER(Diario!$J$1:$J$2009,(Diario!$A$1:$A$2009&gt;=Tweets!A200)*(Diario!$A$1:$A$2009&lt;=Tweets!A200+7))),"")</f>
        <v>6.2579349033827322E-2</v>
      </c>
      <c r="U200" s="33">
        <f>IFERROR(_xlfn.XLOOKUP(Tweets!A200-1,Diario!$A:$A,Diario!$I:$I),"")</f>
        <v>1.2076906460132026E-2</v>
      </c>
      <c r="V200" s="33" cm="1">
        <f t="array" ref="V200">IFERROR(_xlfn.STDEV.S(_xlfn._xlws.FILTER(Diario!$J:$J,(Diario!$A:$A&gt;=Tweets!A200-3)*(Diario!$A:$A&lt;=Tweets!A200-1))),"")</f>
        <v>1.850084347911336E-2</v>
      </c>
      <c r="W200" s="33" cm="1">
        <f t="array" ref="W200">IFERROR(_xlfn.STDEV.S(_xlfn._xlws.FILTER(Diario!$J:$J,(Diario!$A:$A&gt;=Tweets!A200-7)*(Diario!$A:$A&lt;=Tweets!A200-1))),"")</f>
        <v>2.8104596023092163E-2</v>
      </c>
      <c r="X200" s="7">
        <f>IF(_xlfn.XLOOKUP(Tweets!A200+3,Diario!$A:$A,Diario!$E:$E,,1)="",0,1)</f>
        <v>1</v>
      </c>
      <c r="Y200" s="7">
        <f>IF(_xlfn.XLOOKUP(Tweets!A200+7,Diario!$A:$A,Diario!$E:$E,,1)="",0,1)</f>
        <v>1</v>
      </c>
    </row>
    <row r="201" spans="1:25" x14ac:dyDescent="0.25">
      <c r="A201" s="23">
        <v>45012</v>
      </c>
      <c r="B201" s="24" t="s">
        <v>447</v>
      </c>
      <c r="C201" s="25">
        <v>15000</v>
      </c>
      <c r="D201" s="25">
        <v>808</v>
      </c>
      <c r="E201" s="25">
        <v>812</v>
      </c>
      <c r="F201" s="25" t="str">
        <f t="shared" si="6"/>
        <v>Bajo</v>
      </c>
      <c r="G201" s="25">
        <v>16620</v>
      </c>
      <c r="H201" s="27" t="s">
        <v>448</v>
      </c>
      <c r="I201" s="24" t="s">
        <v>29</v>
      </c>
      <c r="J201" s="24" t="s">
        <v>49</v>
      </c>
      <c r="K201" s="24" t="s">
        <v>66</v>
      </c>
      <c r="L201" s="24" t="s">
        <v>103</v>
      </c>
      <c r="M201" s="24" t="s">
        <v>40</v>
      </c>
      <c r="N201" s="24" t="s">
        <v>34</v>
      </c>
      <c r="O201" s="33">
        <f>IFERROR(_xlfn.XLOOKUP(Tweets!A201+1,Diario!$A$1:$A$2009,Diario!$E$1:$E$2009)/_xlfn.XLOOKUP(Tweets!A201,Diario!$A$1:$A$2009,Diario!$E$1:$E$2009)-1,"")</f>
        <v>1.2255592538674476E-2</v>
      </c>
      <c r="P201" s="33">
        <f>IFERROR(_xlfn.XLOOKUP(Tweets!A201+3,Diario!$A$1:$A$2009,Diario!$E$1:$E$2009)/_xlfn.XLOOKUP(Tweets!A201,Diario!$A$1:$A$2009,Diario!$E$1:$E$2009)-1,"")</f>
        <v>1.7745272047310134E-2</v>
      </c>
      <c r="Q201" s="33">
        <f>IFERROR(_xlfn.XLOOKUP(Tweets!A201+7,Diario!$A$1:$A$2009,Diario!$E$1:$E$2009)/_xlfn.XLOOKUP(Tweets!A201,Diario!$A$1:$A$2009,Diario!$E$1:$E$2009)-1,"")</f>
        <v>0.3142527836063771</v>
      </c>
      <c r="R201" s="33">
        <f>IFERROR(_xlfn.XLOOKUP(Tweets!A201,Diario!$A:$A,Diario!$I:$I),"")</f>
        <v>4.2723211583514213E-2</v>
      </c>
      <c r="S201" s="33" cm="1">
        <f t="array" ref="S201">IFERROR(_xlfn.STDEV.S(_xlfn._xlws.FILTER(Diario!$J$1:$J$2009,(Diario!$A$1:$A$2009&gt;=Tweets!A201)*(Diario!$A$1:$A$2009&lt;=Tweets!A201+3))),"")</f>
        <v>2.3842029023839924E-2</v>
      </c>
      <c r="T201" s="33" cm="1">
        <f t="array" ref="T201">IFERROR(_xlfn.STDEV.S(_xlfn._xlws.FILTER(Diario!$J$1:$J$2009,(Diario!$A$1:$A$2009&gt;=Tweets!A201)*(Diario!$A$1:$A$2009&lt;=Tweets!A201+7))),"")</f>
        <v>7.7986042688457061E-2</v>
      </c>
      <c r="U201" s="33">
        <f>IFERROR(_xlfn.XLOOKUP(Tweets!A201-1,Diario!$A:$A,Diario!$I:$I),"")</f>
        <v>1.9599448960232146E-2</v>
      </c>
      <c r="V201" s="33" cm="1">
        <f t="array" ref="V201">IFERROR(_xlfn.STDEV.S(_xlfn._xlws.FILTER(Diario!$J:$J,(Diario!$A:$A&gt;=Tweets!A201-3)*(Diario!$A:$A&lt;=Tweets!A201-1))),"")</f>
        <v>1.2380629613535107E-2</v>
      </c>
      <c r="W201" s="33" cm="1">
        <f t="array" ref="W201">IFERROR(_xlfn.STDEV.S(_xlfn._xlws.FILTER(Diario!$J:$J,(Diario!$A:$A&gt;=Tweets!A201-7)*(Diario!$A:$A&lt;=Tweets!A201-1))),"")</f>
        <v>4.3199585546481234E-2</v>
      </c>
      <c r="X201" s="7">
        <f>IF(_xlfn.XLOOKUP(Tweets!A201+3,Diario!$A:$A,Diario!$E:$E,,1)="",0,1)</f>
        <v>1</v>
      </c>
      <c r="Y201" s="7">
        <f>IF(_xlfn.XLOOKUP(Tweets!A201+7,Diario!$A:$A,Diario!$E:$E,,1)="",0,1)</f>
        <v>1</v>
      </c>
    </row>
  </sheetData>
  <mergeCells count="2">
    <mergeCell ref="AA2:AI2"/>
    <mergeCell ref="AA5:AI5"/>
  </mergeCells>
  <hyperlinks>
    <hyperlink ref="H144" r:id="rId1" xr:uid="{7AE81D76-8BCC-43C6-8DB2-6A5C9D8FFAB8}"/>
    <hyperlink ref="H145" r:id="rId2" xr:uid="{86D77073-262E-49A9-BE1A-C6C19A8A47ED}"/>
    <hyperlink ref="H146" r:id="rId3" xr:uid="{CEAF1B93-8260-4EB4-A722-06794D01DD57}"/>
    <hyperlink ref="H147" r:id="rId4" xr:uid="{59686179-F039-4CF1-8203-E1507C2064D6}"/>
    <hyperlink ref="H136" r:id="rId5" xr:uid="{CCDBA503-37E5-4D2A-96E4-7E2C7B40B358}"/>
    <hyperlink ref="H148" r:id="rId6" xr:uid="{247D4E1F-AA39-4BC4-86B1-C40DF81399DA}"/>
    <hyperlink ref="H149" r:id="rId7" xr:uid="{EB25E0FD-6C0F-401D-9143-643A53D0AF40}"/>
    <hyperlink ref="H150" r:id="rId8" xr:uid="{B5D1E969-765F-4F2F-9CF7-2060A1024C7D}"/>
    <hyperlink ref="H151" r:id="rId9" xr:uid="{3AC0623A-5719-454E-B5FB-4634DFD7CCAA}"/>
    <hyperlink ref="H152" r:id="rId10" xr:uid="{91B9BED6-369E-41D0-8010-698FC35922FA}"/>
    <hyperlink ref="H154" r:id="rId11" xr:uid="{D9BF35AE-C9FB-453F-8F97-81EA55ACF487}"/>
    <hyperlink ref="H156" r:id="rId12" xr:uid="{C833B9AE-DAEF-4B66-88F1-56D60A2B8A55}"/>
    <hyperlink ref="H158" r:id="rId13" xr:uid="{6AC751C4-7102-4906-97AF-CE18B131FA30}"/>
    <hyperlink ref="H159" r:id="rId14" xr:uid="{EAD4A17E-388F-48DD-B319-0593E27AC1CF}"/>
    <hyperlink ref="H160" r:id="rId15" xr:uid="{AEF991CC-2CDC-4B70-B9E2-F900C4E23768}"/>
    <hyperlink ref="H174" r:id="rId16" xr:uid="{59C24010-D19C-4385-88E1-44682B298D78}"/>
    <hyperlink ref="H176" r:id="rId17" xr:uid="{CD3E7033-590E-4C03-B1E8-4D667AA76420}"/>
    <hyperlink ref="H177" r:id="rId18" xr:uid="{7A444804-732F-4350-B506-997E24992BF3}"/>
    <hyperlink ref="H178" r:id="rId19" xr:uid="{158B6AF5-1267-4F9D-B146-8D13983751DE}"/>
    <hyperlink ref="H179" r:id="rId20" xr:uid="{0EC1897B-D6B1-4B6D-81A6-C25E7911DE0C}"/>
    <hyperlink ref="H180" r:id="rId21" xr:uid="{216C1B5A-6D92-4961-9B4C-E9896503629F}"/>
    <hyperlink ref="H184" r:id="rId22" xr:uid="{4B2E4E2A-40BA-4943-A9E1-B0A512895E86}"/>
    <hyperlink ref="H175" r:id="rId23" xr:uid="{06410FB3-FDBB-4376-B353-E0FCB4C6D7CC}"/>
    <hyperlink ref="H192" r:id="rId24" xr:uid="{ED0B1E7F-24FF-44A3-916F-293ABD97A7C8}"/>
    <hyperlink ref="H162" r:id="rId25" xr:uid="{1DAAF57B-C25F-41B4-943C-87B001FD2436}"/>
    <hyperlink ref="H117" r:id="rId26" xr:uid="{07A6D335-DD05-4FC8-B0F1-B1724EC1B547}"/>
    <hyperlink ref="H118" r:id="rId27" xr:uid="{313EFF78-DE4D-4B5A-82C0-3635B5EF6C79}"/>
    <hyperlink ref="H124" r:id="rId28" xr:uid="{946647F7-B394-4949-8EF9-903F1F9D40D3}"/>
    <hyperlink ref="H120" r:id="rId29" xr:uid="{FD904F54-15A6-411A-B37A-3CB875FF96CB}"/>
    <hyperlink ref="H126" r:id="rId30" xr:uid="{4869AB0E-2FD6-4E41-83A0-17E6F1F5468D}"/>
    <hyperlink ref="H50" r:id="rId31" xr:uid="{253509D3-3F4C-4727-B8C0-58745E5E2452}"/>
    <hyperlink ref="H24" r:id="rId32" xr:uid="{A1163656-2518-46B5-A8C8-7E9AAAC3F5A1}"/>
    <hyperlink ref="H95" r:id="rId33" xr:uid="{B6D8C372-2F7F-4A11-B462-8D22A022EEC9}"/>
    <hyperlink ref="H96" r:id="rId34" xr:uid="{595B96A5-FB8D-420C-8FFF-EBF6EF583FD1}"/>
    <hyperlink ref="H88" r:id="rId35" xr:uid="{66CDCDF3-D355-494D-9981-3DBA6AE7CF0D}"/>
    <hyperlink ref="H18" r:id="rId36" xr:uid="{27F01883-00EE-4969-9101-B6362E1732C5}"/>
    <hyperlink ref="H19" r:id="rId37" xr:uid="{D1E7DE97-381F-4FD8-8E01-11E36EEEA595}"/>
    <hyperlink ref="H13" r:id="rId38" xr:uid="{74D3763A-D270-4E95-BAB0-7A00CA170ADB}"/>
    <hyperlink ref="H14" r:id="rId39" xr:uid="{D69D983E-7CD9-4E31-B687-E4428C1E0EA2}"/>
    <hyperlink ref="H12" r:id="rId40" xr:uid="{C67FD80B-4454-4105-8115-F1222A857425}"/>
    <hyperlink ref="H4" r:id="rId41" xr:uid="{1ADABFF6-95BB-4AC4-B4D8-F94E83560FE3}"/>
    <hyperlink ref="H134" r:id="rId42" xr:uid="{585EC1BE-EB22-4530-8A3D-295536EE68B3}"/>
    <hyperlink ref="H135" r:id="rId43" xr:uid="{95408E5F-A950-4567-B0FB-C3C43FA56535}"/>
    <hyperlink ref="H137" r:id="rId44" xr:uid="{F4597B34-862C-43BB-8639-4FFCE80AF242}"/>
    <hyperlink ref="H138" r:id="rId45" xr:uid="{3F62D2B4-1288-4E5B-A160-6C12BD045C15}"/>
    <hyperlink ref="H127" r:id="rId46" xr:uid="{909FF056-4A6D-4B6C-AEDD-7BB37A5DBA41}"/>
    <hyperlink ref="H20" r:id="rId47" xr:uid="{D495B0C4-DF62-4D01-A8A0-738338978017}"/>
    <hyperlink ref="H5" r:id="rId48" xr:uid="{D6F97F02-4D17-402E-93A5-CE7CA4530AA3}"/>
    <hyperlink ref="H92" r:id="rId49" xr:uid="{6223E124-AC79-46E9-B780-1F3B9A492728}"/>
    <hyperlink ref="H75" r:id="rId50" xr:uid="{6322BC91-3B98-4C5B-B026-0B41EA2EA4AE}"/>
    <hyperlink ref="H61" r:id="rId51" xr:uid="{9896B569-AE87-490C-8F02-73126EF50BE8}"/>
    <hyperlink ref="H58" r:id="rId52" xr:uid="{E24F5B36-B0D4-4873-8CDA-A47CF3E5557D}"/>
    <hyperlink ref="H40" r:id="rId53" xr:uid="{B75BD464-C131-4208-B7E4-F037C34F2AA5}"/>
    <hyperlink ref="H27" r:id="rId54" xr:uid="{716F56FC-D995-4020-AE7F-6BFD61E455F8}"/>
    <hyperlink ref="H84" r:id="rId55" xr:uid="{8264C3A2-8DAD-482A-87CA-5E82AF2103AD}"/>
    <hyperlink ref="H43" r:id="rId56" xr:uid="{2E7B6926-F8AF-4E2F-8540-B8324F9B1563}"/>
    <hyperlink ref="H47" r:id="rId57" xr:uid="{EEB02501-6102-47CA-8B85-ACE0654C791D}"/>
    <hyperlink ref="H49" r:id="rId58" xr:uid="{FF323C4B-CA05-46BF-93BA-1388072200BD}"/>
    <hyperlink ref="H26" r:id="rId59" xr:uid="{831EF4CB-8746-46AF-ABFF-6F809D115EA9}"/>
    <hyperlink ref="H111" r:id="rId60" xr:uid="{77CF1DC3-9D69-4837-BC96-ECE933A3473B}"/>
    <hyperlink ref="H116" r:id="rId61" xr:uid="{E9BA0F4E-E6AC-44DA-B21E-09335F1BC1FC}"/>
    <hyperlink ref="H115" r:id="rId62" xr:uid="{4D9141E5-E452-4520-AD71-021CC5BCB374}"/>
    <hyperlink ref="H113" r:id="rId63" xr:uid="{F26B29B4-899E-437C-B181-953C0BC31927}"/>
    <hyperlink ref="H114" r:id="rId64" xr:uid="{D9A3210C-866E-4F0F-BFE6-0A6942389A16}"/>
    <hyperlink ref="H112" r:id="rId65" xr:uid="{71BBCF6F-2415-406C-8068-C07C93166A87}"/>
    <hyperlink ref="H110" r:id="rId66" xr:uid="{BBAD29B9-D39F-4B36-B385-9169EE7E7DBA}"/>
    <hyperlink ref="H101" r:id="rId67" xr:uid="{BFDF5B13-C168-47FA-B208-930743901C04}"/>
    <hyperlink ref="H99" r:id="rId68" xr:uid="{673C1EF2-1B78-4D0F-A697-F2BE2E275DB5}"/>
    <hyperlink ref="H131" r:id="rId69" xr:uid="{808B6D65-CC2A-4EE1-98ED-C9724E1F5CB3}"/>
    <hyperlink ref="H128" r:id="rId70" xr:uid="{1A61E522-9FF4-49D3-A2BF-4F6870608AA3}"/>
    <hyperlink ref="H142" r:id="rId71" xr:uid="{36D92B6C-D001-4BA3-BAD7-54310B9BF11D}"/>
    <hyperlink ref="H171" r:id="rId72" xr:uid="{17364ACF-3F7A-4DD8-87BD-4AB17D3C9E79}"/>
    <hyperlink ref="H170" r:id="rId73" xr:uid="{7BE6A146-1F73-4A27-B058-C28DD452A208}"/>
    <hyperlink ref="H169" r:id="rId74" xr:uid="{58C6B7AB-D06D-4D96-B411-E7F1BE1A6CA6}"/>
    <hyperlink ref="H168" r:id="rId75" xr:uid="{E8F04160-078F-4FF2-AFDF-5A9D71120E19}"/>
    <hyperlink ref="H167" r:id="rId76" xr:uid="{7F66B357-68F1-4045-813D-0CDA40197C57}"/>
    <hyperlink ref="H166" r:id="rId77" xr:uid="{D1FD2B1A-26D5-4C20-851C-EF8F20B861EC}"/>
    <hyperlink ref="H165" r:id="rId78" xr:uid="{ADFC4B4B-E709-4EEB-9696-FDEC72819487}"/>
    <hyperlink ref="H163" r:id="rId79" xr:uid="{828F86E1-2A35-4078-A486-4FEE12A4CE41}"/>
    <hyperlink ref="H161" r:id="rId80" xr:uid="{284110A6-15E3-44F9-81A0-D231946A37DE}"/>
    <hyperlink ref="H164" r:id="rId81" xr:uid="{444BCBE0-F000-4112-B59D-0DD8A0766993}"/>
    <hyperlink ref="H183" r:id="rId82" xr:uid="{76AB6CC9-7D08-4687-B16E-8D1AC9312A60}"/>
    <hyperlink ref="H190" r:id="rId83" xr:uid="{D39E5CC1-FFD7-407F-A311-5EC621C7020E}"/>
    <hyperlink ref="H185" r:id="rId84" xr:uid="{5200D992-0CD8-472F-B2FD-B5DA4C78ABFD}"/>
    <hyperlink ref="H187" r:id="rId85" xr:uid="{23213DA4-BD08-487E-A8C3-FE4E3E887E75}"/>
    <hyperlink ref="H186" r:id="rId86" xr:uid="{1F87BFCE-5293-4E20-A47D-9E9FDBEDC8DA}"/>
    <hyperlink ref="H181" r:id="rId87" xr:uid="{0EA31F97-E430-4541-A456-35F45377024F}"/>
    <hyperlink ref="H182" r:id="rId88" xr:uid="{6FF651F4-4E4F-4674-8EB5-DB969D245407}"/>
    <hyperlink ref="H23" r:id="rId89" xr:uid="{EA91D720-00F0-4343-BB83-728548044A10}"/>
    <hyperlink ref="H57" r:id="rId90" xr:uid="{0B7E1C36-A9E6-4769-96E7-A2D326FB70F1}"/>
    <hyperlink ref="H52" r:id="rId91" xr:uid="{64656A11-0FCA-4055-A09D-CB08DBB4DDD5}"/>
    <hyperlink ref="H53" r:id="rId92" xr:uid="{1B897355-435A-4D8D-B14E-931F3D0BEC38}"/>
    <hyperlink ref="H51" r:id="rId93" xr:uid="{16D75FFB-4752-4419-80B6-7EC717EAC3A8}"/>
    <hyperlink ref="H48" r:id="rId94" xr:uid="{5B1AAE7B-D377-4410-959C-C4C5923B5616}"/>
    <hyperlink ref="H37" r:id="rId95" xr:uid="{A3341660-D694-43DA-9AA9-DB74469CBCF7}"/>
    <hyperlink ref="H17" r:id="rId96" xr:uid="{CA271443-E560-48F8-BF7D-4BFF7F1660A8}"/>
    <hyperlink ref="H11" r:id="rId97" xr:uid="{6F45DABA-ACA9-489A-A8C8-80F2C2F32B47}"/>
    <hyperlink ref="H25" r:id="rId98" xr:uid="{514901F7-D51B-46A7-AB27-6F1DBD992A4F}"/>
    <hyperlink ref="H102" r:id="rId99" xr:uid="{77E4F9EB-1CA2-4F6A-A68C-840ADDC64CAE}"/>
    <hyperlink ref="H132" r:id="rId100" xr:uid="{7D7BE65D-6D6F-4EFD-B822-6712069BE456}"/>
    <hyperlink ref="H97" r:id="rId101" xr:uid="{2A697324-0B82-4E1E-A608-87B333F9DCFE}"/>
    <hyperlink ref="H82" r:id="rId102" xr:uid="{48E19705-A69A-4BB1-885D-F3B06C2D11D4}"/>
    <hyperlink ref="H81" r:id="rId103" xr:uid="{1BCD6E48-926B-4A91-92D0-EA445A9DDFFD}"/>
    <hyperlink ref="H78" r:id="rId104" xr:uid="{6565CF7F-3E50-4545-B76A-B6FE3047CE21}"/>
    <hyperlink ref="H79" r:id="rId105" xr:uid="{E4006D59-AB66-4191-94C1-AB7C0266CCDF}"/>
    <hyperlink ref="H83" r:id="rId106" xr:uid="{53C6B17B-B348-4654-8246-FDF82767D9BD}"/>
    <hyperlink ref="H98" r:id="rId107" xr:uid="{7674E212-6575-4003-A40B-790BD807E7C2}"/>
    <hyperlink ref="H93" r:id="rId108" xr:uid="{55A3B786-6146-41F0-BC0B-4FE95C732B93}"/>
    <hyperlink ref="H125" r:id="rId109" xr:uid="{AB3E71ED-3CD9-4D32-B428-71F0EF2290E2}"/>
    <hyperlink ref="H121" r:id="rId110" xr:uid="{EE1B79ED-9101-4A0B-AEDC-6FAF8959114D}"/>
    <hyperlink ref="H42" r:id="rId111" xr:uid="{CC3A9F84-0ABE-436B-9053-27F2BB22AF72}"/>
    <hyperlink ref="H172" r:id="rId112" xr:uid="{50D912B2-A062-4E38-829C-0AB995A29AC1}"/>
    <hyperlink ref="H155" r:id="rId113" xr:uid="{9258BF72-9B61-4114-8F98-7B71590DB1B3}"/>
    <hyperlink ref="H153" r:id="rId114" xr:uid="{68B5A462-1BE9-4882-BF06-7FD258474C3D}"/>
    <hyperlink ref="H140" r:id="rId115" xr:uid="{4D87934D-5FAB-4221-B8C5-E684E415A794}"/>
    <hyperlink ref="H133" r:id="rId116" xr:uid="{12391503-42D3-410F-B697-2B0861C00B32}"/>
    <hyperlink ref="H130" r:id="rId117" xr:uid="{647CAD6F-1E05-474B-B234-4A95467C693E}"/>
    <hyperlink ref="H129" r:id="rId118" xr:uid="{F9DC4473-6BD6-4049-B731-99FA2C918B11}"/>
    <hyperlink ref="H107" r:id="rId119" xr:uid="{6AD8C85A-12CF-4789-A288-1DA003632871}"/>
    <hyperlink ref="H106" r:id="rId120" xr:uid="{778FDE4A-5A91-4BFD-9784-BD6D16847B74}"/>
    <hyperlink ref="H105" r:id="rId121" xr:uid="{30CC7E40-832E-4E0B-8473-7A8F908811D7}"/>
    <hyperlink ref="H100" r:id="rId122" xr:uid="{B29D499F-068C-41CC-B305-0D80F70D5C28}"/>
    <hyperlink ref="H89" r:id="rId123" xr:uid="{09FAF0FD-0372-4AA0-8467-B38A1B91B951}"/>
    <hyperlink ref="H85" r:id="rId124" xr:uid="{9636A4C6-B3FB-43D8-9C36-07BD04A9FD1C}"/>
    <hyperlink ref="H66" r:id="rId125" xr:uid="{B26CC6E1-E9FB-4684-B0AC-42FD3A9F8E93}"/>
    <hyperlink ref="H59" r:id="rId126" xr:uid="{EB7D5C9E-B4B4-4198-8A9D-717A476DC94A}"/>
    <hyperlink ref="H38" r:id="rId127" xr:uid="{DBDEBAFC-94E0-40DB-A16E-E539A00D41A4}"/>
    <hyperlink ref="H33" r:id="rId128" xr:uid="{9DD5A2AF-6DF5-4055-A4AD-71F50402DC59}"/>
    <hyperlink ref="H34" r:id="rId129" xr:uid="{7EA3D725-394B-4A53-97E0-2011F78F74E7}"/>
    <hyperlink ref="H30" r:id="rId130" xr:uid="{64BB786B-747F-4D40-8B37-249A1557209A}"/>
    <hyperlink ref="H28" r:id="rId131" xr:uid="{5CDD5734-2A1B-405F-B7A1-8E1375E179A5}"/>
    <hyperlink ref="H3" r:id="rId132" xr:uid="{065861BE-ED43-4458-833F-1ACB8BDB067E}"/>
    <hyperlink ref="H41" r:id="rId133" xr:uid="{4E862595-BEC4-4AC4-884E-C2AA1F9991C1}"/>
    <hyperlink ref="H55" r:id="rId134" xr:uid="{33FEC595-C633-4E62-8C63-DC029DA9579C}"/>
    <hyperlink ref="H72" r:id="rId135" xr:uid="{677549BF-B685-4D55-A35C-428DC17058FE}"/>
    <hyperlink ref="H77" r:id="rId136" xr:uid="{553BDB6B-D07A-4F98-898E-C9747B1A5BB1}"/>
    <hyperlink ref="H139" r:id="rId137" xr:uid="{B0B36A75-37AC-409A-90B4-BDFE2758BE35}"/>
    <hyperlink ref="H119" r:id="rId138" xr:uid="{6B856F69-722C-4545-A140-0D950F557840}"/>
    <hyperlink ref="H6" r:id="rId139" xr:uid="{CC4B00FD-9020-4716-BC2F-CCFF865CF505}"/>
    <hyperlink ref="H90" r:id="rId140" xr:uid="{40A6DCEC-AEBE-4572-9960-1192CA676E4D}"/>
    <hyperlink ref="H108" r:id="rId141" xr:uid="{69A5641C-3A48-42D1-86D0-38442A945C2D}"/>
    <hyperlink ref="H157" r:id="rId142" xr:uid="{2530C0A7-E15A-4E3C-A26F-1578D73193D1}"/>
    <hyperlink ref="H56" r:id="rId143" xr:uid="{F6A4D573-28A1-4559-894A-00B010E33A83}"/>
    <hyperlink ref="H36" r:id="rId144" xr:uid="{56D941AE-58EB-443E-9607-B37E37C23CFD}"/>
    <hyperlink ref="H143" r:id="rId145" xr:uid="{9441FD4C-9442-4A71-9C3A-3FA9B6EA67B4}"/>
    <hyperlink ref="H10" r:id="rId146" xr:uid="{C4C1636F-1321-41B6-AEF5-444BBC4C8D98}"/>
    <hyperlink ref="H2" r:id="rId147" xr:uid="{8CD6C9AB-6984-4356-A671-B94086382CC0}"/>
    <hyperlink ref="H7" r:id="rId148" xr:uid="{39FD1747-1E65-401C-B524-A9A011B62590}"/>
    <hyperlink ref="H8" r:id="rId149" xr:uid="{75136C89-3750-4816-BB34-AA343AE5E2E5}"/>
    <hyperlink ref="H9" r:id="rId150" xr:uid="{63B38131-08A8-43DB-958B-C4A4F49C6184}"/>
    <hyperlink ref="H15" r:id="rId151" xr:uid="{A07F78CE-A626-41EA-8E9D-382CCE5CB625}"/>
    <hyperlink ref="H16" r:id="rId152" xr:uid="{D3060B8D-4091-4152-8D66-9924BF1B3140}"/>
    <hyperlink ref="H21" r:id="rId153" xr:uid="{038F35E0-ADA7-4F37-8D47-89D2F20FCDB6}"/>
    <hyperlink ref="H22" r:id="rId154" xr:uid="{ECF52D7A-6ECA-48B0-97F0-35E6F0A5B0E7}"/>
    <hyperlink ref="H29" r:id="rId155" xr:uid="{B529FC5C-18AF-48C1-95D6-5A7BB3D71424}"/>
    <hyperlink ref="H31" r:id="rId156" xr:uid="{86B3EB1F-6D61-4893-A695-0EB95E3795A3}"/>
    <hyperlink ref="H32" r:id="rId157" xr:uid="{E17B8BAB-8E06-43DD-BED1-0B52760B75B7}"/>
    <hyperlink ref="H35" r:id="rId158" xr:uid="{A6FDB1E1-95E0-40BE-BB7B-8322868F03A6}"/>
    <hyperlink ref="H39" r:id="rId159" xr:uid="{8C9BB0AB-2709-4D83-A6E1-CCB863DE44B6}"/>
    <hyperlink ref="H44" r:id="rId160" xr:uid="{DFA0AD7F-A88D-452E-BE60-42FA1E01FF21}"/>
    <hyperlink ref="H45" r:id="rId161" xr:uid="{5AB3868B-36FA-4326-9840-4AFBD8926661}"/>
    <hyperlink ref="H46" r:id="rId162" xr:uid="{784D1888-202F-4555-A7DE-9423C6929708}"/>
    <hyperlink ref="H54" r:id="rId163" xr:uid="{D9EAAF4C-B683-4599-8337-B361C53C08EC}"/>
    <hyperlink ref="H60" r:id="rId164" xr:uid="{E9D0B0C2-9B8E-4F23-B835-44FC7FEFA8FA}"/>
    <hyperlink ref="H62" r:id="rId165" xr:uid="{A4471513-EF02-4D91-8287-507662C894BD}"/>
    <hyperlink ref="H63" r:id="rId166" xr:uid="{D4287604-3B50-4A88-B39E-7ABBB5B53255}"/>
    <hyperlink ref="H64" r:id="rId167" xr:uid="{E8577D3D-1884-46B2-BD09-1EF41A1F9EA4}"/>
    <hyperlink ref="H65" r:id="rId168" xr:uid="{6085E821-ED92-411E-8BC1-26535BB5B52E}"/>
    <hyperlink ref="H67" r:id="rId169" xr:uid="{604BCF39-9B29-403A-8DD9-8ADBD01006E3}"/>
    <hyperlink ref="H68" r:id="rId170" xr:uid="{34A9B328-B58B-4241-A1CA-6B9A42994445}"/>
    <hyperlink ref="H69" r:id="rId171" xr:uid="{83CFC45C-C934-41F5-82C9-D6F7A7263E15}"/>
    <hyperlink ref="H70" r:id="rId172" xr:uid="{E83B4104-8480-4564-84D3-B07A77EA1A63}"/>
    <hyperlink ref="H71" r:id="rId173" xr:uid="{43D7E9E2-3BB0-4161-A101-D0CCB1E59A96}"/>
    <hyperlink ref="H73" r:id="rId174" xr:uid="{1505FFB8-7F83-460E-9A35-9B3767178851}"/>
    <hyperlink ref="H76" r:id="rId175" xr:uid="{73010F61-7532-4A47-BBB2-CA51E2FF45C9}"/>
    <hyperlink ref="H80" r:id="rId176" xr:uid="{EA6ADB19-9A04-4DD8-8E4D-BEC53F10EF98}"/>
    <hyperlink ref="H86" r:id="rId177" xr:uid="{FF9D64E4-3351-4BDA-B8F9-11C3727AB451}"/>
    <hyperlink ref="H87" r:id="rId178" xr:uid="{332A05F0-5B91-47A2-ABE3-054F75C38595}"/>
    <hyperlink ref="H91" r:id="rId179" xr:uid="{8C1E73FF-C88E-480B-B081-ECDCCF3EBB22}"/>
    <hyperlink ref="H94" r:id="rId180" xr:uid="{5BA8EC29-BF79-4844-9835-F04A3A62E399}"/>
    <hyperlink ref="H103" r:id="rId181" xr:uid="{85B36338-8C9D-45F5-B5BD-2407EC94D4A6}"/>
    <hyperlink ref="H104" r:id="rId182" xr:uid="{6DA14065-677B-48FA-BE59-129F53825C0D}"/>
    <hyperlink ref="H109" r:id="rId183" xr:uid="{6DF77419-3277-4BAC-BA9C-B982C49CB92D}"/>
    <hyperlink ref="H122" r:id="rId184" xr:uid="{9A686325-FC32-444D-BE4A-6DB0BBF316EA}"/>
    <hyperlink ref="H123" r:id="rId185" xr:uid="{ED67A2BB-C94D-4757-9E28-8F81A2920654}"/>
    <hyperlink ref="H141" r:id="rId186" xr:uid="{32889F10-4566-4B52-B46D-A44274F70935}"/>
    <hyperlink ref="H173" r:id="rId187" xr:uid="{2641FF7C-7CE4-452A-A9B6-E216CE53C7C2}"/>
    <hyperlink ref="H188" r:id="rId188" xr:uid="{23AE0138-8E5F-419B-A670-D43F3F2E528D}"/>
    <hyperlink ref="H189" r:id="rId189" xr:uid="{F07BDEBA-214F-4FB6-A090-EF1A565B3AB1}"/>
    <hyperlink ref="H191" r:id="rId190" xr:uid="{EEE26F12-95D5-472F-BC52-CAB6270D4BAA}"/>
    <hyperlink ref="H74" r:id="rId191" xr:uid="{465B0008-28C7-4CAE-8DA3-D34849F5B475}"/>
    <hyperlink ref="H193" r:id="rId192" xr:uid="{7922EDAA-16EC-409E-942C-7FC570D49E98}"/>
    <hyperlink ref="H194" r:id="rId193" xr:uid="{9F862D87-F8CE-4BA5-83E9-E7FE81B9D50A}"/>
    <hyperlink ref="H195" r:id="rId194" xr:uid="{4B4BB53D-BC37-4F40-AD9A-29794982377C}"/>
    <hyperlink ref="H196" r:id="rId195" xr:uid="{F56D19FF-E607-4216-961C-0F6EA3FC85D4}"/>
    <hyperlink ref="H197" r:id="rId196" xr:uid="{C00872E7-B64F-4C45-8D80-3A442D9E30EE}"/>
    <hyperlink ref="H198" r:id="rId197" xr:uid="{ADD01A9C-2A5E-49D5-B2F4-F475352C844B}"/>
    <hyperlink ref="H199" r:id="rId198" xr:uid="{D1BEEE21-12DF-4C06-97AF-E971CDCC8573}"/>
    <hyperlink ref="H200" r:id="rId199" xr:uid="{20902DFD-929F-4B58-91E1-982C1A404250}"/>
    <hyperlink ref="H201" r:id="rId200" xr:uid="{AF7D5167-DAE2-4C78-80AC-264275AC8692}"/>
  </hyperlinks>
  <pageMargins left="0.7" right="0.7" top="0.75" bottom="0.75" header="0.3" footer="0.3"/>
  <tableParts count="2">
    <tablePart r:id="rId201"/>
    <tablePart r:id="rId20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80E8-23A7-45DA-BFEC-234998FA3DFC}">
  <dimension ref="A1:H20"/>
  <sheetViews>
    <sheetView workbookViewId="0">
      <selection activeCell="E14" sqref="E14"/>
    </sheetView>
  </sheetViews>
  <sheetFormatPr baseColWidth="10" defaultRowHeight="15" x14ac:dyDescent="0.25"/>
  <cols>
    <col min="1" max="1" width="20.140625" bestFit="1" customWidth="1"/>
    <col min="2" max="4" width="24.28515625" bestFit="1" customWidth="1"/>
    <col min="5" max="5" width="29.28515625" bestFit="1" customWidth="1"/>
    <col min="6" max="6" width="21.85546875" bestFit="1" customWidth="1"/>
    <col min="7" max="7" width="33.42578125" customWidth="1"/>
    <col min="8" max="10" width="28" bestFit="1" customWidth="1"/>
    <col min="11" max="12" width="30.28515625" bestFit="1" customWidth="1"/>
  </cols>
  <sheetData>
    <row r="1" spans="1:8" x14ac:dyDescent="0.25">
      <c r="A1" s="39" t="s">
        <v>470</v>
      </c>
      <c r="B1" s="7" t="s">
        <v>473</v>
      </c>
      <c r="C1" s="7" t="s">
        <v>475</v>
      </c>
      <c r="D1" s="7" t="s">
        <v>472</v>
      </c>
      <c r="F1" s="7" t="s">
        <v>470</v>
      </c>
      <c r="G1" s="7" t="s">
        <v>483</v>
      </c>
      <c r="H1" s="7" t="s">
        <v>476</v>
      </c>
    </row>
    <row r="2" spans="1:8" x14ac:dyDescent="0.25">
      <c r="A2" s="7" t="s">
        <v>479</v>
      </c>
      <c r="B2" s="17">
        <v>-9.4147385393153591E-4</v>
      </c>
      <c r="C2" s="17">
        <v>-1.6939131968678023E-2</v>
      </c>
      <c r="D2" s="17">
        <v>0.17903432308289452</v>
      </c>
      <c r="F2" s="7" t="s">
        <v>479</v>
      </c>
      <c r="G2" s="17">
        <v>3.4396104033885905E-2</v>
      </c>
      <c r="H2" s="17">
        <v>5.1296985036362749E-2</v>
      </c>
    </row>
    <row r="3" spans="1:8" x14ac:dyDescent="0.25">
      <c r="A3" s="7" t="s">
        <v>480</v>
      </c>
      <c r="B3" s="17">
        <v>1.7242303972235758E-2</v>
      </c>
      <c r="C3" s="17">
        <v>7.2867294359017822E-3</v>
      </c>
      <c r="D3" s="17">
        <v>5.528114294152147E-2</v>
      </c>
      <c r="F3" s="7" t="s">
        <v>480</v>
      </c>
      <c r="G3" s="17">
        <v>5.4290601979407535E-2</v>
      </c>
      <c r="H3" s="17">
        <v>5.4704021751353214E-2</v>
      </c>
    </row>
    <row r="4" spans="1:8" x14ac:dyDescent="0.25">
      <c r="A4" s="7" t="s">
        <v>481</v>
      </c>
      <c r="B4" s="17">
        <v>-1.175500035391332E-2</v>
      </c>
      <c r="C4" s="17">
        <v>-1.8772720209988002E-2</v>
      </c>
      <c r="D4" s="17">
        <v>1.3804365560240039E-2</v>
      </c>
      <c r="F4" s="7" t="s">
        <v>481</v>
      </c>
      <c r="G4" s="17">
        <v>5.3688971730546105E-2</v>
      </c>
      <c r="H4" s="17">
        <v>3.5374097771050377E-2</v>
      </c>
    </row>
    <row r="5" spans="1:8" x14ac:dyDescent="0.25">
      <c r="A5" s="7" t="s">
        <v>482</v>
      </c>
      <c r="B5" s="17">
        <v>6.9973623312810053E-3</v>
      </c>
      <c r="C5" s="17">
        <v>4.839921018419923E-2</v>
      </c>
      <c r="D5" s="17">
        <v>8.3453650508925198E-2</v>
      </c>
      <c r="F5" s="7" t="s">
        <v>482</v>
      </c>
      <c r="G5" s="17">
        <v>8.6606086748620831E-2</v>
      </c>
      <c r="H5" s="17">
        <v>6.0492185869713798E-2</v>
      </c>
    </row>
    <row r="6" spans="1:8" x14ac:dyDescent="0.25">
      <c r="A6" s="7" t="s">
        <v>471</v>
      </c>
      <c r="B6" s="17">
        <v>2.9370227321227492E-3</v>
      </c>
      <c r="C6" s="17">
        <v>4.787959456617261E-3</v>
      </c>
      <c r="D6" s="17">
        <v>8.2752507985558277E-2</v>
      </c>
      <c r="F6" s="7" t="s">
        <v>471</v>
      </c>
      <c r="G6" s="17">
        <v>5.7083863699269051E-2</v>
      </c>
      <c r="H6" s="17">
        <v>5.043788178652827E-2</v>
      </c>
    </row>
    <row r="7" spans="1:8" x14ac:dyDescent="0.25">
      <c r="A7" s="7"/>
      <c r="B7" s="7"/>
      <c r="C7" s="7"/>
      <c r="D7" s="7"/>
      <c r="F7" s="7" t="s">
        <v>470</v>
      </c>
      <c r="G7" s="7" t="s">
        <v>484</v>
      </c>
      <c r="H7" s="7" t="s">
        <v>477</v>
      </c>
    </row>
    <row r="8" spans="1:8" x14ac:dyDescent="0.25">
      <c r="A8" s="39" t="s">
        <v>470</v>
      </c>
      <c r="B8" s="7" t="s">
        <v>476</v>
      </c>
      <c r="C8" s="7" t="s">
        <v>477</v>
      </c>
      <c r="D8" s="7" t="s">
        <v>474</v>
      </c>
      <c r="F8" s="7" t="s">
        <v>479</v>
      </c>
      <c r="G8" s="17">
        <v>5.6485424987790127E-2</v>
      </c>
      <c r="H8" s="17">
        <v>9.2950516794382668E-2</v>
      </c>
    </row>
    <row r="9" spans="1:8" x14ac:dyDescent="0.25">
      <c r="A9" s="7" t="s">
        <v>479</v>
      </c>
      <c r="B9" s="17">
        <v>5.1296985036362749E-2</v>
      </c>
      <c r="C9" s="17">
        <v>9.2950516794382668E-2</v>
      </c>
      <c r="D9" s="17">
        <v>9.0052121928669362E-2</v>
      </c>
      <c r="F9" s="7" t="s">
        <v>480</v>
      </c>
      <c r="G9" s="17">
        <v>7.0388721818204825E-2</v>
      </c>
      <c r="H9" s="17">
        <v>6.7606408447578495E-2</v>
      </c>
    </row>
    <row r="10" spans="1:8" x14ac:dyDescent="0.25">
      <c r="A10" s="7" t="s">
        <v>480</v>
      </c>
      <c r="B10" s="17">
        <v>5.4704021751353214E-2</v>
      </c>
      <c r="C10" s="17">
        <v>6.7606408447578495E-2</v>
      </c>
      <c r="D10" s="17">
        <v>6.679076177074865E-2</v>
      </c>
      <c r="F10" s="7" t="s">
        <v>481</v>
      </c>
      <c r="G10" s="17">
        <v>9.1958217602766373E-2</v>
      </c>
      <c r="H10" s="17">
        <v>5.1500062796824918E-2</v>
      </c>
    </row>
    <row r="11" spans="1:8" x14ac:dyDescent="0.25">
      <c r="A11" s="7" t="s">
        <v>481</v>
      </c>
      <c r="B11" s="17">
        <v>3.5374097771050377E-2</v>
      </c>
      <c r="C11" s="17">
        <v>5.1500062796824918E-2</v>
      </c>
      <c r="D11" s="17">
        <v>6.3356336465003799E-2</v>
      </c>
      <c r="F11" s="7" t="s">
        <v>482</v>
      </c>
      <c r="G11" s="17">
        <v>7.4735877511576246E-2</v>
      </c>
      <c r="H11" s="17">
        <v>6.4430200303559351E-2</v>
      </c>
    </row>
    <row r="12" spans="1:8" x14ac:dyDescent="0.25">
      <c r="A12" s="7" t="s">
        <v>482</v>
      </c>
      <c r="B12" s="17">
        <v>6.0492185869713798E-2</v>
      </c>
      <c r="C12" s="17">
        <v>6.4430200303559351E-2</v>
      </c>
      <c r="D12" s="17">
        <v>6.9181595590690981E-2</v>
      </c>
      <c r="F12" s="7" t="s">
        <v>471</v>
      </c>
      <c r="G12" s="17">
        <v>7.3370324701617529E-2</v>
      </c>
      <c r="H12" s="17">
        <v>6.9137678126306432E-2</v>
      </c>
    </row>
    <row r="13" spans="1:8" x14ac:dyDescent="0.25">
      <c r="A13" s="7" t="s">
        <v>471</v>
      </c>
      <c r="B13" s="17">
        <v>5.043788178652827E-2</v>
      </c>
      <c r="C13" s="17">
        <v>6.9137678126306432E-2</v>
      </c>
      <c r="D13" s="17">
        <v>7.2333249769678462E-2</v>
      </c>
      <c r="F13" s="7" t="s">
        <v>470</v>
      </c>
      <c r="G13" s="7" t="s">
        <v>485</v>
      </c>
      <c r="H13" s="7" t="s">
        <v>474</v>
      </c>
    </row>
    <row r="14" spans="1:8" x14ac:dyDescent="0.25">
      <c r="A14" s="7"/>
      <c r="B14" s="7"/>
      <c r="C14" s="7"/>
      <c r="D14" s="7"/>
      <c r="F14" s="7" t="s">
        <v>479</v>
      </c>
      <c r="G14" s="17">
        <v>5.8268699379132143E-2</v>
      </c>
      <c r="H14" s="17">
        <v>9.0052121928669362E-2</v>
      </c>
    </row>
    <row r="15" spans="1:8" x14ac:dyDescent="0.25">
      <c r="A15" s="39" t="s">
        <v>470</v>
      </c>
      <c r="B15" s="7" t="s">
        <v>483</v>
      </c>
      <c r="C15" s="7" t="s">
        <v>484</v>
      </c>
      <c r="D15" s="7" t="s">
        <v>485</v>
      </c>
      <c r="F15" s="7" t="s">
        <v>480</v>
      </c>
      <c r="G15" s="17">
        <v>7.0762774721948613E-2</v>
      </c>
      <c r="H15" s="17">
        <v>6.679076177074865E-2</v>
      </c>
    </row>
    <row r="16" spans="1:8" x14ac:dyDescent="0.25">
      <c r="A16" s="7" t="s">
        <v>479</v>
      </c>
      <c r="B16" s="17">
        <v>3.4396104033885905E-2</v>
      </c>
      <c r="C16" s="17">
        <v>5.6485424987790127E-2</v>
      </c>
      <c r="D16" s="17">
        <v>5.8268699379132143E-2</v>
      </c>
      <c r="F16" s="7" t="s">
        <v>481</v>
      </c>
      <c r="G16" s="17">
        <v>8.4950814510977482E-2</v>
      </c>
      <c r="H16" s="17">
        <v>6.3356336465003799E-2</v>
      </c>
    </row>
    <row r="17" spans="1:8" x14ac:dyDescent="0.25">
      <c r="A17" s="7" t="s">
        <v>480</v>
      </c>
      <c r="B17" s="17">
        <v>5.4290601979407535E-2</v>
      </c>
      <c r="C17" s="17">
        <v>7.0388721818204825E-2</v>
      </c>
      <c r="D17" s="17">
        <v>7.0762774721948613E-2</v>
      </c>
      <c r="F17" s="7" t="s">
        <v>482</v>
      </c>
      <c r="G17" s="17">
        <v>8.2332311113537851E-2</v>
      </c>
      <c r="H17" s="17">
        <v>6.9181595590690981E-2</v>
      </c>
    </row>
    <row r="18" spans="1:8" x14ac:dyDescent="0.25">
      <c r="A18" s="7" t="s">
        <v>481</v>
      </c>
      <c r="B18" s="17">
        <v>5.3688971730546105E-2</v>
      </c>
      <c r="C18" s="17">
        <v>9.1958217602766373E-2</v>
      </c>
      <c r="D18" s="17">
        <v>8.4950814510977482E-2</v>
      </c>
      <c r="F18" s="7" t="s">
        <v>471</v>
      </c>
      <c r="G18" s="17">
        <v>7.4020802249441076E-2</v>
      </c>
      <c r="H18" s="17">
        <v>7.2333249769678462E-2</v>
      </c>
    </row>
    <row r="19" spans="1:8" x14ac:dyDescent="0.25">
      <c r="A19" s="7" t="s">
        <v>482</v>
      </c>
      <c r="B19" s="17">
        <v>8.6606086748620831E-2</v>
      </c>
      <c r="C19" s="17">
        <v>7.4735877511576246E-2</v>
      </c>
      <c r="D19" s="17">
        <v>8.2332311113537851E-2</v>
      </c>
    </row>
    <row r="20" spans="1:8" x14ac:dyDescent="0.25">
      <c r="A20" s="7" t="s">
        <v>471</v>
      </c>
      <c r="B20" s="17">
        <v>5.7083863699269051E-2</v>
      </c>
      <c r="C20" s="17">
        <v>7.3370324701617529E-2</v>
      </c>
      <c r="D20" s="17">
        <v>7.4020802249441076E-2</v>
      </c>
    </row>
  </sheetData>
  <pageMargins left="0.7" right="0.7" top="0.75" bottom="0.75" header="0.3" footer="0.3"/>
  <drawing r:id="rId4"/>
  <tableParts count="3">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743AC-F03F-4A0E-BE61-B2FF372D52B4}">
  <dimension ref="A1:H20"/>
  <sheetViews>
    <sheetView topLeftCell="A28" workbookViewId="0">
      <selection activeCell="A8" sqref="A8:D13"/>
    </sheetView>
  </sheetViews>
  <sheetFormatPr baseColWidth="10" defaultRowHeight="15" x14ac:dyDescent="0.25"/>
  <cols>
    <col min="1" max="1" width="20.140625" bestFit="1" customWidth="1"/>
    <col min="2" max="4" width="24.28515625" bestFit="1" customWidth="1"/>
    <col min="5" max="5" width="29.28515625" bestFit="1" customWidth="1"/>
    <col min="6" max="6" width="21.85546875" bestFit="1" customWidth="1"/>
    <col min="7" max="7" width="33.42578125" customWidth="1"/>
    <col min="8" max="10" width="28" bestFit="1" customWidth="1"/>
    <col min="11" max="12" width="30.28515625" bestFit="1" customWidth="1"/>
  </cols>
  <sheetData>
    <row r="1" spans="1:8" x14ac:dyDescent="0.25">
      <c r="A1" s="39" t="s">
        <v>470</v>
      </c>
      <c r="B1" s="7" t="s">
        <v>473</v>
      </c>
      <c r="C1" s="7" t="s">
        <v>475</v>
      </c>
      <c r="D1" s="7" t="s">
        <v>472</v>
      </c>
      <c r="F1" s="7" t="s">
        <v>470</v>
      </c>
      <c r="G1" s="17" t="s">
        <v>483</v>
      </c>
      <c r="H1" s="7" t="s">
        <v>476</v>
      </c>
    </row>
    <row r="2" spans="1:8" x14ac:dyDescent="0.25">
      <c r="A2" s="7" t="s">
        <v>29</v>
      </c>
      <c r="B2" s="17">
        <v>-6.5996807378883478E-3</v>
      </c>
      <c r="C2" s="17">
        <v>-4.0651430556448889E-2</v>
      </c>
      <c r="D2" s="17">
        <v>2.3127374101880606E-3</v>
      </c>
      <c r="F2" s="7" t="s">
        <v>29</v>
      </c>
      <c r="G2" s="17">
        <v>3.5743412194652588E-2</v>
      </c>
      <c r="H2" s="17">
        <v>4.1599770370503275E-2</v>
      </c>
    </row>
    <row r="3" spans="1:8" x14ac:dyDescent="0.25">
      <c r="A3" s="7" t="s">
        <v>48</v>
      </c>
      <c r="B3" s="17">
        <v>2.4873765798849572E-2</v>
      </c>
      <c r="C3" s="17">
        <v>3.3157209093703892E-2</v>
      </c>
      <c r="D3" s="17">
        <v>1.7379522656289097E-2</v>
      </c>
      <c r="F3" s="7" t="s">
        <v>48</v>
      </c>
      <c r="G3" s="17">
        <v>9.7886251599065402E-2</v>
      </c>
      <c r="H3" s="17">
        <v>8.2101449246332184E-2</v>
      </c>
    </row>
    <row r="4" spans="1:8" x14ac:dyDescent="0.25">
      <c r="A4" s="7" t="s">
        <v>43</v>
      </c>
      <c r="B4" s="17">
        <v>-1.5913660276454585E-3</v>
      </c>
      <c r="C4" s="17">
        <v>3.4127153420112993E-2</v>
      </c>
      <c r="D4" s="17">
        <v>0.22564970008248175</v>
      </c>
      <c r="F4" s="7" t="s">
        <v>43</v>
      </c>
      <c r="G4" s="17">
        <v>2.7021496020200597E-2</v>
      </c>
      <c r="H4" s="17">
        <v>2.9915675042125188E-2</v>
      </c>
    </row>
    <row r="5" spans="1:8" x14ac:dyDescent="0.25">
      <c r="A5" s="7" t="s">
        <v>37</v>
      </c>
      <c r="B5" s="17">
        <v>-6.0933996720894303E-3</v>
      </c>
      <c r="C5" s="17">
        <v>-8.9378680373737966E-3</v>
      </c>
      <c r="D5" s="17">
        <v>8.9532139636876132E-2</v>
      </c>
      <c r="F5" s="7" t="s">
        <v>37</v>
      </c>
      <c r="G5" s="17">
        <v>6.5024143083492025E-2</v>
      </c>
      <c r="H5" s="17">
        <v>4.628088342555163E-2</v>
      </c>
    </row>
    <row r="6" spans="1:8" x14ac:dyDescent="0.25">
      <c r="A6" s="7" t="s">
        <v>471</v>
      </c>
      <c r="B6" s="17">
        <v>2.9370227321227483E-3</v>
      </c>
      <c r="C6" s="17">
        <v>4.787959456617261E-3</v>
      </c>
      <c r="D6" s="17">
        <v>8.2752507985558305E-2</v>
      </c>
      <c r="F6" s="7" t="s">
        <v>471</v>
      </c>
      <c r="G6" s="17">
        <v>5.7083863699269058E-2</v>
      </c>
      <c r="H6" s="17">
        <v>5.0437881786528249E-2</v>
      </c>
    </row>
    <row r="7" spans="1:8" x14ac:dyDescent="0.25">
      <c r="A7" s="7"/>
      <c r="B7" s="7"/>
      <c r="C7" s="7"/>
      <c r="D7" s="7"/>
      <c r="F7" s="7" t="s">
        <v>470</v>
      </c>
      <c r="G7" s="17" t="s">
        <v>484</v>
      </c>
      <c r="H7" s="7" t="s">
        <v>477</v>
      </c>
    </row>
    <row r="8" spans="1:8" x14ac:dyDescent="0.25">
      <c r="A8" s="39" t="s">
        <v>470</v>
      </c>
      <c r="B8" s="7" t="s">
        <v>476</v>
      </c>
      <c r="C8" s="7" t="s">
        <v>477</v>
      </c>
      <c r="D8" s="7" t="s">
        <v>474</v>
      </c>
      <c r="F8" s="7" t="s">
        <v>29</v>
      </c>
      <c r="G8" s="17">
        <v>7.4793822157125239E-2</v>
      </c>
      <c r="H8" s="17">
        <v>6.4726220752711838E-2</v>
      </c>
    </row>
    <row r="9" spans="1:8" x14ac:dyDescent="0.25">
      <c r="A9" s="7" t="s">
        <v>29</v>
      </c>
      <c r="B9" s="17">
        <v>4.1599770370503275E-2</v>
      </c>
      <c r="C9" s="17">
        <v>6.4726220752711838E-2</v>
      </c>
      <c r="D9" s="17">
        <v>6.8424248656983169E-2</v>
      </c>
      <c r="F9" s="7" t="s">
        <v>48</v>
      </c>
      <c r="G9" s="17">
        <v>7.2801939146964409E-2</v>
      </c>
      <c r="H9" s="17">
        <v>6.8206183443074178E-2</v>
      </c>
    </row>
    <row r="10" spans="1:8" x14ac:dyDescent="0.25">
      <c r="A10" s="7" t="s">
        <v>48</v>
      </c>
      <c r="B10" s="17">
        <v>8.2101449246332184E-2</v>
      </c>
      <c r="C10" s="17">
        <v>6.8206183443074178E-2</v>
      </c>
      <c r="D10" s="17">
        <v>7.2267653945457339E-2</v>
      </c>
      <c r="F10" s="7" t="s">
        <v>43</v>
      </c>
      <c r="G10" s="17">
        <v>4.223557992014404E-2</v>
      </c>
      <c r="H10" s="17">
        <v>7.7522173254658766E-2</v>
      </c>
    </row>
    <row r="11" spans="1:8" x14ac:dyDescent="0.25">
      <c r="A11" s="7" t="s">
        <v>43</v>
      </c>
      <c r="B11" s="17">
        <v>2.9915675042125188E-2</v>
      </c>
      <c r="C11" s="17">
        <v>7.7522173254658766E-2</v>
      </c>
      <c r="D11" s="17">
        <v>7.3697846102671105E-2</v>
      </c>
      <c r="F11" s="7" t="s">
        <v>37</v>
      </c>
      <c r="G11" s="17">
        <v>0.10307846805790331</v>
      </c>
      <c r="H11" s="17">
        <v>6.621285559720555E-2</v>
      </c>
    </row>
    <row r="12" spans="1:8" x14ac:dyDescent="0.25">
      <c r="A12" s="7" t="s">
        <v>37</v>
      </c>
      <c r="B12" s="17">
        <v>4.628088342555163E-2</v>
      </c>
      <c r="C12" s="17">
        <v>6.621285559720555E-2</v>
      </c>
      <c r="D12" s="17">
        <v>7.4894986110977058E-2</v>
      </c>
      <c r="F12" s="7" t="s">
        <v>471</v>
      </c>
      <c r="G12" s="17">
        <v>7.337032470161757E-2</v>
      </c>
      <c r="H12" s="17">
        <v>6.9137678126306432E-2</v>
      </c>
    </row>
    <row r="13" spans="1:8" x14ac:dyDescent="0.25">
      <c r="A13" s="7" t="s">
        <v>471</v>
      </c>
      <c r="B13" s="17">
        <v>5.0437881786528249E-2</v>
      </c>
      <c r="C13" s="17">
        <v>6.9137678126306432E-2</v>
      </c>
      <c r="D13" s="17">
        <v>7.2333249769678462E-2</v>
      </c>
      <c r="F13" s="7" t="s">
        <v>470</v>
      </c>
      <c r="G13" s="17" t="s">
        <v>485</v>
      </c>
      <c r="H13" s="7" t="s">
        <v>474</v>
      </c>
    </row>
    <row r="14" spans="1:8" x14ac:dyDescent="0.25">
      <c r="A14" s="7"/>
      <c r="B14" s="7"/>
      <c r="C14" s="7"/>
      <c r="D14" s="7"/>
      <c r="F14" s="7" t="s">
        <v>29</v>
      </c>
      <c r="G14" s="17">
        <v>7.8593114826628299E-2</v>
      </c>
      <c r="H14" s="17">
        <v>6.8424248656983169E-2</v>
      </c>
    </row>
    <row r="15" spans="1:8" x14ac:dyDescent="0.25">
      <c r="A15" s="39" t="s">
        <v>470</v>
      </c>
      <c r="B15" s="7" t="s">
        <v>483</v>
      </c>
      <c r="C15" s="7" t="s">
        <v>484</v>
      </c>
      <c r="D15" s="7" t="s">
        <v>485</v>
      </c>
      <c r="F15" s="7" t="s">
        <v>48</v>
      </c>
      <c r="G15" s="17">
        <v>7.76667624112274E-2</v>
      </c>
      <c r="H15" s="17">
        <v>7.2267653945457339E-2</v>
      </c>
    </row>
    <row r="16" spans="1:8" x14ac:dyDescent="0.25">
      <c r="A16" s="7" t="s">
        <v>29</v>
      </c>
      <c r="B16" s="17">
        <v>3.5743412194652588E-2</v>
      </c>
      <c r="C16" s="17">
        <v>7.4793822157125239E-2</v>
      </c>
      <c r="D16" s="17">
        <v>7.8593114826628299E-2</v>
      </c>
      <c r="F16" s="7" t="s">
        <v>43</v>
      </c>
      <c r="G16" s="17">
        <v>4.1404038058834046E-2</v>
      </c>
      <c r="H16" s="17">
        <v>7.3697846102671105E-2</v>
      </c>
    </row>
    <row r="17" spans="1:8" x14ac:dyDescent="0.25">
      <c r="A17" s="7" t="s">
        <v>48</v>
      </c>
      <c r="B17" s="17">
        <v>9.7886251599065402E-2</v>
      </c>
      <c r="C17" s="17">
        <v>7.2801939146964409E-2</v>
      </c>
      <c r="D17" s="17">
        <v>7.76667624112274E-2</v>
      </c>
      <c r="F17" s="7" t="s">
        <v>37</v>
      </c>
      <c r="G17" s="17">
        <v>9.7712566262334682E-2</v>
      </c>
      <c r="H17" s="17">
        <v>7.4894986110977058E-2</v>
      </c>
    </row>
    <row r="18" spans="1:8" x14ac:dyDescent="0.25">
      <c r="A18" s="7" t="s">
        <v>43</v>
      </c>
      <c r="B18" s="17">
        <v>2.7021496020200597E-2</v>
      </c>
      <c r="C18" s="17">
        <v>4.223557992014404E-2</v>
      </c>
      <c r="D18" s="17">
        <v>4.1404038058834046E-2</v>
      </c>
      <c r="F18" s="7" t="s">
        <v>471</v>
      </c>
      <c r="G18" s="17">
        <v>7.4020802249441034E-2</v>
      </c>
      <c r="H18" s="17">
        <v>7.2333249769678462E-2</v>
      </c>
    </row>
    <row r="19" spans="1:8" x14ac:dyDescent="0.25">
      <c r="A19" s="7" t="s">
        <v>37</v>
      </c>
      <c r="B19" s="17">
        <v>6.5024143083492025E-2</v>
      </c>
      <c r="C19" s="17">
        <v>0.10307846805790331</v>
      </c>
      <c r="D19" s="17">
        <v>9.7712566262334682E-2</v>
      </c>
    </row>
    <row r="20" spans="1:8" x14ac:dyDescent="0.25">
      <c r="A20" s="7" t="s">
        <v>471</v>
      </c>
      <c r="B20" s="17">
        <v>5.7083863699269058E-2</v>
      </c>
      <c r="C20" s="17">
        <v>7.337032470161757E-2</v>
      </c>
      <c r="D20" s="17">
        <v>7.4020802249441034E-2</v>
      </c>
    </row>
  </sheetData>
  <pageMargins left="0.7" right="0.7" top="0.75" bottom="0.75" header="0.3" footer="0.3"/>
  <drawing r:id="rId4"/>
  <tableParts count="3">
    <tablePart r:id="rId5"/>
    <tablePart r:id="rId6"/>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679DF-25DB-4E14-B98F-CD58607EE565}">
  <dimension ref="A1:H14"/>
  <sheetViews>
    <sheetView topLeftCell="A10" workbookViewId="0">
      <selection activeCell="C14" sqref="C14"/>
    </sheetView>
  </sheetViews>
  <sheetFormatPr baseColWidth="10" defaultRowHeight="15" x14ac:dyDescent="0.25"/>
  <cols>
    <col min="1" max="1" width="20.140625" bestFit="1" customWidth="1"/>
    <col min="2"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39" t="s">
        <v>470</v>
      </c>
      <c r="B1" s="7" t="s">
        <v>473</v>
      </c>
      <c r="C1" s="7" t="s">
        <v>475</v>
      </c>
      <c r="D1" s="7" t="s">
        <v>472</v>
      </c>
      <c r="F1" s="7" t="s">
        <v>470</v>
      </c>
      <c r="G1" s="7" t="s">
        <v>483</v>
      </c>
      <c r="H1" s="7" t="s">
        <v>476</v>
      </c>
    </row>
    <row r="2" spans="1:8" x14ac:dyDescent="0.25">
      <c r="A2" s="7" t="s">
        <v>30</v>
      </c>
      <c r="B2" s="17">
        <v>1.21473971499948E-3</v>
      </c>
      <c r="C2" s="17">
        <v>1.1483856873786648E-2</v>
      </c>
      <c r="D2" s="17">
        <v>0.11404418451283614</v>
      </c>
      <c r="F2" s="7" t="s">
        <v>30</v>
      </c>
      <c r="G2" s="17">
        <v>5.673752717105654E-2</v>
      </c>
      <c r="H2" s="17">
        <v>5.0566307564859095E-2</v>
      </c>
    </row>
    <row r="3" spans="1:8" x14ac:dyDescent="0.25">
      <c r="A3" s="7" t="s">
        <v>49</v>
      </c>
      <c r="B3" s="17">
        <v>5.4154300006659922E-3</v>
      </c>
      <c r="C3" s="17">
        <v>-4.8476002412606231E-3</v>
      </c>
      <c r="D3" s="17">
        <v>3.7723022251182882E-2</v>
      </c>
      <c r="F3" s="7" t="s">
        <v>49</v>
      </c>
      <c r="G3" s="17">
        <v>5.7582250410599237E-2</v>
      </c>
      <c r="H3" s="17">
        <v>5.0253073959174097E-2</v>
      </c>
    </row>
    <row r="4" spans="1:8" x14ac:dyDescent="0.25">
      <c r="A4" s="7" t="s">
        <v>471</v>
      </c>
      <c r="B4" s="17">
        <v>2.9370227321227505E-3</v>
      </c>
      <c r="C4" s="17">
        <v>4.7879594566172653E-3</v>
      </c>
      <c r="D4" s="17">
        <v>8.2752507985558291E-2</v>
      </c>
      <c r="F4" s="7" t="s">
        <v>471</v>
      </c>
      <c r="G4" s="17">
        <v>5.708386369926903E-2</v>
      </c>
      <c r="H4" s="17">
        <v>5.0437881786528242E-2</v>
      </c>
    </row>
    <row r="5" spans="1:8" x14ac:dyDescent="0.25">
      <c r="A5" s="7"/>
      <c r="B5" s="7"/>
      <c r="C5" s="7"/>
      <c r="D5" s="7"/>
      <c r="F5" s="7" t="s">
        <v>470</v>
      </c>
      <c r="G5" s="7" t="s">
        <v>484</v>
      </c>
      <c r="H5" s="7" t="s">
        <v>477</v>
      </c>
    </row>
    <row r="6" spans="1:8" x14ac:dyDescent="0.25">
      <c r="A6" s="39" t="s">
        <v>470</v>
      </c>
      <c r="B6" s="7" t="s">
        <v>476</v>
      </c>
      <c r="C6" s="7" t="s">
        <v>477</v>
      </c>
      <c r="D6" s="7" t="s">
        <v>474</v>
      </c>
      <c r="F6" s="7" t="s">
        <v>30</v>
      </c>
      <c r="G6" s="17">
        <v>6.3701935066002677E-2</v>
      </c>
      <c r="H6" s="17">
        <v>7.2622426382821917E-2</v>
      </c>
    </row>
    <row r="7" spans="1:8" x14ac:dyDescent="0.25">
      <c r="A7" s="7" t="s">
        <v>30</v>
      </c>
      <c r="B7" s="17">
        <v>5.0566307564859095E-2</v>
      </c>
      <c r="C7" s="17">
        <v>7.2622426382821917E-2</v>
      </c>
      <c r="D7" s="17">
        <v>7.557624984208676E-2</v>
      </c>
      <c r="F7" s="7" t="s">
        <v>49</v>
      </c>
      <c r="G7" s="17">
        <v>8.7283373201648695E-2</v>
      </c>
      <c r="H7" s="17">
        <v>6.412304039132076E-2</v>
      </c>
    </row>
    <row r="8" spans="1:8" x14ac:dyDescent="0.25">
      <c r="A8" s="7" t="s">
        <v>49</v>
      </c>
      <c r="B8" s="17">
        <v>5.0253073959174097E-2</v>
      </c>
      <c r="C8" s="17">
        <v>6.412304039132076E-2</v>
      </c>
      <c r="D8" s="17">
        <v>6.7666493567920233E-2</v>
      </c>
      <c r="F8" s="7" t="s">
        <v>471</v>
      </c>
      <c r="G8" s="17">
        <v>7.3370324701617515E-2</v>
      </c>
      <c r="H8" s="17">
        <v>6.9137678126306404E-2</v>
      </c>
    </row>
    <row r="9" spans="1:8" x14ac:dyDescent="0.25">
      <c r="A9" s="7" t="s">
        <v>471</v>
      </c>
      <c r="B9" s="17">
        <v>5.0437881786528242E-2</v>
      </c>
      <c r="C9" s="17">
        <v>6.9137678126306404E-2</v>
      </c>
      <c r="D9" s="17">
        <v>7.2333249769678462E-2</v>
      </c>
      <c r="F9" s="7" t="s">
        <v>470</v>
      </c>
      <c r="G9" s="7" t="s">
        <v>485</v>
      </c>
      <c r="H9" s="7" t="s">
        <v>474</v>
      </c>
    </row>
    <row r="10" spans="1:8" x14ac:dyDescent="0.25">
      <c r="A10" s="7"/>
      <c r="B10" s="7"/>
      <c r="C10" s="7"/>
      <c r="D10" s="7"/>
      <c r="F10" s="7" t="s">
        <v>30</v>
      </c>
      <c r="G10" s="17">
        <v>6.8072583168781925E-2</v>
      </c>
      <c r="H10" s="17">
        <v>7.557624984208676E-2</v>
      </c>
    </row>
    <row r="11" spans="1:8" x14ac:dyDescent="0.25">
      <c r="A11" s="39" t="s">
        <v>470</v>
      </c>
      <c r="B11" s="7" t="s">
        <v>483</v>
      </c>
      <c r="C11" s="7" t="s">
        <v>484</v>
      </c>
      <c r="D11" s="7" t="s">
        <v>485</v>
      </c>
      <c r="F11" s="7" t="s">
        <v>49</v>
      </c>
      <c r="G11" s="17">
        <v>8.2580434585023704E-2</v>
      </c>
      <c r="H11" s="17">
        <v>6.7666493567920233E-2</v>
      </c>
    </row>
    <row r="12" spans="1:8" x14ac:dyDescent="0.25">
      <c r="A12" s="7" t="s">
        <v>30</v>
      </c>
      <c r="B12" s="17">
        <v>5.673752717105654E-2</v>
      </c>
      <c r="C12" s="17">
        <v>6.3701935066002677E-2</v>
      </c>
      <c r="D12" s="17">
        <v>6.8072583168781925E-2</v>
      </c>
      <c r="F12" s="7" t="s">
        <v>471</v>
      </c>
      <c r="G12" s="17">
        <v>7.4020802249441076E-2</v>
      </c>
      <c r="H12" s="17">
        <v>7.2333249769678462E-2</v>
      </c>
    </row>
    <row r="13" spans="1:8" x14ac:dyDescent="0.25">
      <c r="A13" s="7" t="s">
        <v>49</v>
      </c>
      <c r="B13" s="17">
        <v>5.7582250410599237E-2</v>
      </c>
      <c r="C13" s="17">
        <v>8.7283373201648695E-2</v>
      </c>
      <c r="D13" s="17">
        <v>8.2580434585023704E-2</v>
      </c>
    </row>
    <row r="14" spans="1:8" x14ac:dyDescent="0.25">
      <c r="A14" s="7" t="s">
        <v>471</v>
      </c>
      <c r="B14" s="17">
        <v>5.708386369926903E-2</v>
      </c>
      <c r="C14" s="17">
        <v>7.3370324701617515E-2</v>
      </c>
      <c r="D14" s="17">
        <v>7.4020802249441076E-2</v>
      </c>
    </row>
  </sheetData>
  <pageMargins left="0.7" right="0.7" top="0.75" bottom="0.75" header="0.3" footer="0.3"/>
  <drawing r:id="rId4"/>
  <tableParts count="3">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01500-E211-435D-A183-B6F4E0079968}">
  <dimension ref="A1:H23"/>
  <sheetViews>
    <sheetView topLeftCell="A16" workbookViewId="0">
      <selection activeCell="E31" sqref="E31"/>
    </sheetView>
  </sheetViews>
  <sheetFormatPr baseColWidth="10" defaultRowHeight="15" x14ac:dyDescent="0.25"/>
  <cols>
    <col min="1" max="1" width="20.140625" bestFit="1" customWidth="1"/>
    <col min="2"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39" t="s">
        <v>470</v>
      </c>
      <c r="B1" s="7" t="s">
        <v>473</v>
      </c>
      <c r="C1" s="7" t="s">
        <v>475</v>
      </c>
      <c r="D1" s="7" t="s">
        <v>472</v>
      </c>
      <c r="F1" s="7" t="s">
        <v>470</v>
      </c>
      <c r="G1" s="7" t="s">
        <v>483</v>
      </c>
      <c r="H1" s="7" t="s">
        <v>476</v>
      </c>
    </row>
    <row r="2" spans="1:8" x14ac:dyDescent="0.25">
      <c r="A2" s="7" t="s">
        <v>44</v>
      </c>
      <c r="B2" s="17">
        <v>-9.5056935290815832E-3</v>
      </c>
      <c r="C2" s="17">
        <v>6.0811468367130191E-3</v>
      </c>
      <c r="D2" s="17">
        <v>0.20171301780132933</v>
      </c>
      <c r="F2" s="7" t="s">
        <v>44</v>
      </c>
      <c r="G2" s="17">
        <v>4.0535155513774297E-2</v>
      </c>
      <c r="H2" s="17">
        <v>3.5441277490116128E-2</v>
      </c>
    </row>
    <row r="3" spans="1:8" x14ac:dyDescent="0.25">
      <c r="A3" s="7" t="s">
        <v>31</v>
      </c>
      <c r="B3" s="17">
        <v>4.0732372867911544E-2</v>
      </c>
      <c r="C3" s="17">
        <v>2.7847088173720939E-2</v>
      </c>
      <c r="D3" s="17">
        <v>3.5119097209503791E-2</v>
      </c>
      <c r="F3" s="7" t="s">
        <v>31</v>
      </c>
      <c r="G3" s="17">
        <v>6.572920911736306E-2</v>
      </c>
      <c r="H3" s="17">
        <v>7.8682555454178335E-2</v>
      </c>
    </row>
    <row r="4" spans="1:8" x14ac:dyDescent="0.25">
      <c r="A4" s="7" t="s">
        <v>39</v>
      </c>
      <c r="B4" s="17">
        <v>-3.28671363297527E-3</v>
      </c>
      <c r="C4" s="17">
        <v>-5.2221481123719687E-2</v>
      </c>
      <c r="D4" s="17">
        <v>-2.6302214501208631E-2</v>
      </c>
      <c r="F4" s="7" t="s">
        <v>39</v>
      </c>
      <c r="G4" s="17">
        <v>3.5263131790225728E-2</v>
      </c>
      <c r="H4" s="17">
        <v>3.3891569612715597E-2</v>
      </c>
    </row>
    <row r="5" spans="1:8" x14ac:dyDescent="0.25">
      <c r="A5" s="7" t="s">
        <v>66</v>
      </c>
      <c r="B5" s="17">
        <v>-1.8880709979510132E-2</v>
      </c>
      <c r="C5" s="17">
        <v>-4.8134375597843129E-2</v>
      </c>
      <c r="D5" s="17">
        <v>-3.5251522180887465E-2</v>
      </c>
      <c r="F5" s="7" t="s">
        <v>66</v>
      </c>
      <c r="G5" s="17">
        <v>5.3071124289032927E-2</v>
      </c>
      <c r="H5" s="17">
        <v>4.467352450508854E-2</v>
      </c>
    </row>
    <row r="6" spans="1:8" x14ac:dyDescent="0.25">
      <c r="A6" s="7" t="s">
        <v>38</v>
      </c>
      <c r="B6" s="17">
        <v>-1.0283005978967126E-2</v>
      </c>
      <c r="C6" s="17">
        <v>1.587375291045336E-2</v>
      </c>
      <c r="D6" s="17">
        <v>0.10446246770085203</v>
      </c>
      <c r="F6" s="7" t="s">
        <v>38</v>
      </c>
      <c r="G6" s="17">
        <v>6.7222771629765823E-2</v>
      </c>
      <c r="H6" s="17">
        <v>4.2446042783531812E-2</v>
      </c>
    </row>
    <row r="7" spans="1:8" x14ac:dyDescent="0.25">
      <c r="A7" s="7" t="s">
        <v>471</v>
      </c>
      <c r="B7" s="17">
        <v>2.9370227321227501E-3</v>
      </c>
      <c r="C7" s="17">
        <v>4.7879594566172636E-3</v>
      </c>
      <c r="D7" s="17">
        <v>8.2752507985558221E-2</v>
      </c>
      <c r="F7" s="7" t="s">
        <v>471</v>
      </c>
      <c r="G7" s="17">
        <v>5.7083863699269058E-2</v>
      </c>
      <c r="H7" s="17">
        <v>5.043788178652827E-2</v>
      </c>
    </row>
    <row r="8" spans="1:8" x14ac:dyDescent="0.25">
      <c r="A8" s="7"/>
      <c r="B8" s="7"/>
      <c r="C8" s="7"/>
      <c r="D8" s="7"/>
      <c r="F8" s="7" t="s">
        <v>470</v>
      </c>
      <c r="G8" s="7" t="s">
        <v>484</v>
      </c>
      <c r="H8" s="7" t="s">
        <v>477</v>
      </c>
    </row>
    <row r="9" spans="1:8" x14ac:dyDescent="0.25">
      <c r="A9" s="39" t="s">
        <v>470</v>
      </c>
      <c r="B9" s="7" t="s">
        <v>476</v>
      </c>
      <c r="C9" s="7" t="s">
        <v>477</v>
      </c>
      <c r="D9" s="7" t="s">
        <v>474</v>
      </c>
      <c r="F9" s="7" t="s">
        <v>44</v>
      </c>
      <c r="G9" s="17">
        <v>5.030678185643269E-2</v>
      </c>
      <c r="H9" s="17">
        <v>8.2250492502148359E-2</v>
      </c>
    </row>
    <row r="10" spans="1:8" x14ac:dyDescent="0.25">
      <c r="A10" s="7" t="s">
        <v>44</v>
      </c>
      <c r="B10" s="17">
        <v>3.5441277490116128E-2</v>
      </c>
      <c r="C10" s="17">
        <v>8.2250492502148359E-2</v>
      </c>
      <c r="D10" s="17">
        <v>7.9918117761959201E-2</v>
      </c>
      <c r="F10" s="7" t="s">
        <v>31</v>
      </c>
      <c r="G10" s="17">
        <v>7.3502339696677646E-2</v>
      </c>
      <c r="H10" s="17">
        <v>7.2552001134409946E-2</v>
      </c>
    </row>
    <row r="11" spans="1:8" x14ac:dyDescent="0.25">
      <c r="A11" s="7" t="s">
        <v>31</v>
      </c>
      <c r="B11" s="17">
        <v>7.8682555454178335E-2</v>
      </c>
      <c r="C11" s="17">
        <v>7.2552001134409946E-2</v>
      </c>
      <c r="D11" s="17">
        <v>7.3868182138591199E-2</v>
      </c>
      <c r="F11" s="7" t="s">
        <v>39</v>
      </c>
      <c r="G11" s="17">
        <v>6.558564702658462E-2</v>
      </c>
      <c r="H11" s="17">
        <v>6.764885329313948E-2</v>
      </c>
    </row>
    <row r="12" spans="1:8" x14ac:dyDescent="0.25">
      <c r="A12" s="7" t="s">
        <v>39</v>
      </c>
      <c r="B12" s="17">
        <v>3.3891569612715597E-2</v>
      </c>
      <c r="C12" s="17">
        <v>6.764885329313948E-2</v>
      </c>
      <c r="D12" s="17">
        <v>6.6832628834807506E-2</v>
      </c>
      <c r="F12" s="7" t="s">
        <v>66</v>
      </c>
      <c r="G12" s="17">
        <v>9.479161974885307E-2</v>
      </c>
      <c r="H12" s="17">
        <v>6.5436957802523205E-2</v>
      </c>
    </row>
    <row r="13" spans="1:8" x14ac:dyDescent="0.25">
      <c r="A13" s="7" t="s">
        <v>66</v>
      </c>
      <c r="B13" s="17">
        <v>4.467352450508854E-2</v>
      </c>
      <c r="C13" s="17">
        <v>6.5436957802523205E-2</v>
      </c>
      <c r="D13" s="17">
        <v>6.8636530640928145E-2</v>
      </c>
      <c r="F13" s="7" t="s">
        <v>38</v>
      </c>
      <c r="G13" s="17">
        <v>8.2615911119752444E-2</v>
      </c>
      <c r="H13" s="17">
        <v>5.8423914600225293E-2</v>
      </c>
    </row>
    <row r="14" spans="1:8" x14ac:dyDescent="0.25">
      <c r="A14" s="7" t="s">
        <v>38</v>
      </c>
      <c r="B14" s="17">
        <v>4.2446042783531812E-2</v>
      </c>
      <c r="C14" s="17">
        <v>5.8423914600225293E-2</v>
      </c>
      <c r="D14" s="17">
        <v>6.796549186594654E-2</v>
      </c>
      <c r="F14" s="7" t="s">
        <v>471</v>
      </c>
      <c r="G14" s="17">
        <v>7.3370324701617542E-2</v>
      </c>
      <c r="H14" s="17">
        <v>6.9137678126306445E-2</v>
      </c>
    </row>
    <row r="15" spans="1:8" x14ac:dyDescent="0.25">
      <c r="A15" s="7" t="s">
        <v>471</v>
      </c>
      <c r="B15" s="17">
        <v>5.043788178652827E-2</v>
      </c>
      <c r="C15" s="17">
        <v>6.9137678126306445E-2</v>
      </c>
      <c r="D15" s="17">
        <v>7.2333249769678476E-2</v>
      </c>
      <c r="F15" s="7" t="s">
        <v>470</v>
      </c>
      <c r="G15" s="7" t="s">
        <v>485</v>
      </c>
      <c r="H15" s="7" t="s">
        <v>474</v>
      </c>
    </row>
    <row r="16" spans="1:8" x14ac:dyDescent="0.25">
      <c r="A16" s="7"/>
      <c r="B16" s="7"/>
      <c r="C16" s="7"/>
      <c r="D16" s="7"/>
      <c r="F16" s="7" t="s">
        <v>44</v>
      </c>
      <c r="G16" s="17">
        <v>4.9060064751662129E-2</v>
      </c>
      <c r="H16" s="17">
        <v>7.9918117761959201E-2</v>
      </c>
    </row>
    <row r="17" spans="1:8" x14ac:dyDescent="0.25">
      <c r="A17" s="39" t="s">
        <v>470</v>
      </c>
      <c r="B17" s="7" t="s">
        <v>483</v>
      </c>
      <c r="C17" s="7" t="s">
        <v>484</v>
      </c>
      <c r="D17" s="7" t="s">
        <v>485</v>
      </c>
      <c r="F17" s="7" t="s">
        <v>31</v>
      </c>
      <c r="G17" s="17">
        <v>8.1634581167871284E-2</v>
      </c>
      <c r="H17" s="17">
        <v>7.3868182138591199E-2</v>
      </c>
    </row>
    <row r="18" spans="1:8" x14ac:dyDescent="0.25">
      <c r="A18" s="7" t="s">
        <v>44</v>
      </c>
      <c r="B18" s="17">
        <v>4.0535155513774297E-2</v>
      </c>
      <c r="C18" s="17">
        <v>5.030678185643269E-2</v>
      </c>
      <c r="D18" s="17">
        <v>4.9060064751662129E-2</v>
      </c>
      <c r="F18" s="7" t="s">
        <v>39</v>
      </c>
      <c r="G18" s="17">
        <v>7.0799138225538724E-2</v>
      </c>
      <c r="H18" s="17">
        <v>6.6832628834807506E-2</v>
      </c>
    </row>
    <row r="19" spans="1:8" x14ac:dyDescent="0.25">
      <c r="A19" s="7" t="s">
        <v>31</v>
      </c>
      <c r="B19" s="17">
        <v>6.572920911736306E-2</v>
      </c>
      <c r="C19" s="17">
        <v>7.3502339696677646E-2</v>
      </c>
      <c r="D19" s="17">
        <v>8.1634581167871284E-2</v>
      </c>
      <c r="F19" s="7" t="s">
        <v>66</v>
      </c>
      <c r="G19" s="17">
        <v>8.4045173326671302E-2</v>
      </c>
      <c r="H19" s="17">
        <v>6.8636530640928145E-2</v>
      </c>
    </row>
    <row r="20" spans="1:8" x14ac:dyDescent="0.25">
      <c r="A20" s="7" t="s">
        <v>39</v>
      </c>
      <c r="B20" s="17">
        <v>3.5263131790225728E-2</v>
      </c>
      <c r="C20" s="17">
        <v>6.558564702658462E-2</v>
      </c>
      <c r="D20" s="17">
        <v>7.0799138225538724E-2</v>
      </c>
      <c r="F20" s="7" t="s">
        <v>38</v>
      </c>
      <c r="G20" s="17">
        <v>8.2145477163052802E-2</v>
      </c>
      <c r="H20" s="17">
        <v>6.796549186594654E-2</v>
      </c>
    </row>
    <row r="21" spans="1:8" x14ac:dyDescent="0.25">
      <c r="A21" s="7" t="s">
        <v>66</v>
      </c>
      <c r="B21" s="17">
        <v>5.3071124289032927E-2</v>
      </c>
      <c r="C21" s="17">
        <v>9.479161974885307E-2</v>
      </c>
      <c r="D21" s="17">
        <v>8.4045173326671302E-2</v>
      </c>
      <c r="F21" s="7" t="s">
        <v>471</v>
      </c>
      <c r="G21" s="17">
        <v>7.4020802249441089E-2</v>
      </c>
      <c r="H21" s="17">
        <v>7.2333249769678476E-2</v>
      </c>
    </row>
    <row r="22" spans="1:8" x14ac:dyDescent="0.25">
      <c r="A22" s="7" t="s">
        <v>38</v>
      </c>
      <c r="B22" s="17">
        <v>6.7222771629765823E-2</v>
      </c>
      <c r="C22" s="17">
        <v>8.2615911119752444E-2</v>
      </c>
      <c r="D22" s="17">
        <v>8.2145477163052802E-2</v>
      </c>
    </row>
    <row r="23" spans="1:8" x14ac:dyDescent="0.25">
      <c r="A23" s="7" t="s">
        <v>471</v>
      </c>
      <c r="B23" s="17">
        <v>5.7083863699269058E-2</v>
      </c>
      <c r="C23" s="17">
        <v>7.3370324701617542E-2</v>
      </c>
      <c r="D23" s="17">
        <v>7.4020802249441089E-2</v>
      </c>
    </row>
  </sheetData>
  <pageMargins left="0.7" right="0.7" top="0.75" bottom="0.75" header="0.3" footer="0.3"/>
  <drawing r:id="rId4"/>
  <tableParts count="3">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5A71-3C5D-4475-B638-56C8A4AEC246}">
  <dimension ref="A1:H29"/>
  <sheetViews>
    <sheetView topLeftCell="A28" workbookViewId="0">
      <selection activeCell="D24" sqref="D24"/>
    </sheetView>
  </sheetViews>
  <sheetFormatPr baseColWidth="10" defaultRowHeight="15" x14ac:dyDescent="0.25"/>
  <cols>
    <col min="1" max="1" width="20.7109375" bestFit="1" customWidth="1"/>
    <col min="2"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39" t="s">
        <v>470</v>
      </c>
      <c r="B1" s="7" t="s">
        <v>473</v>
      </c>
      <c r="C1" s="7" t="s">
        <v>475</v>
      </c>
      <c r="D1" s="7" t="s">
        <v>472</v>
      </c>
      <c r="F1" s="7" t="s">
        <v>470</v>
      </c>
      <c r="G1" s="7" t="s">
        <v>483</v>
      </c>
      <c r="H1" s="7" t="s">
        <v>476</v>
      </c>
    </row>
    <row r="2" spans="1:8" x14ac:dyDescent="0.25">
      <c r="A2" s="7" t="s">
        <v>45</v>
      </c>
      <c r="B2" s="17">
        <v>-9.3998971841321357E-3</v>
      </c>
      <c r="C2" s="17">
        <v>-9.7530028508165199E-3</v>
      </c>
      <c r="D2" s="17">
        <v>0.14477117205348239</v>
      </c>
      <c r="F2" s="7" t="s">
        <v>45</v>
      </c>
      <c r="G2" s="17">
        <v>5.0235256742590828E-2</v>
      </c>
      <c r="H2" s="17">
        <v>4.001963523440033E-2</v>
      </c>
    </row>
    <row r="3" spans="1:8" x14ac:dyDescent="0.25">
      <c r="A3" s="7" t="s">
        <v>39</v>
      </c>
      <c r="B3" s="17">
        <v>3.8278005828390632E-3</v>
      </c>
      <c r="C3" s="17">
        <v>3.5201812359557931E-2</v>
      </c>
      <c r="D3" s="17">
        <v>0.1557133732841583</v>
      </c>
      <c r="F3" s="7" t="s">
        <v>39</v>
      </c>
      <c r="G3" s="17">
        <v>2.9638018198771425E-2</v>
      </c>
      <c r="H3" s="17">
        <v>3.3939119730849295E-2</v>
      </c>
    </row>
    <row r="4" spans="1:8" x14ac:dyDescent="0.25">
      <c r="A4" s="7" t="s">
        <v>50</v>
      </c>
      <c r="B4" s="17">
        <v>-1.1229971307446048E-2</v>
      </c>
      <c r="C4" s="17">
        <v>-1.5333345993577344E-2</v>
      </c>
      <c r="D4" s="17">
        <v>-2.4857457147450298E-2</v>
      </c>
      <c r="F4" s="7" t="s">
        <v>50</v>
      </c>
      <c r="G4" s="17">
        <v>4.720047396949955E-2</v>
      </c>
      <c r="H4" s="17">
        <v>4.4252779833973771E-2</v>
      </c>
    </row>
    <row r="5" spans="1:8" x14ac:dyDescent="0.25">
      <c r="A5" s="7" t="s">
        <v>103</v>
      </c>
      <c r="B5" s="17">
        <v>8.6207321788110691E-4</v>
      </c>
      <c r="C5" s="17">
        <v>-1.6929539995868687E-2</v>
      </c>
      <c r="D5" s="17">
        <v>0.19362776131293497</v>
      </c>
      <c r="F5" s="7" t="s">
        <v>103</v>
      </c>
      <c r="G5" s="17">
        <v>5.6931454224818767E-2</v>
      </c>
      <c r="H5" s="17">
        <v>3.7326285848709069E-2</v>
      </c>
    </row>
    <row r="6" spans="1:8" x14ac:dyDescent="0.25">
      <c r="A6" s="7" t="s">
        <v>75</v>
      </c>
      <c r="B6" s="17">
        <v>3.9219266160350014E-2</v>
      </c>
      <c r="C6" s="17">
        <v>4.9007744112383615E-2</v>
      </c>
      <c r="D6" s="17">
        <v>0.1220960256914899</v>
      </c>
      <c r="F6" s="7" t="s">
        <v>75</v>
      </c>
      <c r="G6" s="17">
        <v>8.2686008525969537E-2</v>
      </c>
      <c r="H6" s="17">
        <v>8.4546776497873052E-2</v>
      </c>
    </row>
    <row r="7" spans="1:8" x14ac:dyDescent="0.25">
      <c r="A7" s="7" t="s">
        <v>32</v>
      </c>
      <c r="B7" s="17">
        <v>5.2369685552968283E-4</v>
      </c>
      <c r="C7" s="17">
        <v>-2.1070424367477494E-2</v>
      </c>
      <c r="D7" s="17">
        <v>1.4044542110647802E-2</v>
      </c>
      <c r="F7" s="7" t="s">
        <v>32</v>
      </c>
      <c r="G7" s="17">
        <v>3.6161810874815625E-2</v>
      </c>
      <c r="H7" s="17">
        <v>4.2147600288338929E-2</v>
      </c>
    </row>
    <row r="8" spans="1:8" x14ac:dyDescent="0.25">
      <c r="A8" s="7" t="s">
        <v>91</v>
      </c>
      <c r="B8" s="17">
        <v>-2.2900981732797008E-2</v>
      </c>
      <c r="C8" s="17">
        <v>-1.314645582790198E-3</v>
      </c>
      <c r="D8" s="17">
        <v>2.7429414412229822E-2</v>
      </c>
      <c r="F8" s="7" t="s">
        <v>91</v>
      </c>
      <c r="G8" s="17">
        <v>7.411556952758612E-2</v>
      </c>
      <c r="H8" s="17">
        <v>3.7727044252325606E-2</v>
      </c>
    </row>
    <row r="9" spans="1:8" x14ac:dyDescent="0.25">
      <c r="A9" s="7" t="s">
        <v>471</v>
      </c>
      <c r="B9" s="17">
        <v>2.9370227321227514E-3</v>
      </c>
      <c r="C9" s="17">
        <v>4.7879594566172662E-3</v>
      </c>
      <c r="D9" s="17">
        <v>8.2752507985558277E-2</v>
      </c>
      <c r="F9" s="7" t="s">
        <v>471</v>
      </c>
      <c r="G9" s="17">
        <v>5.7083863699269023E-2</v>
      </c>
      <c r="H9" s="17">
        <v>5.0437881786528249E-2</v>
      </c>
    </row>
    <row r="10" spans="1:8" x14ac:dyDescent="0.25">
      <c r="A10" s="7"/>
      <c r="B10" s="7"/>
      <c r="C10" s="7"/>
      <c r="D10" s="7"/>
      <c r="F10" s="7" t="s">
        <v>470</v>
      </c>
      <c r="G10" s="7" t="s">
        <v>484</v>
      </c>
      <c r="H10" s="7" t="s">
        <v>477</v>
      </c>
    </row>
    <row r="11" spans="1:8" x14ac:dyDescent="0.25">
      <c r="A11" s="39" t="s">
        <v>470</v>
      </c>
      <c r="B11" s="7" t="s">
        <v>476</v>
      </c>
      <c r="C11" s="7" t="s">
        <v>477</v>
      </c>
      <c r="D11" s="7" t="s">
        <v>474</v>
      </c>
      <c r="F11" s="7" t="s">
        <v>45</v>
      </c>
      <c r="G11" s="17">
        <v>6.8591929073586924E-2</v>
      </c>
      <c r="H11" s="17">
        <v>5.292520678629941E-2</v>
      </c>
    </row>
    <row r="12" spans="1:8" x14ac:dyDescent="0.25">
      <c r="A12" s="7" t="s">
        <v>45</v>
      </c>
      <c r="B12" s="17">
        <v>4.001963523440033E-2</v>
      </c>
      <c r="C12" s="17">
        <v>5.292520678629941E-2</v>
      </c>
      <c r="D12" s="17">
        <v>6.6943045261164361E-2</v>
      </c>
      <c r="F12" s="7" t="s">
        <v>39</v>
      </c>
      <c r="G12" s="17">
        <v>4.418530200139726E-2</v>
      </c>
      <c r="H12" s="17">
        <v>6.0552104465935515E-2</v>
      </c>
    </row>
    <row r="13" spans="1:8" x14ac:dyDescent="0.25">
      <c r="A13" s="7" t="s">
        <v>39</v>
      </c>
      <c r="B13" s="17">
        <v>3.3939119730849295E-2</v>
      </c>
      <c r="C13" s="17">
        <v>6.0552104465935515E-2</v>
      </c>
      <c r="D13" s="17">
        <v>6.1198154732850445E-2</v>
      </c>
      <c r="F13" s="7" t="s">
        <v>50</v>
      </c>
      <c r="G13" s="17">
        <v>6.2451813716791704E-2</v>
      </c>
      <c r="H13" s="17">
        <v>5.3304409833396217E-2</v>
      </c>
    </row>
    <row r="14" spans="1:8" x14ac:dyDescent="0.25">
      <c r="A14" s="7" t="s">
        <v>50</v>
      </c>
      <c r="B14" s="17">
        <v>4.4252779833973771E-2</v>
      </c>
      <c r="C14" s="17">
        <v>5.3304409833396217E-2</v>
      </c>
      <c r="D14" s="17">
        <v>5.7711473421380097E-2</v>
      </c>
      <c r="F14" s="7" t="s">
        <v>103</v>
      </c>
      <c r="G14" s="17">
        <v>5.5916867137731349E-2</v>
      </c>
      <c r="H14" s="17">
        <v>6.5686762209348548E-2</v>
      </c>
    </row>
    <row r="15" spans="1:8" x14ac:dyDescent="0.25">
      <c r="A15" s="7" t="s">
        <v>103</v>
      </c>
      <c r="B15" s="17">
        <v>3.7326285848709069E-2</v>
      </c>
      <c r="C15" s="17">
        <v>6.5686762209348548E-2</v>
      </c>
      <c r="D15" s="17">
        <v>8.4609659634556966E-2</v>
      </c>
      <c r="F15" s="7" t="s">
        <v>75</v>
      </c>
      <c r="G15" s="17">
        <v>7.2517790505608429E-2</v>
      </c>
      <c r="H15" s="17">
        <v>0.11197412235516987</v>
      </c>
    </row>
    <row r="16" spans="1:8" x14ac:dyDescent="0.25">
      <c r="A16" s="7" t="s">
        <v>75</v>
      </c>
      <c r="B16" s="17">
        <v>8.4546776497873052E-2</v>
      </c>
      <c r="C16" s="17">
        <v>0.11197412235516987</v>
      </c>
      <c r="D16" s="17">
        <v>9.6033990777925585E-2</v>
      </c>
      <c r="F16" s="7" t="s">
        <v>32</v>
      </c>
      <c r="G16" s="17">
        <v>7.0302140864607537E-2</v>
      </c>
      <c r="H16" s="17">
        <v>5.8604024839795113E-2</v>
      </c>
    </row>
    <row r="17" spans="1:8" x14ac:dyDescent="0.25">
      <c r="A17" s="7" t="s">
        <v>32</v>
      </c>
      <c r="B17" s="17">
        <v>4.2147600288338929E-2</v>
      </c>
      <c r="C17" s="17">
        <v>5.8604024839795113E-2</v>
      </c>
      <c r="D17" s="17">
        <v>5.661349545739288E-2</v>
      </c>
      <c r="F17" s="7" t="s">
        <v>91</v>
      </c>
      <c r="G17" s="17">
        <v>0.13723521809632253</v>
      </c>
      <c r="H17" s="17">
        <v>5.5602594532781352E-2</v>
      </c>
    </row>
    <row r="18" spans="1:8" x14ac:dyDescent="0.25">
      <c r="A18" s="7" t="s">
        <v>91</v>
      </c>
      <c r="B18" s="17">
        <v>3.7727044252325606E-2</v>
      </c>
      <c r="C18" s="17">
        <v>5.5602594532781352E-2</v>
      </c>
      <c r="D18" s="17">
        <v>7.3609341641164686E-2</v>
      </c>
      <c r="F18" s="7" t="s">
        <v>471</v>
      </c>
      <c r="G18" s="17">
        <v>7.3370324701617529E-2</v>
      </c>
      <c r="H18" s="17">
        <v>6.9137678126306418E-2</v>
      </c>
    </row>
    <row r="19" spans="1:8" x14ac:dyDescent="0.25">
      <c r="A19" s="7" t="s">
        <v>471</v>
      </c>
      <c r="B19" s="17">
        <v>5.0437881786528249E-2</v>
      </c>
      <c r="C19" s="17">
        <v>6.9137678126306418E-2</v>
      </c>
      <c r="D19" s="17">
        <v>7.2333249769678462E-2</v>
      </c>
      <c r="F19" s="7" t="s">
        <v>453</v>
      </c>
      <c r="G19" s="7" t="s">
        <v>485</v>
      </c>
      <c r="H19" s="7" t="s">
        <v>474</v>
      </c>
    </row>
    <row r="20" spans="1:8" x14ac:dyDescent="0.25">
      <c r="A20" s="7"/>
      <c r="B20" s="7"/>
      <c r="C20" s="7"/>
      <c r="D20" s="7"/>
      <c r="F20" s="7" t="s">
        <v>45</v>
      </c>
      <c r="G20" s="17">
        <v>6.1562930672734661E-2</v>
      </c>
      <c r="H20" s="17">
        <v>6.6943045261164361E-2</v>
      </c>
    </row>
    <row r="21" spans="1:8" x14ac:dyDescent="0.25">
      <c r="A21" s="39" t="s">
        <v>470</v>
      </c>
      <c r="B21" s="7" t="s">
        <v>483</v>
      </c>
      <c r="C21" s="7" t="s">
        <v>484</v>
      </c>
      <c r="D21" s="7" t="s">
        <v>485</v>
      </c>
      <c r="F21" s="7" t="s">
        <v>39</v>
      </c>
      <c r="G21" s="17">
        <v>4.7691852327491062E-2</v>
      </c>
      <c r="H21" s="17">
        <v>6.1198154732850445E-2</v>
      </c>
    </row>
    <row r="22" spans="1:8" x14ac:dyDescent="0.25">
      <c r="A22" s="7" t="s">
        <v>45</v>
      </c>
      <c r="B22" s="17">
        <v>5.0235256742590828E-2</v>
      </c>
      <c r="C22" s="17">
        <v>6.8591929073586924E-2</v>
      </c>
      <c r="D22" s="17">
        <v>6.1562930672734661E-2</v>
      </c>
      <c r="F22" s="7" t="s">
        <v>50</v>
      </c>
      <c r="G22" s="17">
        <v>6.7705739144374555E-2</v>
      </c>
      <c r="H22" s="17">
        <v>5.7711473421380097E-2</v>
      </c>
    </row>
    <row r="23" spans="1:8" x14ac:dyDescent="0.25">
      <c r="A23" s="7" t="s">
        <v>39</v>
      </c>
      <c r="B23" s="17">
        <v>2.9638018198771425E-2</v>
      </c>
      <c r="C23" s="17">
        <v>4.418530200139726E-2</v>
      </c>
      <c r="D23" s="17">
        <v>4.7691852327491062E-2</v>
      </c>
      <c r="F23" s="7" t="s">
        <v>103</v>
      </c>
      <c r="G23" s="17">
        <v>6.0091608392343399E-2</v>
      </c>
      <c r="H23" s="17">
        <v>8.4609659634556966E-2</v>
      </c>
    </row>
    <row r="24" spans="1:8" x14ac:dyDescent="0.25">
      <c r="A24" s="7" t="s">
        <v>50</v>
      </c>
      <c r="B24" s="17">
        <v>4.720047396949955E-2</v>
      </c>
      <c r="C24" s="17">
        <v>6.2451813716791704E-2</v>
      </c>
      <c r="D24" s="17">
        <v>6.7705739144374555E-2</v>
      </c>
      <c r="F24" s="7" t="s">
        <v>75</v>
      </c>
      <c r="G24" s="17">
        <v>8.0406976018159923E-2</v>
      </c>
      <c r="H24" s="17">
        <v>9.6033990777925585E-2</v>
      </c>
    </row>
    <row r="25" spans="1:8" x14ac:dyDescent="0.25">
      <c r="A25" s="7" t="s">
        <v>103</v>
      </c>
      <c r="B25" s="17">
        <v>5.6931454224818767E-2</v>
      </c>
      <c r="C25" s="17">
        <v>5.5916867137731349E-2</v>
      </c>
      <c r="D25" s="17">
        <v>6.0091608392343399E-2</v>
      </c>
      <c r="F25" s="7" t="s">
        <v>32</v>
      </c>
      <c r="G25" s="17">
        <v>7.1707093287285972E-2</v>
      </c>
      <c r="H25" s="17">
        <v>5.661349545739288E-2</v>
      </c>
    </row>
    <row r="26" spans="1:8" x14ac:dyDescent="0.25">
      <c r="A26" s="7" t="s">
        <v>75</v>
      </c>
      <c r="B26" s="17">
        <v>8.2686008525969537E-2</v>
      </c>
      <c r="C26" s="17">
        <v>7.2517790505608429E-2</v>
      </c>
      <c r="D26" s="17">
        <v>8.0406976018159923E-2</v>
      </c>
      <c r="F26" s="7" t="s">
        <v>91</v>
      </c>
      <c r="G26" s="17">
        <v>0.12317446228570256</v>
      </c>
      <c r="H26" s="17">
        <v>7.3609341641164686E-2</v>
      </c>
    </row>
    <row r="27" spans="1:8" x14ac:dyDescent="0.25">
      <c r="A27" s="7" t="s">
        <v>32</v>
      </c>
      <c r="B27" s="17">
        <v>3.6161810874815625E-2</v>
      </c>
      <c r="C27" s="17">
        <v>7.0302140864607537E-2</v>
      </c>
      <c r="D27" s="17">
        <v>7.1707093287285972E-2</v>
      </c>
      <c r="F27" s="7" t="s">
        <v>471</v>
      </c>
      <c r="G27" s="17">
        <v>7.4020802249441089E-2</v>
      </c>
      <c r="H27" s="17">
        <v>7.2333249769678462E-2</v>
      </c>
    </row>
    <row r="28" spans="1:8" x14ac:dyDescent="0.25">
      <c r="A28" s="7" t="s">
        <v>91</v>
      </c>
      <c r="B28" s="17">
        <v>7.411556952758612E-2</v>
      </c>
      <c r="C28" s="17">
        <v>0.13723521809632253</v>
      </c>
      <c r="D28" s="17">
        <v>0.12317446228570256</v>
      </c>
    </row>
    <row r="29" spans="1:8" x14ac:dyDescent="0.25">
      <c r="A29" s="7" t="s">
        <v>471</v>
      </c>
      <c r="B29" s="17">
        <v>5.7083863699269023E-2</v>
      </c>
      <c r="C29" s="17">
        <v>7.3370324701617529E-2</v>
      </c>
      <c r="D29" s="17">
        <v>7.4020802249441089E-2</v>
      </c>
    </row>
  </sheetData>
  <pageMargins left="0.7" right="0.7" top="0.75" bottom="0.75" header="0.3" footer="0.3"/>
  <drawing r:id="rId4"/>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79BA7-4125-4EE1-8EA4-B62B6C6C4E95}">
  <dimension ref="A1:H29"/>
  <sheetViews>
    <sheetView workbookViewId="0">
      <selection activeCell="D24" sqref="D24"/>
    </sheetView>
  </sheetViews>
  <sheetFormatPr baseColWidth="10" defaultRowHeight="15" x14ac:dyDescent="0.25"/>
  <cols>
    <col min="1" max="1" width="20.7109375" bestFit="1" customWidth="1"/>
    <col min="2"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39" t="s">
        <v>470</v>
      </c>
      <c r="B1" s="7" t="s">
        <v>473</v>
      </c>
      <c r="C1" s="7" t="s">
        <v>475</v>
      </c>
      <c r="D1" s="7" t="s">
        <v>472</v>
      </c>
      <c r="F1" s="7" t="s">
        <v>470</v>
      </c>
      <c r="G1" s="7" t="s">
        <v>483</v>
      </c>
      <c r="H1" s="7" t="s">
        <v>476</v>
      </c>
    </row>
    <row r="2" spans="1:8" x14ac:dyDescent="0.25">
      <c r="A2" s="7" t="s">
        <v>60</v>
      </c>
      <c r="B2" s="17">
        <v>-1.2151962236506317E-2</v>
      </c>
      <c r="C2" s="17">
        <v>-6.6777698595090321E-2</v>
      </c>
      <c r="D2" s="17">
        <v>-6.0427100713926679E-2</v>
      </c>
      <c r="F2" s="7" t="s">
        <v>60</v>
      </c>
      <c r="G2" s="17">
        <v>2.061074891926104E-2</v>
      </c>
      <c r="H2" s="17">
        <v>6.4930628483961264E-2</v>
      </c>
    </row>
    <row r="3" spans="1:8" x14ac:dyDescent="0.25">
      <c r="A3" s="7" t="s">
        <v>50</v>
      </c>
      <c r="B3" s="17">
        <v>-2.1034298110210063E-2</v>
      </c>
      <c r="C3" s="17">
        <v>1.9093547897660344E-2</v>
      </c>
      <c r="D3" s="17">
        <v>2.3022312353071007E-3</v>
      </c>
      <c r="F3" s="7" t="s">
        <v>50</v>
      </c>
      <c r="G3" s="17">
        <v>4.5311629975630409E-2</v>
      </c>
      <c r="H3" s="17">
        <v>3.9010898300494659E-2</v>
      </c>
    </row>
    <row r="4" spans="1:8" x14ac:dyDescent="0.25">
      <c r="A4" s="7" t="s">
        <v>63</v>
      </c>
      <c r="B4" s="17">
        <v>6.9486420873208327E-4</v>
      </c>
      <c r="C4" s="17">
        <v>6.0874617465292062E-3</v>
      </c>
      <c r="D4" s="17">
        <v>0.21583709868569326</v>
      </c>
      <c r="F4" s="7" t="s">
        <v>63</v>
      </c>
      <c r="G4" s="17">
        <v>5.0735115495368369E-2</v>
      </c>
      <c r="H4" s="17">
        <v>3.7545021639124466E-2</v>
      </c>
    </row>
    <row r="5" spans="1:8" x14ac:dyDescent="0.25">
      <c r="A5" s="7" t="s">
        <v>92</v>
      </c>
      <c r="B5" s="17">
        <v>-1.4574350805754683E-2</v>
      </c>
      <c r="C5" s="17">
        <v>5.5872988544146763E-3</v>
      </c>
      <c r="D5" s="17">
        <v>1.6370135156222623E-2</v>
      </c>
      <c r="F5" s="7" t="s">
        <v>92</v>
      </c>
      <c r="G5" s="17">
        <v>5.3681915803940987E-2</v>
      </c>
      <c r="H5" s="17">
        <v>3.3435549251564271E-2</v>
      </c>
    </row>
    <row r="6" spans="1:8" x14ac:dyDescent="0.25">
      <c r="A6" s="7" t="s">
        <v>33</v>
      </c>
      <c r="B6" s="17">
        <v>3.7736989435046359E-2</v>
      </c>
      <c r="C6" s="17">
        <v>1.8164805514212887E-2</v>
      </c>
      <c r="D6" s="17">
        <v>3.1483489037095275E-2</v>
      </c>
      <c r="F6" s="7" t="s">
        <v>33</v>
      </c>
      <c r="G6" s="17">
        <v>7.1779257276818928E-2</v>
      </c>
      <c r="H6" s="17">
        <v>7.9101609566128717E-2</v>
      </c>
    </row>
    <row r="7" spans="1:8" x14ac:dyDescent="0.25">
      <c r="A7" s="7" t="s">
        <v>32</v>
      </c>
      <c r="B7" s="17">
        <v>-1.6583225954205361E-2</v>
      </c>
      <c r="C7" s="17">
        <v>1.53124013610593E-2</v>
      </c>
      <c r="D7" s="17">
        <v>-4.1734287918073609E-3</v>
      </c>
      <c r="F7" s="7" t="s">
        <v>32</v>
      </c>
      <c r="G7" s="17">
        <v>2.8149148715347905E-2</v>
      </c>
      <c r="H7" s="17">
        <v>2.0736473724713971E-2</v>
      </c>
    </row>
    <row r="8" spans="1:8" x14ac:dyDescent="0.25">
      <c r="A8" s="7" t="s">
        <v>40</v>
      </c>
      <c r="B8" s="17">
        <v>-1.1664582305062638E-2</v>
      </c>
      <c r="C8" s="17">
        <v>-5.6734429541813554E-3</v>
      </c>
      <c r="D8" s="17">
        <v>0.1095025333576401</v>
      </c>
      <c r="F8" s="7" t="s">
        <v>40</v>
      </c>
      <c r="G8" s="17">
        <v>6.163833714492379E-2</v>
      </c>
      <c r="H8" s="17">
        <v>4.229604604390886E-2</v>
      </c>
    </row>
    <row r="9" spans="1:8" x14ac:dyDescent="0.25">
      <c r="A9" s="7" t="s">
        <v>471</v>
      </c>
      <c r="B9" s="17">
        <v>2.9370227321227522E-3</v>
      </c>
      <c r="C9" s="17">
        <v>4.7879594566172679E-3</v>
      </c>
      <c r="D9" s="17">
        <v>8.2752507985558305E-2</v>
      </c>
      <c r="F9" s="7" t="s">
        <v>471</v>
      </c>
      <c r="G9" s="17">
        <v>5.7083863699269023E-2</v>
      </c>
      <c r="H9" s="17">
        <v>5.0437881786528249E-2</v>
      </c>
    </row>
    <row r="10" spans="1:8" x14ac:dyDescent="0.25">
      <c r="A10" s="7"/>
      <c r="B10" s="7"/>
      <c r="C10" s="7"/>
      <c r="D10" s="7"/>
      <c r="F10" s="7" t="s">
        <v>470</v>
      </c>
      <c r="G10" s="7" t="s">
        <v>484</v>
      </c>
      <c r="H10" s="7" t="s">
        <v>477</v>
      </c>
    </row>
    <row r="11" spans="1:8" x14ac:dyDescent="0.25">
      <c r="A11" s="39" t="s">
        <v>470</v>
      </c>
      <c r="B11" s="7" t="s">
        <v>476</v>
      </c>
      <c r="C11" s="7" t="s">
        <v>477</v>
      </c>
      <c r="D11" s="7" t="s">
        <v>474</v>
      </c>
      <c r="F11" s="7" t="s">
        <v>60</v>
      </c>
      <c r="G11" s="17">
        <v>6.292098220676598E-2</v>
      </c>
      <c r="H11" s="17">
        <v>8.4780060243325114E-2</v>
      </c>
    </row>
    <row r="12" spans="1:8" x14ac:dyDescent="0.25">
      <c r="A12" s="7" t="s">
        <v>60</v>
      </c>
      <c r="B12" s="17">
        <v>6.4930628483961264E-2</v>
      </c>
      <c r="C12" s="17">
        <v>8.4780060243325114E-2</v>
      </c>
      <c r="D12" s="17">
        <v>7.0386190826379397E-2</v>
      </c>
      <c r="F12" s="7" t="s">
        <v>50</v>
      </c>
      <c r="G12" s="17">
        <v>5.9285834301729387E-2</v>
      </c>
      <c r="H12" s="17">
        <v>5.6754395753279577E-2</v>
      </c>
    </row>
    <row r="13" spans="1:8" x14ac:dyDescent="0.25">
      <c r="A13" s="7" t="s">
        <v>50</v>
      </c>
      <c r="B13" s="17">
        <v>3.9010898300494659E-2</v>
      </c>
      <c r="C13" s="17">
        <v>5.6754395753279577E-2</v>
      </c>
      <c r="D13" s="17">
        <v>6.2115740105827842E-2</v>
      </c>
      <c r="F13" s="7" t="s">
        <v>63</v>
      </c>
      <c r="G13" s="17">
        <v>5.4557285331427223E-2</v>
      </c>
      <c r="H13" s="17">
        <v>8.6485714061676267E-2</v>
      </c>
    </row>
    <row r="14" spans="1:8" x14ac:dyDescent="0.25">
      <c r="A14" s="7" t="s">
        <v>63</v>
      </c>
      <c r="B14" s="17">
        <v>3.7545021639124466E-2</v>
      </c>
      <c r="C14" s="17">
        <v>8.6485714061676267E-2</v>
      </c>
      <c r="D14" s="17">
        <v>8.8099839587495649E-2</v>
      </c>
      <c r="F14" s="7" t="s">
        <v>92</v>
      </c>
      <c r="G14" s="17">
        <v>7.1144009065017819E-2</v>
      </c>
      <c r="H14" s="17">
        <v>3.2531922854207647E-2</v>
      </c>
    </row>
    <row r="15" spans="1:8" x14ac:dyDescent="0.25">
      <c r="A15" s="7" t="s">
        <v>92</v>
      </c>
      <c r="B15" s="17">
        <v>3.3435549251564271E-2</v>
      </c>
      <c r="C15" s="17">
        <v>3.2531922854207647E-2</v>
      </c>
      <c r="D15" s="17">
        <v>6.3439043035464882E-2</v>
      </c>
      <c r="F15" s="7" t="s">
        <v>33</v>
      </c>
      <c r="G15" s="17">
        <v>7.3004484991593913E-2</v>
      </c>
      <c r="H15" s="17">
        <v>7.2651463472075462E-2</v>
      </c>
    </row>
    <row r="16" spans="1:8" x14ac:dyDescent="0.25">
      <c r="A16" s="7" t="s">
        <v>33</v>
      </c>
      <c r="B16" s="17">
        <v>7.9101609566128717E-2</v>
      </c>
      <c r="C16" s="17">
        <v>7.2651463472075462E-2</v>
      </c>
      <c r="D16" s="17">
        <v>6.8618378795785973E-2</v>
      </c>
      <c r="F16" s="7" t="s">
        <v>32</v>
      </c>
      <c r="G16" s="17">
        <v>5.7560481201575177E-2</v>
      </c>
      <c r="H16" s="17">
        <v>6.9503420680816788E-2</v>
      </c>
    </row>
    <row r="17" spans="1:8" x14ac:dyDescent="0.25">
      <c r="A17" s="7" t="s">
        <v>32</v>
      </c>
      <c r="B17" s="17">
        <v>2.0736473724713971E-2</v>
      </c>
      <c r="C17" s="17">
        <v>6.9503420680816788E-2</v>
      </c>
      <c r="D17" s="17">
        <v>5.8737740738316356E-2</v>
      </c>
      <c r="F17" s="7" t="s">
        <v>40</v>
      </c>
      <c r="G17" s="17">
        <v>9.7316231415409168E-2</v>
      </c>
      <c r="H17" s="17">
        <v>6.3939224462581795E-2</v>
      </c>
    </row>
    <row r="18" spans="1:8" x14ac:dyDescent="0.25">
      <c r="A18" s="7" t="s">
        <v>40</v>
      </c>
      <c r="B18" s="17">
        <v>4.229604604390886E-2</v>
      </c>
      <c r="C18" s="17">
        <v>6.3939224462581795E-2</v>
      </c>
      <c r="D18" s="17">
        <v>7.1933620361747608E-2</v>
      </c>
      <c r="F18" s="7" t="s">
        <v>471</v>
      </c>
      <c r="G18" s="17">
        <v>7.3370324701617556E-2</v>
      </c>
      <c r="H18" s="17">
        <v>6.9137678126306432E-2</v>
      </c>
    </row>
    <row r="19" spans="1:8" x14ac:dyDescent="0.25">
      <c r="A19" s="7" t="s">
        <v>471</v>
      </c>
      <c r="B19" s="17">
        <v>5.0437881786528249E-2</v>
      </c>
      <c r="C19" s="17">
        <v>6.9137678126306432E-2</v>
      </c>
      <c r="D19" s="17">
        <v>7.233324976967849E-2</v>
      </c>
      <c r="F19" s="7" t="s">
        <v>470</v>
      </c>
      <c r="G19" s="7" t="s">
        <v>485</v>
      </c>
      <c r="H19" s="7" t="s">
        <v>474</v>
      </c>
    </row>
    <row r="20" spans="1:8" x14ac:dyDescent="0.25">
      <c r="A20" s="7"/>
      <c r="B20" s="7"/>
      <c r="C20" s="7"/>
      <c r="D20" s="7"/>
      <c r="F20" s="7" t="s">
        <v>60</v>
      </c>
      <c r="G20" s="17">
        <v>6.7359742656029606E-2</v>
      </c>
      <c r="H20" s="17">
        <v>7.0386190826379397E-2</v>
      </c>
    </row>
    <row r="21" spans="1:8" x14ac:dyDescent="0.25">
      <c r="A21" s="39" t="s">
        <v>470</v>
      </c>
      <c r="B21" s="7" t="s">
        <v>483</v>
      </c>
      <c r="C21" s="7" t="s">
        <v>484</v>
      </c>
      <c r="D21" s="7" t="s">
        <v>485</v>
      </c>
      <c r="F21" s="7" t="s">
        <v>50</v>
      </c>
      <c r="G21" s="17">
        <v>6.8919476454918957E-2</v>
      </c>
      <c r="H21" s="17">
        <v>6.2115740105827842E-2</v>
      </c>
    </row>
    <row r="22" spans="1:8" x14ac:dyDescent="0.25">
      <c r="A22" s="7" t="s">
        <v>60</v>
      </c>
      <c r="B22" s="17">
        <v>2.061074891926104E-2</v>
      </c>
      <c r="C22" s="17">
        <v>6.292098220676598E-2</v>
      </c>
      <c r="D22" s="17">
        <v>6.7359742656029606E-2</v>
      </c>
      <c r="F22" s="7" t="s">
        <v>63</v>
      </c>
      <c r="G22" s="17">
        <v>6.0180737879301685E-2</v>
      </c>
      <c r="H22" s="17">
        <v>8.8099839587495649E-2</v>
      </c>
    </row>
    <row r="23" spans="1:8" x14ac:dyDescent="0.25">
      <c r="A23" s="7" t="s">
        <v>50</v>
      </c>
      <c r="B23" s="17">
        <v>4.5311629975630409E-2</v>
      </c>
      <c r="C23" s="17">
        <v>5.9285834301729387E-2</v>
      </c>
      <c r="D23" s="17">
        <v>6.8919476454918957E-2</v>
      </c>
      <c r="F23" s="7" t="s">
        <v>92</v>
      </c>
      <c r="G23" s="17">
        <v>6.6812567394030367E-2</v>
      </c>
      <c r="H23" s="17">
        <v>6.3439043035464882E-2</v>
      </c>
    </row>
    <row r="24" spans="1:8" x14ac:dyDescent="0.25">
      <c r="A24" s="7" t="s">
        <v>63</v>
      </c>
      <c r="B24" s="17">
        <v>5.0735115495368369E-2</v>
      </c>
      <c r="C24" s="17">
        <v>5.4557285331427223E-2</v>
      </c>
      <c r="D24" s="17">
        <v>6.0180737879301685E-2</v>
      </c>
      <c r="F24" s="7" t="s">
        <v>33</v>
      </c>
      <c r="G24" s="17">
        <v>7.9503903619982219E-2</v>
      </c>
      <c r="H24" s="17">
        <v>6.8618378795785973E-2</v>
      </c>
    </row>
    <row r="25" spans="1:8" x14ac:dyDescent="0.25">
      <c r="A25" s="7" t="s">
        <v>92</v>
      </c>
      <c r="B25" s="17">
        <v>5.3681915803940987E-2</v>
      </c>
      <c r="C25" s="17">
        <v>7.1144009065017819E-2</v>
      </c>
      <c r="D25" s="17">
        <v>6.6812567394030367E-2</v>
      </c>
      <c r="F25" s="7" t="s">
        <v>32</v>
      </c>
      <c r="G25" s="17">
        <v>5.3571423677137089E-2</v>
      </c>
      <c r="H25" s="17">
        <v>5.8737740738316356E-2</v>
      </c>
    </row>
    <row r="26" spans="1:8" x14ac:dyDescent="0.25">
      <c r="A26" s="7" t="s">
        <v>33</v>
      </c>
      <c r="B26" s="17">
        <v>7.1779257276818928E-2</v>
      </c>
      <c r="C26" s="17">
        <v>7.3004484991593913E-2</v>
      </c>
      <c r="D26" s="17">
        <v>7.9503903619982219E-2</v>
      </c>
      <c r="F26" s="7" t="s">
        <v>40</v>
      </c>
      <c r="G26" s="17">
        <v>8.6467550615918223E-2</v>
      </c>
      <c r="H26" s="17">
        <v>7.1933620361747608E-2</v>
      </c>
    </row>
    <row r="27" spans="1:8" x14ac:dyDescent="0.25">
      <c r="A27" s="7" t="s">
        <v>32</v>
      </c>
      <c r="B27" s="17">
        <v>2.8149148715347905E-2</v>
      </c>
      <c r="C27" s="17">
        <v>5.7560481201575177E-2</v>
      </c>
      <c r="D27" s="17">
        <v>5.3571423677137089E-2</v>
      </c>
      <c r="F27" s="7" t="s">
        <v>471</v>
      </c>
      <c r="G27" s="17">
        <v>7.4020802249441089E-2</v>
      </c>
      <c r="H27" s="17">
        <v>7.233324976967849E-2</v>
      </c>
    </row>
    <row r="28" spans="1:8" x14ac:dyDescent="0.25">
      <c r="A28" s="7" t="s">
        <v>40</v>
      </c>
      <c r="B28" s="17">
        <v>6.163833714492379E-2</v>
      </c>
      <c r="C28" s="17">
        <v>9.7316231415409168E-2</v>
      </c>
      <c r="D28" s="17">
        <v>8.6467550615918223E-2</v>
      </c>
    </row>
    <row r="29" spans="1:8" x14ac:dyDescent="0.25">
      <c r="A29" s="7" t="s">
        <v>471</v>
      </c>
      <c r="B29" s="17">
        <v>5.7083863699269023E-2</v>
      </c>
      <c r="C29" s="17">
        <v>7.3370324701617556E-2</v>
      </c>
      <c r="D29" s="17">
        <v>7.4020802249441089E-2</v>
      </c>
    </row>
  </sheetData>
  <pageMargins left="0.7" right="0.7" top="0.75" bottom="0.75" header="0.3" footer="0.3"/>
  <drawing r:id="rId4"/>
  <tableParts count="3">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9C5F4-EF4A-45F0-8DBC-47BC46BA9AC0}">
  <dimension ref="A1:H14"/>
  <sheetViews>
    <sheetView workbookViewId="0">
      <selection activeCell="E15" sqref="E15"/>
    </sheetView>
  </sheetViews>
  <sheetFormatPr baseColWidth="10" defaultRowHeight="15" x14ac:dyDescent="0.25"/>
  <cols>
    <col min="1" max="1" width="20.140625" bestFit="1" customWidth="1"/>
    <col min="2"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42" t="s">
        <v>470</v>
      </c>
      <c r="B1" s="17" t="s">
        <v>473</v>
      </c>
      <c r="C1" s="17" t="s">
        <v>475</v>
      </c>
      <c r="D1" s="17" t="s">
        <v>472</v>
      </c>
      <c r="F1" s="7" t="s">
        <v>470</v>
      </c>
      <c r="G1" s="7" t="s">
        <v>483</v>
      </c>
      <c r="H1" s="7" t="s">
        <v>476</v>
      </c>
    </row>
    <row r="2" spans="1:8" x14ac:dyDescent="0.25">
      <c r="A2" s="17" t="s">
        <v>34</v>
      </c>
      <c r="B2" s="17">
        <v>-8.0285003423226642E-3</v>
      </c>
      <c r="C2" s="17">
        <v>-7.9993127598061119E-3</v>
      </c>
      <c r="D2" s="17">
        <v>6.9632790383762563E-2</v>
      </c>
      <c r="F2" s="7" t="s">
        <v>34</v>
      </c>
      <c r="G2" s="17">
        <v>5.5421711174873392E-2</v>
      </c>
      <c r="H2" s="17">
        <v>4.1316518618850981E-2</v>
      </c>
    </row>
    <row r="3" spans="1:8" x14ac:dyDescent="0.25">
      <c r="A3" s="17" t="s">
        <v>57</v>
      </c>
      <c r="B3" s="17">
        <v>3.4973550930012316E-2</v>
      </c>
      <c r="C3" s="17">
        <v>4.214685279479536E-2</v>
      </c>
      <c r="D3" s="17">
        <v>0.12108266333198107</v>
      </c>
      <c r="F3" s="7" t="s">
        <v>57</v>
      </c>
      <c r="G3" s="17">
        <v>6.1939956368581746E-2</v>
      </c>
      <c r="H3" s="17">
        <v>7.708657025680106E-2</v>
      </c>
    </row>
    <row r="4" spans="1:8" x14ac:dyDescent="0.25">
      <c r="A4" s="17" t="s">
        <v>471</v>
      </c>
      <c r="B4" s="17">
        <v>2.9370227321227492E-3</v>
      </c>
      <c r="C4" s="17">
        <v>4.7879594566172636E-3</v>
      </c>
      <c r="D4" s="17">
        <v>8.2752507985558263E-2</v>
      </c>
      <c r="F4" s="7" t="s">
        <v>471</v>
      </c>
      <c r="G4" s="17">
        <v>5.7083863699269009E-2</v>
      </c>
      <c r="H4" s="17">
        <v>5.043788178652827E-2</v>
      </c>
    </row>
    <row r="5" spans="1:8" x14ac:dyDescent="0.25">
      <c r="A5" s="17"/>
      <c r="B5" s="17"/>
      <c r="C5" s="17"/>
      <c r="D5" s="17"/>
      <c r="F5" s="7" t="s">
        <v>470</v>
      </c>
      <c r="G5" s="7" t="s">
        <v>484</v>
      </c>
      <c r="H5" s="7" t="s">
        <v>477</v>
      </c>
    </row>
    <row r="6" spans="1:8" x14ac:dyDescent="0.25">
      <c r="A6" s="42" t="s">
        <v>470</v>
      </c>
      <c r="B6" s="17" t="s">
        <v>476</v>
      </c>
      <c r="C6" s="17" t="s">
        <v>477</v>
      </c>
      <c r="D6" s="17" t="s">
        <v>474</v>
      </c>
      <c r="F6" s="7" t="s">
        <v>34</v>
      </c>
      <c r="G6" s="17">
        <v>7.9399020635547213E-2</v>
      </c>
      <c r="H6" s="17">
        <v>5.9536778048889238E-2</v>
      </c>
    </row>
    <row r="7" spans="1:8" x14ac:dyDescent="0.25">
      <c r="A7" s="17" t="s">
        <v>34</v>
      </c>
      <c r="B7" s="17">
        <v>4.1316518618850981E-2</v>
      </c>
      <c r="C7" s="17">
        <v>5.9536778048889238E-2</v>
      </c>
      <c r="D7" s="17">
        <v>6.5274133533041886E-2</v>
      </c>
      <c r="F7" s="7" t="s">
        <v>57</v>
      </c>
      <c r="G7" s="17">
        <v>5.5757075796607387E-2</v>
      </c>
      <c r="H7" s="17">
        <v>9.7187366587780266E-2</v>
      </c>
    </row>
    <row r="8" spans="1:8" x14ac:dyDescent="0.25">
      <c r="A8" s="17" t="s">
        <v>57</v>
      </c>
      <c r="B8" s="17">
        <v>7.708657025680106E-2</v>
      </c>
      <c r="C8" s="17">
        <v>9.7187366587780266E-2</v>
      </c>
      <c r="D8" s="17">
        <v>9.2956942304165596E-2</v>
      </c>
      <c r="F8" s="7" t="s">
        <v>471</v>
      </c>
      <c r="G8" s="17">
        <v>7.337032470161757E-2</v>
      </c>
      <c r="H8" s="17">
        <v>6.9137678126306432E-2</v>
      </c>
    </row>
    <row r="9" spans="1:8" x14ac:dyDescent="0.25">
      <c r="A9" s="17" t="s">
        <v>471</v>
      </c>
      <c r="B9" s="17">
        <v>5.043788178652827E-2</v>
      </c>
      <c r="C9" s="17">
        <v>6.9137678126306432E-2</v>
      </c>
      <c r="D9" s="17">
        <v>7.2333249769678434E-2</v>
      </c>
      <c r="F9" s="7" t="s">
        <v>470</v>
      </c>
      <c r="G9" s="7" t="s">
        <v>485</v>
      </c>
      <c r="H9" s="7" t="s">
        <v>474</v>
      </c>
    </row>
    <row r="10" spans="1:8" x14ac:dyDescent="0.25">
      <c r="A10" s="17"/>
      <c r="B10" s="17"/>
      <c r="C10" s="17"/>
      <c r="D10" s="17"/>
      <c r="F10" s="7" t="s">
        <v>34</v>
      </c>
      <c r="G10" s="17">
        <v>7.7962458532442838E-2</v>
      </c>
      <c r="H10" s="17">
        <v>6.5274133533041886E-2</v>
      </c>
    </row>
    <row r="11" spans="1:8" x14ac:dyDescent="0.25">
      <c r="A11" s="42" t="s">
        <v>470</v>
      </c>
      <c r="B11" s="17" t="s">
        <v>483</v>
      </c>
      <c r="C11" s="17" t="s">
        <v>484</v>
      </c>
      <c r="D11" s="17" t="s">
        <v>485</v>
      </c>
      <c r="F11" s="7" t="s">
        <v>57</v>
      </c>
      <c r="G11" s="17">
        <v>6.2504982912828189E-2</v>
      </c>
      <c r="H11" s="17">
        <v>9.2956942304165596E-2</v>
      </c>
    </row>
    <row r="12" spans="1:8" x14ac:dyDescent="0.25">
      <c r="A12" s="17" t="s">
        <v>34</v>
      </c>
      <c r="B12" s="17">
        <v>5.5421711174873392E-2</v>
      </c>
      <c r="C12" s="17">
        <v>7.9399020635547213E-2</v>
      </c>
      <c r="D12" s="17">
        <v>7.7962458532442838E-2</v>
      </c>
      <c r="F12" s="7" t="s">
        <v>471</v>
      </c>
      <c r="G12" s="17">
        <v>7.4020802249441117E-2</v>
      </c>
      <c r="H12" s="17">
        <v>7.2333249769678434E-2</v>
      </c>
    </row>
    <row r="13" spans="1:8" x14ac:dyDescent="0.25">
      <c r="A13" s="17" t="s">
        <v>57</v>
      </c>
      <c r="B13" s="17">
        <v>6.1939956368581746E-2</v>
      </c>
      <c r="C13" s="17">
        <v>5.5757075796607387E-2</v>
      </c>
      <c r="D13" s="17">
        <v>6.2504982912828189E-2</v>
      </c>
    </row>
    <row r="14" spans="1:8" x14ac:dyDescent="0.25">
      <c r="A14" s="17" t="s">
        <v>471</v>
      </c>
      <c r="B14" s="17">
        <v>5.7083863699269009E-2</v>
      </c>
      <c r="C14" s="17">
        <v>7.337032470161757E-2</v>
      </c>
      <c r="D14" s="17">
        <v>7.4020802249441117E-2</v>
      </c>
    </row>
  </sheetData>
  <pageMargins left="0.7" right="0.7" top="0.75" bottom="0.75" header="0.3" footer="0.3"/>
  <drawing r:id="rId4"/>
  <tableParts count="3">
    <tablePart r:id="rId5"/>
    <tablePart r:id="rId6"/>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BF8F87-AF5F-4C7C-8DEA-219CAA1372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10</vt:i4>
      </vt:variant>
    </vt:vector>
  </HeadingPairs>
  <TitlesOfParts>
    <vt:vector size="22" baseType="lpstr">
      <vt:lpstr>Resumen</vt:lpstr>
      <vt:lpstr>Diario</vt:lpstr>
      <vt:lpstr>Semanal</vt:lpstr>
      <vt:lpstr>Mensual</vt:lpstr>
      <vt:lpstr>Tweets</vt:lpstr>
      <vt:lpstr>Engagement</vt:lpstr>
      <vt:lpstr>Categorias</vt:lpstr>
      <vt:lpstr>Tipo de publicación</vt:lpstr>
      <vt:lpstr>Tipo de contenido</vt:lpstr>
      <vt:lpstr>Intencionalidad</vt:lpstr>
      <vt:lpstr>Tono emocional</vt:lpstr>
      <vt:lpstr>Formato</vt:lpstr>
      <vt:lpstr>CierreBTC</vt:lpstr>
      <vt:lpstr>CierresBTC</vt:lpstr>
      <vt:lpstr>Engagement!Fecha</vt:lpstr>
      <vt:lpstr>Formato!Fecha</vt:lpstr>
      <vt:lpstr>Intencionalidad!Fecha</vt:lpstr>
      <vt:lpstr>'Tipo de contenido'!Fecha</vt:lpstr>
      <vt:lpstr>'Tipo de publicación'!Fecha</vt:lpstr>
      <vt:lpstr>'Tono emocional'!Fecha</vt:lpstr>
      <vt:lpstr>Fecha</vt:lpstr>
      <vt:lpstr>FechasBTC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Andrei Aileni</dc:creator>
  <cp:lastModifiedBy>Roberto Andrei Aileni</cp:lastModifiedBy>
  <dcterms:created xsi:type="dcterms:W3CDTF">2025-08-31T10:13:30Z</dcterms:created>
  <dcterms:modified xsi:type="dcterms:W3CDTF">2025-09-10T09:43:01Z</dcterms:modified>
</cp:coreProperties>
</file>