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/>
  <mc:AlternateContent xmlns:mc="http://schemas.openxmlformats.org/markup-compatibility/2006">
    <mc:Choice Requires="x15">
      <x15ac:absPath xmlns:x15ac="http://schemas.microsoft.com/office/spreadsheetml/2010/11/ac" url="/Users/christianhovenbitzer/go/src/github.com/AnotherCoolDude/workload/"/>
    </mc:Choice>
  </mc:AlternateContent>
  <xr:revisionPtr revIDLastSave="0" documentId="13_ncr:1_{B4737886-C814-1C45-BEA9-7B72BF0CA19D}" xr6:coauthVersionLast="40" xr6:coauthVersionMax="43" xr10:uidLastSave="{00000000-0000-0000-0000-000000000000}"/>
  <bookViews>
    <workbookView xWindow="560" yWindow="1380" windowWidth="28800" windowHeight="16760" tabRatio="713" xr2:uid="{00000000-000D-0000-FFFF-FFFF00000000}"/>
  </bookViews>
  <sheets>
    <sheet name="Kundenjobs" sheetId="9" r:id="rId1"/>
    <sheet name="Pitch_Neugeschäft" sheetId="21" r:id="rId2"/>
    <sheet name="Keine Arbeit" sheetId="22" r:id="rId3"/>
    <sheet name="Interne Jobs" sheetId="23" r:id="rId4"/>
    <sheet name="Urlaub" sheetId="24" r:id="rId5"/>
    <sheet name="Krankheit" sheetId="25" r:id="rId6"/>
    <sheet name="Feiertage" sheetId="26" r:id="rId7"/>
    <sheet name="Überstundenabbau" sheetId="27" r:id="rId8"/>
    <sheet name="Überarbeitete Zusammenfassung" sheetId="10" r:id="rId9"/>
    <sheet name="sollStunden" sheetId="12" r:id="rId10"/>
  </sheets>
  <definedNames>
    <definedName name="_xlnm.Print_Titles" localSheetId="8">'Überarbeitete Zusammenfassung'!$5:$5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2" l="1"/>
  <c r="BB44" i="21"/>
  <c r="T66" i="24" l="1"/>
  <c r="Q58" i="25" l="1"/>
  <c r="B66" i="9" l="1"/>
  <c r="B58" i="9"/>
  <c r="B54" i="9"/>
  <c r="B47" i="9"/>
  <c r="B39" i="9"/>
  <c r="B36" i="9"/>
  <c r="B49" i="9" s="1"/>
  <c r="B68" i="9" s="1"/>
  <c r="B23" i="9"/>
  <c r="C10" i="9"/>
  <c r="B10" i="9"/>
  <c r="BB61" i="9"/>
  <c r="B61" i="10" s="1"/>
  <c r="BB62" i="9"/>
  <c r="B62" i="10" s="1"/>
  <c r="BB63" i="9"/>
  <c r="BB64" i="9"/>
  <c r="BB65" i="9"/>
  <c r="BB60" i="9"/>
  <c r="B60" i="10" s="1"/>
  <c r="BB57" i="9"/>
  <c r="BB56" i="9"/>
  <c r="BB52" i="9"/>
  <c r="BB53" i="9"/>
  <c r="BB51" i="9"/>
  <c r="BB42" i="9"/>
  <c r="BB44" i="9"/>
  <c r="BB45" i="9"/>
  <c r="B45" i="10" s="1"/>
  <c r="BB46" i="9"/>
  <c r="BB41" i="9"/>
  <c r="BB38" i="9"/>
  <c r="BB39" i="9" s="1"/>
  <c r="BB26" i="9"/>
  <c r="B26" i="10" s="1"/>
  <c r="BB27" i="9"/>
  <c r="BB28" i="9"/>
  <c r="B28" i="10" s="1"/>
  <c r="BB29" i="9"/>
  <c r="B29" i="10" s="1"/>
  <c r="BB30" i="9"/>
  <c r="BB31" i="9"/>
  <c r="BB32" i="9"/>
  <c r="BB33" i="9"/>
  <c r="BB34" i="9"/>
  <c r="BB35" i="9"/>
  <c r="BB25" i="9"/>
  <c r="B25" i="10" s="1"/>
  <c r="BB13" i="9"/>
  <c r="B13" i="10" s="1"/>
  <c r="BB14" i="9"/>
  <c r="BB15" i="9"/>
  <c r="BB16" i="9"/>
  <c r="BB17" i="9"/>
  <c r="BB18" i="9"/>
  <c r="BB19" i="9"/>
  <c r="BB20" i="9"/>
  <c r="BB21" i="9"/>
  <c r="BB22" i="9"/>
  <c r="BB12" i="9"/>
  <c r="BB9" i="9"/>
  <c r="BB8" i="9"/>
  <c r="K61" i="10"/>
  <c r="I61" i="10"/>
  <c r="I62" i="10"/>
  <c r="H61" i="10"/>
  <c r="H62" i="10"/>
  <c r="G61" i="10"/>
  <c r="G62" i="10"/>
  <c r="F61" i="10"/>
  <c r="F62" i="10"/>
  <c r="E61" i="10"/>
  <c r="E62" i="10"/>
  <c r="D61" i="10"/>
  <c r="D62" i="10"/>
  <c r="C61" i="10"/>
  <c r="C62" i="10"/>
  <c r="I45" i="10"/>
  <c r="H45" i="10"/>
  <c r="G45" i="10"/>
  <c r="F45" i="10"/>
  <c r="E45" i="10"/>
  <c r="D45" i="10"/>
  <c r="C45" i="10"/>
  <c r="I28" i="10"/>
  <c r="I29" i="10"/>
  <c r="H28" i="10"/>
  <c r="H29" i="10"/>
  <c r="G28" i="10"/>
  <c r="G29" i="10"/>
  <c r="F28" i="10"/>
  <c r="F29" i="10"/>
  <c r="E28" i="10"/>
  <c r="E29" i="10"/>
  <c r="D28" i="10"/>
  <c r="D29" i="10"/>
  <c r="C28" i="10"/>
  <c r="C29" i="10"/>
  <c r="K25" i="10"/>
  <c r="I25" i="10"/>
  <c r="H25" i="10"/>
  <c r="G25" i="10"/>
  <c r="F25" i="10"/>
  <c r="E25" i="10"/>
  <c r="D25" i="10"/>
  <c r="C25" i="10"/>
  <c r="I13" i="10"/>
  <c r="H13" i="10"/>
  <c r="G13" i="10"/>
  <c r="F13" i="10"/>
  <c r="E13" i="10"/>
  <c r="D13" i="10"/>
  <c r="C13" i="10"/>
  <c r="D62" i="12"/>
  <c r="K62" i="10" s="1"/>
  <c r="D61" i="12"/>
  <c r="D45" i="12"/>
  <c r="K45" i="10" s="1"/>
  <c r="M45" i="10" s="1"/>
  <c r="D29" i="12"/>
  <c r="K29" i="10" s="1"/>
  <c r="D28" i="12"/>
  <c r="K28" i="10" s="1"/>
  <c r="D25" i="12"/>
  <c r="D13" i="12"/>
  <c r="K13" i="10" s="1"/>
  <c r="D12" i="12"/>
  <c r="K12" i="10" s="1"/>
  <c r="M28" i="10" l="1"/>
  <c r="J61" i="10"/>
  <c r="P61" i="10" s="1"/>
  <c r="Q61" i="10" s="1"/>
  <c r="M25" i="10"/>
  <c r="J62" i="10"/>
  <c r="P62" i="10" s="1"/>
  <c r="Q62" i="10" s="1"/>
  <c r="J13" i="10"/>
  <c r="P13" i="10" s="1"/>
  <c r="Q13" i="10" s="1"/>
  <c r="BB58" i="9"/>
  <c r="BB54" i="9"/>
  <c r="BB47" i="9"/>
  <c r="BB36" i="9"/>
  <c r="BB10" i="9"/>
  <c r="BB66" i="9"/>
  <c r="BB23" i="9"/>
  <c r="L62" i="10"/>
  <c r="J29" i="10"/>
  <c r="P29" i="10" s="1"/>
  <c r="Q29" i="10" s="1"/>
  <c r="M13" i="10"/>
  <c r="N13" i="10" s="1"/>
  <c r="L13" i="10"/>
  <c r="M61" i="10"/>
  <c r="N61" i="10" s="1"/>
  <c r="L61" i="10"/>
  <c r="M29" i="10"/>
  <c r="N29" i="10" s="1"/>
  <c r="L29" i="10"/>
  <c r="M62" i="10"/>
  <c r="N62" i="10" s="1"/>
  <c r="J28" i="10"/>
  <c r="L28" i="10"/>
  <c r="J45" i="10"/>
  <c r="N28" i="10"/>
  <c r="L25" i="10"/>
  <c r="L45" i="10"/>
  <c r="N45" i="10"/>
  <c r="N25" i="10"/>
  <c r="J25" i="10"/>
  <c r="BB14" i="21"/>
  <c r="BB15" i="21"/>
  <c r="BB16" i="21"/>
  <c r="BB17" i="21"/>
  <c r="BB18" i="21"/>
  <c r="BB19" i="21"/>
  <c r="BB20" i="21"/>
  <c r="BB21" i="21"/>
  <c r="BB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P23" i="21"/>
  <c r="AQ23" i="21"/>
  <c r="AR23" i="21"/>
  <c r="AS23" i="21"/>
  <c r="AT23" i="21"/>
  <c r="AU23" i="21"/>
  <c r="AV23" i="21"/>
  <c r="AW23" i="21"/>
  <c r="AX23" i="21"/>
  <c r="AY23" i="21"/>
  <c r="AZ23" i="21"/>
  <c r="BA23" i="21"/>
  <c r="BB26" i="21"/>
  <c r="BB27" i="21"/>
  <c r="BB30" i="21"/>
  <c r="BB31" i="21"/>
  <c r="BB32" i="21"/>
  <c r="BB33" i="21"/>
  <c r="BB34" i="21"/>
  <c r="BB35" i="21"/>
  <c r="B36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AP36" i="21"/>
  <c r="AQ36" i="21"/>
  <c r="AR36" i="21"/>
  <c r="AS36" i="21"/>
  <c r="AT36" i="21"/>
  <c r="AU36" i="21"/>
  <c r="AV36" i="21"/>
  <c r="AW36" i="21"/>
  <c r="AX36" i="21"/>
  <c r="AY36" i="21"/>
  <c r="AZ36" i="21"/>
  <c r="BA36" i="21"/>
  <c r="BB38" i="21"/>
  <c r="BB39" i="21" s="1"/>
  <c r="B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AP39" i="21"/>
  <c r="AQ39" i="21"/>
  <c r="AR39" i="21"/>
  <c r="AS39" i="21"/>
  <c r="AT39" i="21"/>
  <c r="AU39" i="21"/>
  <c r="AV39" i="21"/>
  <c r="AW39" i="21"/>
  <c r="AX39" i="21"/>
  <c r="AY39" i="21"/>
  <c r="AZ39" i="21"/>
  <c r="BA39" i="21"/>
  <c r="BB41" i="21"/>
  <c r="BB42" i="21"/>
  <c r="BB46" i="21"/>
  <c r="B47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AP47" i="21"/>
  <c r="AQ47" i="21"/>
  <c r="AR47" i="21"/>
  <c r="AS47" i="21"/>
  <c r="AT47" i="21"/>
  <c r="AU47" i="21"/>
  <c r="AV47" i="21"/>
  <c r="AW47" i="21"/>
  <c r="AX47" i="21"/>
  <c r="AY47" i="21"/>
  <c r="AZ47" i="21"/>
  <c r="BA47" i="21"/>
  <c r="BB51" i="21"/>
  <c r="BB52" i="21"/>
  <c r="BB53" i="21"/>
  <c r="B54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N54" i="21"/>
  <c r="AO54" i="21"/>
  <c r="AP54" i="21"/>
  <c r="AQ54" i="21"/>
  <c r="AR54" i="21"/>
  <c r="AS54" i="21"/>
  <c r="AT54" i="21"/>
  <c r="AU54" i="21"/>
  <c r="AV54" i="21"/>
  <c r="AW54" i="21"/>
  <c r="AX54" i="21"/>
  <c r="AY54" i="21"/>
  <c r="AZ54" i="21"/>
  <c r="BA54" i="21"/>
  <c r="BB56" i="21"/>
  <c r="BB57" i="21"/>
  <c r="B58" i="21"/>
  <c r="C58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T58" i="21"/>
  <c r="U58" i="21"/>
  <c r="V58" i="21"/>
  <c r="W58" i="21"/>
  <c r="X58" i="21"/>
  <c r="Y58" i="21"/>
  <c r="Z58" i="21"/>
  <c r="AA58" i="21"/>
  <c r="AB58" i="21"/>
  <c r="AC58" i="21"/>
  <c r="AD58" i="21"/>
  <c r="AE58" i="21"/>
  <c r="AF58" i="21"/>
  <c r="AG58" i="21"/>
  <c r="AH58" i="21"/>
  <c r="AI58" i="21"/>
  <c r="AJ58" i="21"/>
  <c r="AK58" i="21"/>
  <c r="AL58" i="21"/>
  <c r="AM58" i="21"/>
  <c r="AN58" i="21"/>
  <c r="AO58" i="21"/>
  <c r="AP58" i="21"/>
  <c r="AQ58" i="21"/>
  <c r="AR58" i="21"/>
  <c r="AS58" i="21"/>
  <c r="AT58" i="21"/>
  <c r="AU58" i="21"/>
  <c r="AV58" i="21"/>
  <c r="AW58" i="21"/>
  <c r="AX58" i="21"/>
  <c r="AY58" i="21"/>
  <c r="AZ58" i="21"/>
  <c r="BA58" i="21"/>
  <c r="BB60" i="21"/>
  <c r="BB63" i="21"/>
  <c r="BB64" i="21"/>
  <c r="BB65" i="21"/>
  <c r="B66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AN66" i="21"/>
  <c r="AO66" i="21"/>
  <c r="AP66" i="21"/>
  <c r="AQ66" i="21"/>
  <c r="AR66" i="21"/>
  <c r="AS66" i="21"/>
  <c r="AT66" i="21"/>
  <c r="AU66" i="21"/>
  <c r="AV66" i="21"/>
  <c r="AW66" i="21"/>
  <c r="AX66" i="21"/>
  <c r="AY66" i="21"/>
  <c r="AZ66" i="21"/>
  <c r="BA66" i="21"/>
  <c r="O61" i="10" l="1"/>
  <c r="AC49" i="21"/>
  <c r="AC68" i="21" s="1"/>
  <c r="AO49" i="21"/>
  <c r="AO68" i="21" s="1"/>
  <c r="O62" i="10"/>
  <c r="O13" i="10"/>
  <c r="O29" i="10"/>
  <c r="BB58" i="21"/>
  <c r="BB49" i="9"/>
  <c r="BB68" i="9" s="1"/>
  <c r="O25" i="10"/>
  <c r="P25" i="10"/>
  <c r="Q25" i="10" s="1"/>
  <c r="O28" i="10"/>
  <c r="P28" i="10"/>
  <c r="Q28" i="10" s="1"/>
  <c r="P45" i="10"/>
  <c r="Q45" i="10" s="1"/>
  <c r="O45" i="10"/>
  <c r="BB66" i="21"/>
  <c r="BB54" i="21"/>
  <c r="BB47" i="21"/>
  <c r="BB36" i="21"/>
  <c r="C63" i="10"/>
  <c r="C64" i="10"/>
  <c r="C65" i="10"/>
  <c r="C60" i="10"/>
  <c r="C57" i="10"/>
  <c r="C56" i="10"/>
  <c r="C52" i="10"/>
  <c r="C53" i="10"/>
  <c r="C51" i="10"/>
  <c r="C42" i="10"/>
  <c r="C44" i="10"/>
  <c r="C46" i="10"/>
  <c r="C41" i="10"/>
  <c r="C38" i="10"/>
  <c r="C27" i="10"/>
  <c r="C30" i="10"/>
  <c r="C31" i="10"/>
  <c r="C32" i="10"/>
  <c r="C33" i="10"/>
  <c r="C34" i="10"/>
  <c r="C35" i="10"/>
  <c r="C26" i="10"/>
  <c r="C14" i="10"/>
  <c r="C15" i="10"/>
  <c r="C16" i="10"/>
  <c r="C17" i="10"/>
  <c r="C18" i="10"/>
  <c r="C19" i="10"/>
  <c r="C20" i="10"/>
  <c r="C21" i="10"/>
  <c r="C22" i="10"/>
  <c r="BB9" i="27"/>
  <c r="I9" i="10" s="1"/>
  <c r="BB9" i="26"/>
  <c r="H9" i="10" s="1"/>
  <c r="BB9" i="25"/>
  <c r="G9" i="10" s="1"/>
  <c r="BB9" i="24"/>
  <c r="F9" i="10" s="1"/>
  <c r="BB9" i="23"/>
  <c r="E9" i="10" s="1"/>
  <c r="BB9" i="22"/>
  <c r="D9" i="10" s="1"/>
  <c r="BB9" i="21"/>
  <c r="C9" i="10" s="1"/>
  <c r="B9" i="10"/>
  <c r="BA66" i="27"/>
  <c r="AZ66" i="27"/>
  <c r="AY66" i="27"/>
  <c r="AX66" i="27"/>
  <c r="AW66" i="27"/>
  <c r="AV66" i="27"/>
  <c r="AU66" i="27"/>
  <c r="AT66" i="27"/>
  <c r="AS66" i="27"/>
  <c r="AR66" i="27"/>
  <c r="AQ66" i="27"/>
  <c r="AP66" i="27"/>
  <c r="AO66" i="27"/>
  <c r="AN66" i="27"/>
  <c r="AM66" i="27"/>
  <c r="AL66" i="27"/>
  <c r="AK66" i="27"/>
  <c r="AJ66" i="27"/>
  <c r="AI66" i="27"/>
  <c r="AH66" i="27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C66" i="27"/>
  <c r="B66" i="27"/>
  <c r="BB65" i="27"/>
  <c r="I65" i="10" s="1"/>
  <c r="BB64" i="27"/>
  <c r="I64" i="10" s="1"/>
  <c r="BB63" i="27"/>
  <c r="I63" i="10" s="1"/>
  <c r="BB60" i="27"/>
  <c r="BA58" i="27"/>
  <c r="AZ58" i="27"/>
  <c r="AY58" i="27"/>
  <c r="AX58" i="27"/>
  <c r="AW58" i="27"/>
  <c r="AV58" i="27"/>
  <c r="AU58" i="27"/>
  <c r="AT58" i="27"/>
  <c r="AS58" i="27"/>
  <c r="AR58" i="27"/>
  <c r="AQ58" i="27"/>
  <c r="AP58" i="27"/>
  <c r="AO58" i="27"/>
  <c r="AN58" i="27"/>
  <c r="AM58" i="27"/>
  <c r="AL58" i="27"/>
  <c r="AK58" i="27"/>
  <c r="AJ58" i="27"/>
  <c r="AI58" i="27"/>
  <c r="AH58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B58" i="27"/>
  <c r="BB57" i="27"/>
  <c r="I57" i="10" s="1"/>
  <c r="BB56" i="27"/>
  <c r="I56" i="10" s="1"/>
  <c r="BA54" i="27"/>
  <c r="AZ54" i="27"/>
  <c r="AY54" i="27"/>
  <c r="AX54" i="27"/>
  <c r="AW54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BB53" i="27"/>
  <c r="I53" i="10" s="1"/>
  <c r="BB52" i="27"/>
  <c r="I52" i="10" s="1"/>
  <c r="BB51" i="27"/>
  <c r="BA47" i="27"/>
  <c r="AZ47" i="27"/>
  <c r="AY47" i="27"/>
  <c r="AX47" i="27"/>
  <c r="AW47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BB46" i="27"/>
  <c r="I46" i="10" s="1"/>
  <c r="BB44" i="27"/>
  <c r="I44" i="10" s="1"/>
  <c r="BB42" i="27"/>
  <c r="I42" i="10" s="1"/>
  <c r="BB41" i="27"/>
  <c r="BA39" i="27"/>
  <c r="AZ39" i="27"/>
  <c r="AY39" i="27"/>
  <c r="AX39" i="27"/>
  <c r="AW39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BB38" i="27"/>
  <c r="I38" i="10" s="1"/>
  <c r="BA36" i="27"/>
  <c r="AZ36" i="27"/>
  <c r="AY36" i="27"/>
  <c r="AX36" i="27"/>
  <c r="AW36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BB35" i="27"/>
  <c r="I35" i="10" s="1"/>
  <c r="BB34" i="27"/>
  <c r="I34" i="10" s="1"/>
  <c r="BB33" i="27"/>
  <c r="I33" i="10" s="1"/>
  <c r="BB32" i="27"/>
  <c r="I32" i="10" s="1"/>
  <c r="BB31" i="27"/>
  <c r="I31" i="10" s="1"/>
  <c r="BB30" i="27"/>
  <c r="I30" i="10" s="1"/>
  <c r="BB27" i="27"/>
  <c r="I27" i="10" s="1"/>
  <c r="BB26" i="27"/>
  <c r="I26" i="10" s="1"/>
  <c r="BA23" i="27"/>
  <c r="AZ23" i="27"/>
  <c r="AY23" i="27"/>
  <c r="AX23" i="27"/>
  <c r="AW23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BB22" i="27"/>
  <c r="I22" i="10" s="1"/>
  <c r="BB21" i="27"/>
  <c r="I21" i="10" s="1"/>
  <c r="BB20" i="27"/>
  <c r="I20" i="10" s="1"/>
  <c r="BB19" i="27"/>
  <c r="I19" i="10" s="1"/>
  <c r="BB18" i="27"/>
  <c r="I18" i="10" s="1"/>
  <c r="BB17" i="27"/>
  <c r="I17" i="10" s="1"/>
  <c r="BB16" i="27"/>
  <c r="I16" i="10" s="1"/>
  <c r="BB15" i="27"/>
  <c r="I15" i="10" s="1"/>
  <c r="BB14" i="27"/>
  <c r="BB12" i="27"/>
  <c r="I12" i="10" s="1"/>
  <c r="BA10" i="27"/>
  <c r="BA49" i="27" s="1"/>
  <c r="BA68" i="27" s="1"/>
  <c r="AZ10" i="27"/>
  <c r="AY10" i="27"/>
  <c r="AX10" i="27"/>
  <c r="AW10" i="27"/>
  <c r="AV10" i="27"/>
  <c r="AU10" i="27"/>
  <c r="AT10" i="27"/>
  <c r="AT49" i="27" s="1"/>
  <c r="AT68" i="27" s="1"/>
  <c r="AS10" i="27"/>
  <c r="AS49" i="27" s="1"/>
  <c r="AS68" i="27" s="1"/>
  <c r="AR10" i="27"/>
  <c r="AQ10" i="27"/>
  <c r="AP10" i="27"/>
  <c r="AO10" i="27"/>
  <c r="AN10" i="27"/>
  <c r="AM10" i="27"/>
  <c r="AL10" i="27"/>
  <c r="AL49" i="27" s="1"/>
  <c r="AL68" i="27" s="1"/>
  <c r="AK10" i="27"/>
  <c r="AK49" i="27" s="1"/>
  <c r="AK68" i="27" s="1"/>
  <c r="AJ10" i="27"/>
  <c r="AI10" i="27"/>
  <c r="AH10" i="27"/>
  <c r="AG10" i="27"/>
  <c r="AF10" i="27"/>
  <c r="AE10" i="27"/>
  <c r="AD10" i="27"/>
  <c r="AD49" i="27" s="1"/>
  <c r="AD68" i="27" s="1"/>
  <c r="AC10" i="27"/>
  <c r="AC49" i="27" s="1"/>
  <c r="AC68" i="27" s="1"/>
  <c r="AB10" i="27"/>
  <c r="AA10" i="27"/>
  <c r="Z10" i="27"/>
  <c r="Y10" i="27"/>
  <c r="X10" i="27"/>
  <c r="W10" i="27"/>
  <c r="V10" i="27"/>
  <c r="V49" i="27" s="1"/>
  <c r="V68" i="27" s="1"/>
  <c r="U10" i="27"/>
  <c r="U49" i="27" s="1"/>
  <c r="U68" i="27" s="1"/>
  <c r="T10" i="27"/>
  <c r="S10" i="27"/>
  <c r="R10" i="27"/>
  <c r="Q10" i="27"/>
  <c r="P10" i="27"/>
  <c r="O10" i="27"/>
  <c r="N10" i="27"/>
  <c r="N49" i="27" s="1"/>
  <c r="M10" i="27"/>
  <c r="L10" i="27"/>
  <c r="K10" i="27"/>
  <c r="J10" i="27"/>
  <c r="I10" i="27"/>
  <c r="H10" i="27"/>
  <c r="G10" i="27"/>
  <c r="F10" i="27"/>
  <c r="E10" i="27"/>
  <c r="D10" i="27"/>
  <c r="C10" i="27"/>
  <c r="B10" i="27"/>
  <c r="BB8" i="27"/>
  <c r="BB10" i="27" s="1"/>
  <c r="AP3" i="27"/>
  <c r="AQ3" i="27" s="1"/>
  <c r="AR3" i="27" s="1"/>
  <c r="AS3" i="27" s="1"/>
  <c r="AT3" i="27" s="1"/>
  <c r="AU3" i="27" s="1"/>
  <c r="AV3" i="27" s="1"/>
  <c r="AW3" i="27" s="1"/>
  <c r="AX3" i="27" s="1"/>
  <c r="AY3" i="27" s="1"/>
  <c r="AZ3" i="27" s="1"/>
  <c r="BA3" i="27" s="1"/>
  <c r="BA66" i="26"/>
  <c r="AZ66" i="26"/>
  <c r="AY66" i="26"/>
  <c r="AX66" i="26"/>
  <c r="AW66" i="26"/>
  <c r="AV66" i="26"/>
  <c r="AU66" i="26"/>
  <c r="AT66" i="26"/>
  <c r="AS66" i="26"/>
  <c r="AR66" i="26"/>
  <c r="AQ66" i="26"/>
  <c r="AP66" i="26"/>
  <c r="AO66" i="26"/>
  <c r="AN66" i="26"/>
  <c r="AM66" i="26"/>
  <c r="AL66" i="26"/>
  <c r="AK66" i="26"/>
  <c r="AJ66" i="26"/>
  <c r="AI66" i="26"/>
  <c r="AH66" i="26"/>
  <c r="AG66" i="26"/>
  <c r="AF66" i="26"/>
  <c r="AE66" i="26"/>
  <c r="AD66" i="26"/>
  <c r="AC66" i="26"/>
  <c r="AB66" i="26"/>
  <c r="AA66" i="26"/>
  <c r="Z66" i="26"/>
  <c r="Y66" i="26"/>
  <c r="X66" i="26"/>
  <c r="W66" i="26"/>
  <c r="V66" i="26"/>
  <c r="U66" i="26"/>
  <c r="T66" i="26"/>
  <c r="S66" i="26"/>
  <c r="R66" i="26"/>
  <c r="Q66" i="26"/>
  <c r="P66" i="26"/>
  <c r="O66" i="26"/>
  <c r="N66" i="26"/>
  <c r="M66" i="26"/>
  <c r="L66" i="26"/>
  <c r="K66" i="26"/>
  <c r="J66" i="26"/>
  <c r="I66" i="26"/>
  <c r="H66" i="26"/>
  <c r="G66" i="26"/>
  <c r="F66" i="26"/>
  <c r="E66" i="26"/>
  <c r="D66" i="26"/>
  <c r="C66" i="26"/>
  <c r="B66" i="26"/>
  <c r="BB65" i="26"/>
  <c r="H65" i="10" s="1"/>
  <c r="BB64" i="26"/>
  <c r="H64" i="10" s="1"/>
  <c r="BB63" i="26"/>
  <c r="H63" i="10" s="1"/>
  <c r="BB60" i="26"/>
  <c r="H60" i="10" s="1"/>
  <c r="BA58" i="26"/>
  <c r="AZ58" i="26"/>
  <c r="AY58" i="26"/>
  <c r="AX58" i="26"/>
  <c r="AW58" i="26"/>
  <c r="AV58" i="26"/>
  <c r="AU58" i="26"/>
  <c r="AT58" i="26"/>
  <c r="AS58" i="26"/>
  <c r="AR58" i="26"/>
  <c r="AQ58" i="26"/>
  <c r="AP58" i="26"/>
  <c r="AO58" i="26"/>
  <c r="AN58" i="26"/>
  <c r="AM58" i="26"/>
  <c r="AL58" i="26"/>
  <c r="AK58" i="26"/>
  <c r="AJ58" i="26"/>
  <c r="AI58" i="26"/>
  <c r="AH58" i="26"/>
  <c r="AG58" i="26"/>
  <c r="AF58" i="26"/>
  <c r="AE58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B58" i="26"/>
  <c r="BB57" i="26"/>
  <c r="H57" i="10" s="1"/>
  <c r="BB56" i="26"/>
  <c r="H56" i="10" s="1"/>
  <c r="BA54" i="26"/>
  <c r="AZ54" i="26"/>
  <c r="AY54" i="26"/>
  <c r="AX54" i="26"/>
  <c r="AW54" i="26"/>
  <c r="AV54" i="26"/>
  <c r="AU54" i="26"/>
  <c r="AT54" i="26"/>
  <c r="AS54" i="26"/>
  <c r="AR54" i="26"/>
  <c r="AQ54" i="26"/>
  <c r="AP54" i="26"/>
  <c r="AO54" i="26"/>
  <c r="AN54" i="26"/>
  <c r="AM54" i="26"/>
  <c r="AL54" i="26"/>
  <c r="AK54" i="26"/>
  <c r="AJ54" i="26"/>
  <c r="AI54" i="26"/>
  <c r="AH54" i="26"/>
  <c r="AG54" i="26"/>
  <c r="AF54" i="26"/>
  <c r="AE54" i="26"/>
  <c r="AD54" i="26"/>
  <c r="AC54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54" i="26"/>
  <c r="BB53" i="26"/>
  <c r="H53" i="10" s="1"/>
  <c r="BB52" i="26"/>
  <c r="H52" i="10" s="1"/>
  <c r="BB51" i="26"/>
  <c r="H51" i="10" s="1"/>
  <c r="BA47" i="26"/>
  <c r="AZ47" i="26"/>
  <c r="AY47" i="26"/>
  <c r="AX47" i="26"/>
  <c r="AW47" i="26"/>
  <c r="AV47" i="26"/>
  <c r="AU47" i="26"/>
  <c r="AT47" i="26"/>
  <c r="AS47" i="26"/>
  <c r="AR47" i="26"/>
  <c r="AQ47" i="26"/>
  <c r="AP47" i="26"/>
  <c r="AO47" i="26"/>
  <c r="AN47" i="26"/>
  <c r="AM47" i="26"/>
  <c r="AL47" i="26"/>
  <c r="AK47" i="26"/>
  <c r="AJ47" i="26"/>
  <c r="AI47" i="26"/>
  <c r="AH47" i="26"/>
  <c r="AG47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BB46" i="26"/>
  <c r="H46" i="10" s="1"/>
  <c r="BB44" i="26"/>
  <c r="H44" i="10" s="1"/>
  <c r="BB42" i="26"/>
  <c r="H42" i="10" s="1"/>
  <c r="BB41" i="26"/>
  <c r="BA39" i="26"/>
  <c r="AZ39" i="26"/>
  <c r="AY39" i="26"/>
  <c r="AX39" i="26"/>
  <c r="AW39" i="26"/>
  <c r="AV39" i="26"/>
  <c r="AU39" i="26"/>
  <c r="AT39" i="26"/>
  <c r="AS39" i="26"/>
  <c r="AR39" i="26"/>
  <c r="AQ39" i="26"/>
  <c r="AP39" i="26"/>
  <c r="AO39" i="26"/>
  <c r="AN39" i="26"/>
  <c r="AM39" i="26"/>
  <c r="AL39" i="26"/>
  <c r="AK39" i="26"/>
  <c r="AJ39" i="26"/>
  <c r="AI39" i="26"/>
  <c r="AH39" i="26"/>
  <c r="AG39" i="26"/>
  <c r="AF39" i="26"/>
  <c r="AF49" i="26" s="1"/>
  <c r="AF68" i="26" s="1"/>
  <c r="AE39" i="26"/>
  <c r="AD39" i="26"/>
  <c r="AC39" i="26"/>
  <c r="AB39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BB38" i="26"/>
  <c r="BB39" i="26" s="1"/>
  <c r="BA36" i="26"/>
  <c r="AZ36" i="26"/>
  <c r="AY36" i="26"/>
  <c r="AX36" i="26"/>
  <c r="AW36" i="26"/>
  <c r="AV36" i="26"/>
  <c r="AU36" i="26"/>
  <c r="AT36" i="26"/>
  <c r="AS36" i="26"/>
  <c r="AR36" i="26"/>
  <c r="AQ36" i="26"/>
  <c r="AP36" i="26"/>
  <c r="AO36" i="26"/>
  <c r="AN36" i="26"/>
  <c r="AM36" i="26"/>
  <c r="AL36" i="26"/>
  <c r="AK36" i="26"/>
  <c r="AJ36" i="26"/>
  <c r="AI36" i="26"/>
  <c r="AH36" i="26"/>
  <c r="AG36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BB35" i="26"/>
  <c r="H35" i="10" s="1"/>
  <c r="BB34" i="26"/>
  <c r="H34" i="10" s="1"/>
  <c r="BB33" i="26"/>
  <c r="H33" i="10" s="1"/>
  <c r="BB32" i="26"/>
  <c r="H32" i="10" s="1"/>
  <c r="BB31" i="26"/>
  <c r="H31" i="10" s="1"/>
  <c r="BB30" i="26"/>
  <c r="H30" i="10" s="1"/>
  <c r="BB27" i="26"/>
  <c r="H27" i="10" s="1"/>
  <c r="BB26" i="26"/>
  <c r="H26" i="10" s="1"/>
  <c r="BA23" i="26"/>
  <c r="AZ23" i="26"/>
  <c r="AY23" i="26"/>
  <c r="AX23" i="26"/>
  <c r="AW23" i="26"/>
  <c r="AV23" i="26"/>
  <c r="AU23" i="26"/>
  <c r="AT23" i="26"/>
  <c r="AS23" i="26"/>
  <c r="AR23" i="26"/>
  <c r="AQ23" i="26"/>
  <c r="AP23" i="26"/>
  <c r="AO23" i="26"/>
  <c r="AN23" i="26"/>
  <c r="AM23" i="26"/>
  <c r="AL23" i="26"/>
  <c r="AK23" i="26"/>
  <c r="AJ23" i="26"/>
  <c r="AI23" i="26"/>
  <c r="AH23" i="26"/>
  <c r="AG23" i="26"/>
  <c r="AF23" i="26"/>
  <c r="AE23" i="26"/>
  <c r="AD23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BB22" i="26"/>
  <c r="H22" i="10" s="1"/>
  <c r="BB21" i="26"/>
  <c r="H21" i="10" s="1"/>
  <c r="BB20" i="26"/>
  <c r="H20" i="10" s="1"/>
  <c r="BB19" i="26"/>
  <c r="H19" i="10" s="1"/>
  <c r="BB18" i="26"/>
  <c r="H18" i="10" s="1"/>
  <c r="BB17" i="26"/>
  <c r="H17" i="10" s="1"/>
  <c r="BB16" i="26"/>
  <c r="H16" i="10" s="1"/>
  <c r="BB15" i="26"/>
  <c r="H15" i="10" s="1"/>
  <c r="BB14" i="26"/>
  <c r="BB12" i="26"/>
  <c r="H12" i="10" s="1"/>
  <c r="BA10" i="26"/>
  <c r="AZ10" i="26"/>
  <c r="AZ49" i="26" s="1"/>
  <c r="AZ68" i="26" s="1"/>
  <c r="AY10" i="26"/>
  <c r="AY49" i="26" s="1"/>
  <c r="AX10" i="26"/>
  <c r="AW10" i="26"/>
  <c r="AV10" i="26"/>
  <c r="AV49" i="26" s="1"/>
  <c r="AV68" i="26" s="1"/>
  <c r="AU10" i="26"/>
  <c r="AU49" i="26" s="1"/>
  <c r="AU68" i="26" s="1"/>
  <c r="AT10" i="26"/>
  <c r="AT49" i="26" s="1"/>
  <c r="AT68" i="26" s="1"/>
  <c r="AS10" i="26"/>
  <c r="AR10" i="26"/>
  <c r="AQ10" i="26"/>
  <c r="AQ49" i="26" s="1"/>
  <c r="AP10" i="26"/>
  <c r="AO10" i="26"/>
  <c r="AN10" i="26"/>
  <c r="AM10" i="26"/>
  <c r="AM49" i="26" s="1"/>
  <c r="AM68" i="26" s="1"/>
  <c r="AL10" i="26"/>
  <c r="AL49" i="26" s="1"/>
  <c r="AL68" i="26" s="1"/>
  <c r="AK10" i="26"/>
  <c r="AJ10" i="26"/>
  <c r="AJ49" i="26" s="1"/>
  <c r="AJ68" i="26" s="1"/>
  <c r="AI10" i="26"/>
  <c r="AI49" i="26" s="1"/>
  <c r="AH10" i="26"/>
  <c r="AG10" i="26"/>
  <c r="AF10" i="26"/>
  <c r="AE10" i="26"/>
  <c r="AE49" i="26" s="1"/>
  <c r="AE68" i="26" s="1"/>
  <c r="AD10" i="26"/>
  <c r="AD49" i="26" s="1"/>
  <c r="AD68" i="26" s="1"/>
  <c r="AC10" i="26"/>
  <c r="AB10" i="26"/>
  <c r="AA10" i="26"/>
  <c r="AA49" i="26" s="1"/>
  <c r="Z10" i="26"/>
  <c r="Y10" i="26"/>
  <c r="X10" i="26"/>
  <c r="X49" i="26" s="1"/>
  <c r="X68" i="26" s="1"/>
  <c r="W10" i="26"/>
  <c r="V10" i="26"/>
  <c r="V49" i="26" s="1"/>
  <c r="V68" i="26" s="1"/>
  <c r="U10" i="26"/>
  <c r="T10" i="26"/>
  <c r="S10" i="26"/>
  <c r="R10" i="26"/>
  <c r="Q10" i="26"/>
  <c r="P10" i="26"/>
  <c r="P49" i="26" s="1"/>
  <c r="P68" i="26" s="1"/>
  <c r="O10" i="26"/>
  <c r="O49" i="26" s="1"/>
  <c r="O68" i="26" s="1"/>
  <c r="N10" i="26"/>
  <c r="M10" i="26"/>
  <c r="L10" i="26"/>
  <c r="K10" i="26"/>
  <c r="J10" i="26"/>
  <c r="I10" i="26"/>
  <c r="H10" i="26"/>
  <c r="G10" i="26"/>
  <c r="G49" i="26" s="1"/>
  <c r="F10" i="26"/>
  <c r="E10" i="26"/>
  <c r="D10" i="26"/>
  <c r="C10" i="26"/>
  <c r="C49" i="26" s="1"/>
  <c r="B10" i="26"/>
  <c r="BB8" i="26"/>
  <c r="AP3" i="26"/>
  <c r="AQ3" i="26" s="1"/>
  <c r="AR3" i="26" s="1"/>
  <c r="AS3" i="26" s="1"/>
  <c r="AT3" i="26" s="1"/>
  <c r="AU3" i="26" s="1"/>
  <c r="AV3" i="26" s="1"/>
  <c r="AW3" i="26" s="1"/>
  <c r="AX3" i="26" s="1"/>
  <c r="AY3" i="26" s="1"/>
  <c r="AZ3" i="26" s="1"/>
  <c r="BA3" i="26" s="1"/>
  <c r="BA66" i="25"/>
  <c r="AZ66" i="25"/>
  <c r="AY66" i="25"/>
  <c r="AX66" i="25"/>
  <c r="AW66" i="25"/>
  <c r="AV66" i="25"/>
  <c r="AU66" i="25"/>
  <c r="AT66" i="25"/>
  <c r="AS66" i="25"/>
  <c r="AR66" i="25"/>
  <c r="AQ66" i="25"/>
  <c r="AP66" i="25"/>
  <c r="AO66" i="25"/>
  <c r="AN66" i="25"/>
  <c r="AM66" i="25"/>
  <c r="AL66" i="25"/>
  <c r="AK66" i="25"/>
  <c r="AJ66" i="25"/>
  <c r="AI66" i="25"/>
  <c r="AH66" i="25"/>
  <c r="AG66" i="25"/>
  <c r="AF66" i="25"/>
  <c r="AE66" i="25"/>
  <c r="AD66" i="25"/>
  <c r="AC66" i="25"/>
  <c r="AB66" i="25"/>
  <c r="AA66" i="25"/>
  <c r="Z66" i="25"/>
  <c r="Y66" i="25"/>
  <c r="X66" i="25"/>
  <c r="W66" i="25"/>
  <c r="V66" i="25"/>
  <c r="U66" i="25"/>
  <c r="T66" i="25"/>
  <c r="S66" i="25"/>
  <c r="R66" i="25"/>
  <c r="Q66" i="25"/>
  <c r="P66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B66" i="25"/>
  <c r="BB65" i="25"/>
  <c r="G65" i="10" s="1"/>
  <c r="BB64" i="25"/>
  <c r="G64" i="10" s="1"/>
  <c r="BB63" i="25"/>
  <c r="G63" i="10" s="1"/>
  <c r="BB60" i="25"/>
  <c r="BA58" i="25"/>
  <c r="AZ58" i="25"/>
  <c r="AY58" i="25"/>
  <c r="AX58" i="25"/>
  <c r="AW58" i="25"/>
  <c r="AV58" i="25"/>
  <c r="AU58" i="25"/>
  <c r="AT58" i="25"/>
  <c r="AS58" i="25"/>
  <c r="AR58" i="25"/>
  <c r="AQ58" i="25"/>
  <c r="AP58" i="25"/>
  <c r="AO58" i="25"/>
  <c r="AN58" i="25"/>
  <c r="AM58" i="25"/>
  <c r="AL58" i="25"/>
  <c r="AK58" i="25"/>
  <c r="AJ58" i="25"/>
  <c r="AI58" i="25"/>
  <c r="AH58" i="25"/>
  <c r="AG58" i="25"/>
  <c r="AF58" i="25"/>
  <c r="AE58" i="25"/>
  <c r="AD58" i="25"/>
  <c r="AC58" i="25"/>
  <c r="AB58" i="25"/>
  <c r="AA58" i="25"/>
  <c r="Z58" i="25"/>
  <c r="Y58" i="25"/>
  <c r="X58" i="25"/>
  <c r="W58" i="25"/>
  <c r="V58" i="25"/>
  <c r="U58" i="25"/>
  <c r="T58" i="25"/>
  <c r="S58" i="25"/>
  <c r="R58" i="25"/>
  <c r="P58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B58" i="25"/>
  <c r="BB57" i="25"/>
  <c r="BB56" i="25"/>
  <c r="G56" i="10" s="1"/>
  <c r="BA54" i="25"/>
  <c r="AZ54" i="25"/>
  <c r="AY54" i="25"/>
  <c r="AX54" i="25"/>
  <c r="AW54" i="25"/>
  <c r="AV54" i="25"/>
  <c r="AU54" i="25"/>
  <c r="AT54" i="25"/>
  <c r="AS54" i="25"/>
  <c r="AR54" i="25"/>
  <c r="AQ54" i="25"/>
  <c r="AP54" i="25"/>
  <c r="AO54" i="25"/>
  <c r="AN54" i="25"/>
  <c r="AM54" i="25"/>
  <c r="AL54" i="25"/>
  <c r="AK54" i="25"/>
  <c r="AJ54" i="25"/>
  <c r="AI54" i="25"/>
  <c r="AH54" i="25"/>
  <c r="AG54" i="25"/>
  <c r="AF54" i="25"/>
  <c r="AE54" i="25"/>
  <c r="AD54" i="25"/>
  <c r="AC54" i="25"/>
  <c r="AB54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B54" i="25"/>
  <c r="BB53" i="25"/>
  <c r="G53" i="10" s="1"/>
  <c r="BB52" i="25"/>
  <c r="G52" i="10" s="1"/>
  <c r="BB51" i="25"/>
  <c r="BA47" i="25"/>
  <c r="AZ47" i="25"/>
  <c r="AY47" i="25"/>
  <c r="AX47" i="25"/>
  <c r="AW47" i="25"/>
  <c r="AV47" i="25"/>
  <c r="AU47" i="25"/>
  <c r="AT47" i="25"/>
  <c r="AS47" i="25"/>
  <c r="AR47" i="25"/>
  <c r="AQ47" i="25"/>
  <c r="AP47" i="25"/>
  <c r="AO47" i="25"/>
  <c r="AN47" i="25"/>
  <c r="AM47" i="25"/>
  <c r="AL47" i="25"/>
  <c r="AK47" i="25"/>
  <c r="AJ47" i="25"/>
  <c r="AI47" i="25"/>
  <c r="AH47" i="25"/>
  <c r="AG47" i="25"/>
  <c r="AF47" i="25"/>
  <c r="AE47" i="25"/>
  <c r="AD47" i="25"/>
  <c r="AC47" i="25"/>
  <c r="AB47" i="25"/>
  <c r="AA47" i="25"/>
  <c r="Z47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BB46" i="25"/>
  <c r="G46" i="10" s="1"/>
  <c r="BB44" i="25"/>
  <c r="G44" i="10" s="1"/>
  <c r="BB42" i="25"/>
  <c r="G42" i="10" s="1"/>
  <c r="BB41" i="25"/>
  <c r="BA39" i="25"/>
  <c r="AZ39" i="25"/>
  <c r="AY39" i="25"/>
  <c r="AX39" i="25"/>
  <c r="AW39" i="25"/>
  <c r="AV39" i="25"/>
  <c r="AU39" i="25"/>
  <c r="AT39" i="25"/>
  <c r="AS39" i="25"/>
  <c r="AR39" i="25"/>
  <c r="AQ39" i="25"/>
  <c r="AP39" i="25"/>
  <c r="AO39" i="25"/>
  <c r="AN39" i="25"/>
  <c r="AM39" i="25"/>
  <c r="AL39" i="25"/>
  <c r="AK39" i="25"/>
  <c r="AJ39" i="25"/>
  <c r="AI39" i="25"/>
  <c r="AH39" i="25"/>
  <c r="AG39" i="25"/>
  <c r="AF39" i="25"/>
  <c r="AE39" i="25"/>
  <c r="AD39" i="25"/>
  <c r="AC39" i="25"/>
  <c r="AB39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BB38" i="25"/>
  <c r="BB39" i="25" s="1"/>
  <c r="BA36" i="25"/>
  <c r="AZ36" i="25"/>
  <c r="AY36" i="25"/>
  <c r="AX36" i="25"/>
  <c r="AW36" i="25"/>
  <c r="AV36" i="25"/>
  <c r="AU36" i="25"/>
  <c r="AT36" i="25"/>
  <c r="AS36" i="25"/>
  <c r="AR36" i="25"/>
  <c r="AQ36" i="25"/>
  <c r="AP36" i="25"/>
  <c r="AO36" i="25"/>
  <c r="AN36" i="25"/>
  <c r="AM36" i="25"/>
  <c r="AL36" i="25"/>
  <c r="AK36" i="25"/>
  <c r="AJ36" i="25"/>
  <c r="AI36" i="25"/>
  <c r="AH36" i="25"/>
  <c r="AG36" i="25"/>
  <c r="AF36" i="25"/>
  <c r="AE36" i="25"/>
  <c r="AD36" i="25"/>
  <c r="AC36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BB35" i="25"/>
  <c r="G35" i="10" s="1"/>
  <c r="BB34" i="25"/>
  <c r="G34" i="10" s="1"/>
  <c r="BB33" i="25"/>
  <c r="G33" i="10" s="1"/>
  <c r="BB32" i="25"/>
  <c r="G32" i="10" s="1"/>
  <c r="BB31" i="25"/>
  <c r="G31" i="10" s="1"/>
  <c r="BB30" i="25"/>
  <c r="G30" i="10" s="1"/>
  <c r="BB27" i="25"/>
  <c r="G27" i="10" s="1"/>
  <c r="BB26" i="25"/>
  <c r="G26" i="10" s="1"/>
  <c r="BA23" i="25"/>
  <c r="AZ23" i="25"/>
  <c r="AY23" i="25"/>
  <c r="AX23" i="25"/>
  <c r="AW23" i="25"/>
  <c r="AV23" i="25"/>
  <c r="AU23" i="25"/>
  <c r="AT23" i="25"/>
  <c r="AS23" i="25"/>
  <c r="AR23" i="25"/>
  <c r="AQ23" i="25"/>
  <c r="AP23" i="25"/>
  <c r="AO23" i="25"/>
  <c r="AN23" i="25"/>
  <c r="AM23" i="25"/>
  <c r="AL23" i="25"/>
  <c r="AK23" i="25"/>
  <c r="AJ23" i="25"/>
  <c r="AI23" i="25"/>
  <c r="AH23" i="25"/>
  <c r="AG23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BB22" i="25"/>
  <c r="G22" i="10" s="1"/>
  <c r="BB21" i="25"/>
  <c r="G21" i="10" s="1"/>
  <c r="BB20" i="25"/>
  <c r="G20" i="10" s="1"/>
  <c r="BB19" i="25"/>
  <c r="G19" i="10" s="1"/>
  <c r="BB18" i="25"/>
  <c r="G18" i="10" s="1"/>
  <c r="BB17" i="25"/>
  <c r="G17" i="10" s="1"/>
  <c r="BB16" i="25"/>
  <c r="G16" i="10" s="1"/>
  <c r="BB15" i="25"/>
  <c r="G15" i="10" s="1"/>
  <c r="BB14" i="25"/>
  <c r="BB12" i="25"/>
  <c r="G12" i="10" s="1"/>
  <c r="BA10" i="25"/>
  <c r="AZ10" i="25"/>
  <c r="AZ49" i="25" s="1"/>
  <c r="AZ68" i="25" s="1"/>
  <c r="AY10" i="25"/>
  <c r="AY49" i="25" s="1"/>
  <c r="AY68" i="25" s="1"/>
  <c r="AX10" i="25"/>
  <c r="AW10" i="25"/>
  <c r="AV10" i="25"/>
  <c r="AV49" i="25" s="1"/>
  <c r="AV68" i="25" s="1"/>
  <c r="AU10" i="25"/>
  <c r="AU49" i="25" s="1"/>
  <c r="AU68" i="25" s="1"/>
  <c r="AT10" i="25"/>
  <c r="AS10" i="25"/>
  <c r="AR10" i="25"/>
  <c r="AR49" i="25" s="1"/>
  <c r="AR68" i="25" s="1"/>
  <c r="AQ10" i="25"/>
  <c r="AQ49" i="25" s="1"/>
  <c r="AQ68" i="25" s="1"/>
  <c r="AP10" i="25"/>
  <c r="AO10" i="25"/>
  <c r="AN10" i="25"/>
  <c r="AN49" i="25" s="1"/>
  <c r="AN68" i="25" s="1"/>
  <c r="AM10" i="25"/>
  <c r="AM49" i="25" s="1"/>
  <c r="AM68" i="25" s="1"/>
  <c r="AL10" i="25"/>
  <c r="AK10" i="25"/>
  <c r="AJ10" i="25"/>
  <c r="AJ49" i="25" s="1"/>
  <c r="AJ68" i="25" s="1"/>
  <c r="AI10" i="25"/>
  <c r="AI49" i="25" s="1"/>
  <c r="AI68" i="25" s="1"/>
  <c r="AH10" i="25"/>
  <c r="AG10" i="25"/>
  <c r="AF10" i="25"/>
  <c r="AE10" i="25"/>
  <c r="AE49" i="25" s="1"/>
  <c r="AE68" i="25" s="1"/>
  <c r="AD10" i="25"/>
  <c r="AC10" i="25"/>
  <c r="AB10" i="25"/>
  <c r="AA10" i="25"/>
  <c r="AA49" i="25" s="1"/>
  <c r="AA68" i="25" s="1"/>
  <c r="Z10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BB8" i="25"/>
  <c r="AP3" i="25"/>
  <c r="AQ3" i="25" s="1"/>
  <c r="AR3" i="25" s="1"/>
  <c r="AS3" i="25" s="1"/>
  <c r="AT3" i="25" s="1"/>
  <c r="AU3" i="25" s="1"/>
  <c r="AV3" i="25" s="1"/>
  <c r="AW3" i="25" s="1"/>
  <c r="AX3" i="25" s="1"/>
  <c r="AY3" i="25" s="1"/>
  <c r="AZ3" i="25" s="1"/>
  <c r="BA3" i="25" s="1"/>
  <c r="BA66" i="24"/>
  <c r="AZ66" i="24"/>
  <c r="AY66" i="24"/>
  <c r="AX66" i="24"/>
  <c r="AW66" i="24"/>
  <c r="AV66" i="24"/>
  <c r="AU66" i="24"/>
  <c r="AT66" i="24"/>
  <c r="AS66" i="24"/>
  <c r="AR66" i="24"/>
  <c r="AQ66" i="24"/>
  <c r="AP66" i="24"/>
  <c r="AO66" i="24"/>
  <c r="AN66" i="24"/>
  <c r="AM66" i="24"/>
  <c r="AL66" i="24"/>
  <c r="AK66" i="24"/>
  <c r="AJ66" i="24"/>
  <c r="AI66" i="24"/>
  <c r="AH66" i="24"/>
  <c r="AG66" i="24"/>
  <c r="AF66" i="24"/>
  <c r="AE66" i="24"/>
  <c r="AD66" i="24"/>
  <c r="AC66" i="24"/>
  <c r="AB66" i="24"/>
  <c r="AA66" i="24"/>
  <c r="Z66" i="24"/>
  <c r="Y66" i="24"/>
  <c r="X66" i="24"/>
  <c r="W66" i="24"/>
  <c r="V66" i="24"/>
  <c r="U66" i="24"/>
  <c r="S66" i="24"/>
  <c r="R66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C66" i="24"/>
  <c r="B66" i="24"/>
  <c r="BB65" i="24"/>
  <c r="F65" i="10" s="1"/>
  <c r="BB64" i="24"/>
  <c r="F64" i="10" s="1"/>
  <c r="BB63" i="24"/>
  <c r="F63" i="10" s="1"/>
  <c r="BB60" i="24"/>
  <c r="BA58" i="24"/>
  <c r="AZ58" i="24"/>
  <c r="AY58" i="24"/>
  <c r="AX58" i="24"/>
  <c r="AW58" i="24"/>
  <c r="AV58" i="24"/>
  <c r="AU58" i="24"/>
  <c r="AT58" i="24"/>
  <c r="AS58" i="24"/>
  <c r="AR58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Y58" i="24"/>
  <c r="X58" i="24"/>
  <c r="W58" i="24"/>
  <c r="V58" i="24"/>
  <c r="U58" i="24"/>
  <c r="T58" i="24"/>
  <c r="S58" i="24"/>
  <c r="R58" i="24"/>
  <c r="Q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D58" i="24"/>
  <c r="C58" i="24"/>
  <c r="B58" i="24"/>
  <c r="BB57" i="24"/>
  <c r="BB56" i="24"/>
  <c r="F56" i="10" s="1"/>
  <c r="BA54" i="24"/>
  <c r="AZ54" i="24"/>
  <c r="AY54" i="24"/>
  <c r="AX54" i="24"/>
  <c r="AW54" i="24"/>
  <c r="AV54" i="24"/>
  <c r="AU54" i="24"/>
  <c r="AT54" i="24"/>
  <c r="AS54" i="24"/>
  <c r="AR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V54" i="24"/>
  <c r="U54" i="24"/>
  <c r="T54" i="24"/>
  <c r="S54" i="24"/>
  <c r="R54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B54" i="24"/>
  <c r="BB53" i="24"/>
  <c r="F53" i="10" s="1"/>
  <c r="BB52" i="24"/>
  <c r="BB51" i="24"/>
  <c r="F51" i="10" s="1"/>
  <c r="BA47" i="24"/>
  <c r="AZ47" i="24"/>
  <c r="AY47" i="24"/>
  <c r="AX47" i="24"/>
  <c r="AW47" i="24"/>
  <c r="AV47" i="24"/>
  <c r="AU47" i="24"/>
  <c r="AT47" i="24"/>
  <c r="AS47" i="24"/>
  <c r="AR47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BB46" i="24"/>
  <c r="F46" i="10" s="1"/>
  <c r="BB44" i="24"/>
  <c r="F44" i="10" s="1"/>
  <c r="BB42" i="24"/>
  <c r="F42" i="10" s="1"/>
  <c r="BB41" i="24"/>
  <c r="F41" i="10" s="1"/>
  <c r="BA39" i="24"/>
  <c r="AZ39" i="24"/>
  <c r="AY39" i="24"/>
  <c r="AX39" i="24"/>
  <c r="AW39" i="24"/>
  <c r="AV39" i="24"/>
  <c r="AU39" i="24"/>
  <c r="AT39" i="24"/>
  <c r="AS39" i="24"/>
  <c r="AR39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BB38" i="24"/>
  <c r="F38" i="10" s="1"/>
  <c r="BA36" i="24"/>
  <c r="AZ36" i="24"/>
  <c r="AY36" i="24"/>
  <c r="AX36" i="24"/>
  <c r="AW36" i="24"/>
  <c r="AV36" i="24"/>
  <c r="AU36" i="24"/>
  <c r="AT36" i="24"/>
  <c r="AS36" i="24"/>
  <c r="AR36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Y36" i="24"/>
  <c r="X36" i="24"/>
  <c r="W36" i="24"/>
  <c r="V36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BB35" i="24"/>
  <c r="F35" i="10" s="1"/>
  <c r="BB34" i="24"/>
  <c r="F34" i="10" s="1"/>
  <c r="BB33" i="24"/>
  <c r="F33" i="10" s="1"/>
  <c r="BB32" i="24"/>
  <c r="F32" i="10" s="1"/>
  <c r="BB31" i="24"/>
  <c r="F31" i="10" s="1"/>
  <c r="BB30" i="24"/>
  <c r="F30" i="10" s="1"/>
  <c r="BB27" i="24"/>
  <c r="F27" i="10" s="1"/>
  <c r="BB26" i="24"/>
  <c r="F26" i="10" s="1"/>
  <c r="BA23" i="24"/>
  <c r="AZ23" i="24"/>
  <c r="AY23" i="24"/>
  <c r="AX23" i="24"/>
  <c r="AW23" i="24"/>
  <c r="AV23" i="24"/>
  <c r="AU23" i="24"/>
  <c r="AT23" i="24"/>
  <c r="AS23" i="24"/>
  <c r="AR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BB22" i="24"/>
  <c r="F22" i="10" s="1"/>
  <c r="BB21" i="24"/>
  <c r="F21" i="10" s="1"/>
  <c r="BB20" i="24"/>
  <c r="F20" i="10" s="1"/>
  <c r="BB19" i="24"/>
  <c r="F19" i="10" s="1"/>
  <c r="BB18" i="24"/>
  <c r="F18" i="10" s="1"/>
  <c r="BB17" i="24"/>
  <c r="F17" i="10" s="1"/>
  <c r="BB16" i="24"/>
  <c r="F16" i="10" s="1"/>
  <c r="BB15" i="24"/>
  <c r="F15" i="10" s="1"/>
  <c r="BB14" i="24"/>
  <c r="BB12" i="24"/>
  <c r="F12" i="10" s="1"/>
  <c r="BA10" i="24"/>
  <c r="BA49" i="24" s="1"/>
  <c r="AZ10" i="24"/>
  <c r="AZ49" i="24" s="1"/>
  <c r="AZ68" i="24" s="1"/>
  <c r="AY10" i="24"/>
  <c r="AX10" i="24"/>
  <c r="AW10" i="24"/>
  <c r="AW49" i="24" s="1"/>
  <c r="AW68" i="24" s="1"/>
  <c r="AV10" i="24"/>
  <c r="AV49" i="24" s="1"/>
  <c r="AV68" i="24" s="1"/>
  <c r="AU10" i="24"/>
  <c r="AT10" i="24"/>
  <c r="AS10" i="24"/>
  <c r="AS49" i="24" s="1"/>
  <c r="AR10" i="24"/>
  <c r="AR49" i="24" s="1"/>
  <c r="AR68" i="24" s="1"/>
  <c r="AQ10" i="24"/>
  <c r="AP10" i="24"/>
  <c r="AO10" i="24"/>
  <c r="AO49" i="24" s="1"/>
  <c r="AO68" i="24" s="1"/>
  <c r="AN10" i="24"/>
  <c r="AN49" i="24" s="1"/>
  <c r="AN68" i="24" s="1"/>
  <c r="AM10" i="24"/>
  <c r="AL10" i="24"/>
  <c r="AK10" i="24"/>
  <c r="AK49" i="24" s="1"/>
  <c r="AJ10" i="24"/>
  <c r="AJ49" i="24" s="1"/>
  <c r="AJ68" i="24" s="1"/>
  <c r="AI10" i="24"/>
  <c r="AH10" i="24"/>
  <c r="AG10" i="24"/>
  <c r="AG49" i="24" s="1"/>
  <c r="AG68" i="24" s="1"/>
  <c r="AF10" i="24"/>
  <c r="AF49" i="24" s="1"/>
  <c r="AF68" i="24" s="1"/>
  <c r="AE10" i="24"/>
  <c r="AD10" i="24"/>
  <c r="AC10" i="24"/>
  <c r="AC49" i="24" s="1"/>
  <c r="AB10" i="24"/>
  <c r="AB49" i="24" s="1"/>
  <c r="AB68" i="24" s="1"/>
  <c r="AA10" i="24"/>
  <c r="Z10" i="24"/>
  <c r="Y10" i="24"/>
  <c r="Y49" i="24" s="1"/>
  <c r="Y68" i="24" s="1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BB8" i="24"/>
  <c r="AP3" i="24"/>
  <c r="AQ3" i="24" s="1"/>
  <c r="AR3" i="24" s="1"/>
  <c r="AS3" i="24" s="1"/>
  <c r="AT3" i="24" s="1"/>
  <c r="AU3" i="24" s="1"/>
  <c r="AV3" i="24" s="1"/>
  <c r="AW3" i="24" s="1"/>
  <c r="AX3" i="24" s="1"/>
  <c r="AY3" i="24" s="1"/>
  <c r="AZ3" i="24" s="1"/>
  <c r="BA3" i="24" s="1"/>
  <c r="BA66" i="23"/>
  <c r="AZ66" i="23"/>
  <c r="AY66" i="23"/>
  <c r="AX66" i="23"/>
  <c r="AW66" i="23"/>
  <c r="AV66" i="23"/>
  <c r="AU66" i="23"/>
  <c r="AT66" i="23"/>
  <c r="AS66" i="23"/>
  <c r="AR66" i="23"/>
  <c r="AQ66" i="23"/>
  <c r="AP66" i="23"/>
  <c r="AO66" i="23"/>
  <c r="AN66" i="23"/>
  <c r="AM66" i="23"/>
  <c r="AL66" i="23"/>
  <c r="AK66" i="23"/>
  <c r="AJ66" i="23"/>
  <c r="AI66" i="23"/>
  <c r="AH66" i="23"/>
  <c r="AG66" i="23"/>
  <c r="AF66" i="23"/>
  <c r="AE66" i="23"/>
  <c r="AD66" i="23"/>
  <c r="AC66" i="23"/>
  <c r="AB66" i="23"/>
  <c r="AA66" i="23"/>
  <c r="Z66" i="23"/>
  <c r="Y66" i="23"/>
  <c r="X66" i="23"/>
  <c r="W66" i="23"/>
  <c r="V66" i="23"/>
  <c r="U66" i="23"/>
  <c r="T66" i="23"/>
  <c r="S66" i="23"/>
  <c r="R66" i="23"/>
  <c r="Q66" i="23"/>
  <c r="P66" i="23"/>
  <c r="O66" i="23"/>
  <c r="N66" i="23"/>
  <c r="M66" i="23"/>
  <c r="L66" i="23"/>
  <c r="K66" i="23"/>
  <c r="J66" i="23"/>
  <c r="I66" i="23"/>
  <c r="H66" i="23"/>
  <c r="G66" i="23"/>
  <c r="F66" i="23"/>
  <c r="E66" i="23"/>
  <c r="D66" i="23"/>
  <c r="C66" i="23"/>
  <c r="B66" i="23"/>
  <c r="BB65" i="23"/>
  <c r="E65" i="10" s="1"/>
  <c r="BB64" i="23"/>
  <c r="E64" i="10" s="1"/>
  <c r="BB63" i="23"/>
  <c r="E63" i="10" s="1"/>
  <c r="BB60" i="23"/>
  <c r="E60" i="10" s="1"/>
  <c r="BA58" i="23"/>
  <c r="AZ58" i="23"/>
  <c r="AY58" i="23"/>
  <c r="AX58" i="23"/>
  <c r="AW58" i="23"/>
  <c r="AV58" i="23"/>
  <c r="AU58" i="23"/>
  <c r="AT58" i="23"/>
  <c r="AS58" i="23"/>
  <c r="AR58" i="23"/>
  <c r="AQ58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Z58" i="23"/>
  <c r="Y58" i="23"/>
  <c r="X58" i="23"/>
  <c r="W58" i="23"/>
  <c r="V58" i="23"/>
  <c r="U58" i="23"/>
  <c r="T58" i="23"/>
  <c r="S58" i="23"/>
  <c r="R58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D58" i="23"/>
  <c r="C58" i="23"/>
  <c r="B58" i="23"/>
  <c r="BB57" i="23"/>
  <c r="E57" i="10" s="1"/>
  <c r="BB56" i="23"/>
  <c r="E56" i="10" s="1"/>
  <c r="BA54" i="23"/>
  <c r="AZ54" i="23"/>
  <c r="AY54" i="23"/>
  <c r="AX54" i="23"/>
  <c r="AW54" i="23"/>
  <c r="AV54" i="23"/>
  <c r="AU54" i="23"/>
  <c r="AT54" i="23"/>
  <c r="AS54" i="23"/>
  <c r="AR54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Z54" i="23"/>
  <c r="Y54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C54" i="23"/>
  <c r="B54" i="23"/>
  <c r="BB53" i="23"/>
  <c r="E53" i="10" s="1"/>
  <c r="BB52" i="23"/>
  <c r="E52" i="10" s="1"/>
  <c r="BB51" i="23"/>
  <c r="E51" i="10" s="1"/>
  <c r="AZ49" i="23"/>
  <c r="AZ68" i="23" s="1"/>
  <c r="BA47" i="23"/>
  <c r="AZ47" i="23"/>
  <c r="AY47" i="23"/>
  <c r="AX47" i="23"/>
  <c r="AW47" i="23"/>
  <c r="AV47" i="23"/>
  <c r="AU47" i="23"/>
  <c r="AT47" i="23"/>
  <c r="AS47" i="23"/>
  <c r="AR47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BB46" i="23"/>
  <c r="E46" i="10" s="1"/>
  <c r="BB44" i="23"/>
  <c r="E44" i="10" s="1"/>
  <c r="BB42" i="23"/>
  <c r="E42" i="10" s="1"/>
  <c r="BB41" i="23"/>
  <c r="E41" i="10" s="1"/>
  <c r="BA39" i="23"/>
  <c r="AZ39" i="23"/>
  <c r="AY39" i="23"/>
  <c r="AX39" i="23"/>
  <c r="AW39" i="23"/>
  <c r="AV39" i="23"/>
  <c r="AU39" i="23"/>
  <c r="AT39" i="23"/>
  <c r="AS39" i="23"/>
  <c r="AR39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BB38" i="23"/>
  <c r="BB39" i="23" s="1"/>
  <c r="BA36" i="23"/>
  <c r="AZ36" i="23"/>
  <c r="AY36" i="23"/>
  <c r="AX36" i="23"/>
  <c r="AW36" i="23"/>
  <c r="AV36" i="23"/>
  <c r="AU36" i="23"/>
  <c r="AT36" i="23"/>
  <c r="AS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BB35" i="23"/>
  <c r="E35" i="10" s="1"/>
  <c r="BB34" i="23"/>
  <c r="E34" i="10" s="1"/>
  <c r="BB33" i="23"/>
  <c r="E33" i="10" s="1"/>
  <c r="BB32" i="23"/>
  <c r="E32" i="10" s="1"/>
  <c r="BB31" i="23"/>
  <c r="E31" i="10" s="1"/>
  <c r="BB30" i="23"/>
  <c r="E30" i="10" s="1"/>
  <c r="BB27" i="23"/>
  <c r="E27" i="10" s="1"/>
  <c r="BB26" i="23"/>
  <c r="E26" i="10" s="1"/>
  <c r="BA23" i="23"/>
  <c r="AZ23" i="23"/>
  <c r="AY23" i="23"/>
  <c r="AX23" i="23"/>
  <c r="AW23" i="23"/>
  <c r="AV23" i="23"/>
  <c r="AU23" i="23"/>
  <c r="AT23" i="23"/>
  <c r="AS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BB22" i="23"/>
  <c r="E22" i="10" s="1"/>
  <c r="BB21" i="23"/>
  <c r="E21" i="10" s="1"/>
  <c r="BB20" i="23"/>
  <c r="E20" i="10" s="1"/>
  <c r="BB19" i="23"/>
  <c r="E19" i="10" s="1"/>
  <c r="BB18" i="23"/>
  <c r="E18" i="10" s="1"/>
  <c r="BB17" i="23"/>
  <c r="E17" i="10" s="1"/>
  <c r="BB16" i="23"/>
  <c r="E16" i="10" s="1"/>
  <c r="BB15" i="23"/>
  <c r="E15" i="10" s="1"/>
  <c r="BB14" i="23"/>
  <c r="BB12" i="23"/>
  <c r="E12" i="10" s="1"/>
  <c r="BA10" i="23"/>
  <c r="BA49" i="23" s="1"/>
  <c r="BA68" i="23" s="1"/>
  <c r="AZ10" i="23"/>
  <c r="AY10" i="23"/>
  <c r="AX10" i="23"/>
  <c r="AW10" i="23"/>
  <c r="AW49" i="23" s="1"/>
  <c r="AW68" i="23" s="1"/>
  <c r="AV10" i="23"/>
  <c r="AV49" i="23" s="1"/>
  <c r="AV68" i="23" s="1"/>
  <c r="AU10" i="23"/>
  <c r="AT10" i="23"/>
  <c r="AS10" i="23"/>
  <c r="AS49" i="23" s="1"/>
  <c r="AS68" i="23" s="1"/>
  <c r="AR10" i="23"/>
  <c r="AR49" i="23" s="1"/>
  <c r="AR68" i="23" s="1"/>
  <c r="AQ10" i="23"/>
  <c r="AP10" i="23"/>
  <c r="AO10" i="23"/>
  <c r="AO49" i="23" s="1"/>
  <c r="AO68" i="23" s="1"/>
  <c r="AN10" i="23"/>
  <c r="AN49" i="23" s="1"/>
  <c r="AN68" i="23" s="1"/>
  <c r="AM10" i="23"/>
  <c r="AL10" i="23"/>
  <c r="AK10" i="23"/>
  <c r="AK49" i="23" s="1"/>
  <c r="AK68" i="23" s="1"/>
  <c r="AJ10" i="23"/>
  <c r="AJ49" i="23" s="1"/>
  <c r="AJ68" i="23" s="1"/>
  <c r="AI10" i="23"/>
  <c r="AH10" i="23"/>
  <c r="AG10" i="23"/>
  <c r="AG49" i="23" s="1"/>
  <c r="AG68" i="23" s="1"/>
  <c r="AF10" i="23"/>
  <c r="AF49" i="23" s="1"/>
  <c r="AF68" i="23" s="1"/>
  <c r="AE10" i="23"/>
  <c r="AD10" i="23"/>
  <c r="AC10" i="23"/>
  <c r="AC49" i="23" s="1"/>
  <c r="AC68" i="23" s="1"/>
  <c r="AB10" i="23"/>
  <c r="AB49" i="23" s="1"/>
  <c r="AB68" i="23" s="1"/>
  <c r="AA10" i="23"/>
  <c r="Z10" i="23"/>
  <c r="Y10" i="23"/>
  <c r="Y49" i="23" s="1"/>
  <c r="Y68" i="23" s="1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BB8" i="23"/>
  <c r="AP3" i="23"/>
  <c r="AQ3" i="23" s="1"/>
  <c r="AR3" i="23" s="1"/>
  <c r="AS3" i="23" s="1"/>
  <c r="AT3" i="23" s="1"/>
  <c r="AU3" i="23" s="1"/>
  <c r="AV3" i="23" s="1"/>
  <c r="AW3" i="23" s="1"/>
  <c r="AX3" i="23" s="1"/>
  <c r="AY3" i="23" s="1"/>
  <c r="AZ3" i="23" s="1"/>
  <c r="BA3" i="23" s="1"/>
  <c r="BA66" i="22"/>
  <c r="AZ66" i="22"/>
  <c r="AY66" i="22"/>
  <c r="AX66" i="22"/>
  <c r="AW66" i="22"/>
  <c r="AV66" i="22"/>
  <c r="AU66" i="22"/>
  <c r="AT66" i="22"/>
  <c r="AS66" i="22"/>
  <c r="AR66" i="22"/>
  <c r="AQ66" i="22"/>
  <c r="AP66" i="22"/>
  <c r="AO66" i="22"/>
  <c r="AN66" i="22"/>
  <c r="AM66" i="22"/>
  <c r="AL66" i="22"/>
  <c r="AK66" i="22"/>
  <c r="AJ66" i="22"/>
  <c r="AI66" i="22"/>
  <c r="AH66" i="22"/>
  <c r="AG66" i="22"/>
  <c r="AF66" i="22"/>
  <c r="AE66" i="22"/>
  <c r="AD66" i="22"/>
  <c r="AC66" i="22"/>
  <c r="AB66" i="22"/>
  <c r="AA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J66" i="22"/>
  <c r="I66" i="22"/>
  <c r="H66" i="22"/>
  <c r="G66" i="22"/>
  <c r="F66" i="22"/>
  <c r="E66" i="22"/>
  <c r="D66" i="22"/>
  <c r="C66" i="22"/>
  <c r="B66" i="22"/>
  <c r="BB65" i="22"/>
  <c r="D65" i="10" s="1"/>
  <c r="BB64" i="22"/>
  <c r="D64" i="10" s="1"/>
  <c r="BB63" i="22"/>
  <c r="D63" i="10" s="1"/>
  <c r="BB60" i="22"/>
  <c r="D60" i="10" s="1"/>
  <c r="BA58" i="22"/>
  <c r="AZ58" i="22"/>
  <c r="AY58" i="22"/>
  <c r="AX58" i="22"/>
  <c r="AW58" i="22"/>
  <c r="AV58" i="22"/>
  <c r="AU58" i="22"/>
  <c r="AT58" i="22"/>
  <c r="AS58" i="22"/>
  <c r="AR58" i="22"/>
  <c r="AQ58" i="22"/>
  <c r="AP58" i="22"/>
  <c r="AO58" i="22"/>
  <c r="AN58" i="22"/>
  <c r="AM58" i="22"/>
  <c r="AL58" i="22"/>
  <c r="AK58" i="22"/>
  <c r="AJ58" i="22"/>
  <c r="AI58" i="22"/>
  <c r="AH58" i="22"/>
  <c r="AG58" i="22"/>
  <c r="AF58" i="22"/>
  <c r="AE58" i="22"/>
  <c r="AD58" i="22"/>
  <c r="AC58" i="22"/>
  <c r="AB58" i="22"/>
  <c r="AA58" i="22"/>
  <c r="Z58" i="22"/>
  <c r="Y58" i="22"/>
  <c r="X58" i="22"/>
  <c r="W58" i="22"/>
  <c r="V58" i="22"/>
  <c r="U58" i="22"/>
  <c r="T58" i="22"/>
  <c r="S58" i="22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C58" i="22"/>
  <c r="B58" i="22"/>
  <c r="BB57" i="22"/>
  <c r="D57" i="10" s="1"/>
  <c r="BB56" i="22"/>
  <c r="D56" i="10" s="1"/>
  <c r="BA54" i="22"/>
  <c r="AZ54" i="22"/>
  <c r="AY54" i="22"/>
  <c r="AX54" i="22"/>
  <c r="AW54" i="22"/>
  <c r="AV54" i="22"/>
  <c r="AU54" i="22"/>
  <c r="AT54" i="22"/>
  <c r="AS54" i="22"/>
  <c r="AR54" i="22"/>
  <c r="AQ54" i="22"/>
  <c r="AP54" i="22"/>
  <c r="AO54" i="22"/>
  <c r="AN54" i="22"/>
  <c r="AM54" i="22"/>
  <c r="AL54" i="22"/>
  <c r="AK54" i="22"/>
  <c r="AJ54" i="22"/>
  <c r="AI54" i="22"/>
  <c r="AH54" i="22"/>
  <c r="AG54" i="22"/>
  <c r="AF54" i="22"/>
  <c r="AE54" i="22"/>
  <c r="AD54" i="22"/>
  <c r="AC54" i="22"/>
  <c r="AB54" i="22"/>
  <c r="AA54" i="22"/>
  <c r="Z54" i="22"/>
  <c r="Y54" i="22"/>
  <c r="X54" i="22"/>
  <c r="W54" i="22"/>
  <c r="V54" i="22"/>
  <c r="U54" i="22"/>
  <c r="T54" i="22"/>
  <c r="S54" i="22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B54" i="22"/>
  <c r="BB53" i="22"/>
  <c r="D53" i="10" s="1"/>
  <c r="BB52" i="22"/>
  <c r="D52" i="10" s="1"/>
  <c r="BB51" i="22"/>
  <c r="BA47" i="22"/>
  <c r="AZ47" i="22"/>
  <c r="AY47" i="22"/>
  <c r="AX47" i="22"/>
  <c r="AW47" i="22"/>
  <c r="AV47" i="22"/>
  <c r="AU47" i="22"/>
  <c r="AT47" i="22"/>
  <c r="AS47" i="22"/>
  <c r="AR47" i="22"/>
  <c r="AQ47" i="22"/>
  <c r="AP47" i="22"/>
  <c r="AO47" i="22"/>
  <c r="AN47" i="22"/>
  <c r="AM47" i="22"/>
  <c r="AL47" i="22"/>
  <c r="AK47" i="22"/>
  <c r="AJ47" i="22"/>
  <c r="AI47" i="22"/>
  <c r="AH47" i="22"/>
  <c r="AG47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BB46" i="22"/>
  <c r="D46" i="10" s="1"/>
  <c r="BB44" i="22"/>
  <c r="D44" i="10" s="1"/>
  <c r="BB42" i="22"/>
  <c r="D42" i="10" s="1"/>
  <c r="BB41" i="22"/>
  <c r="BA39" i="22"/>
  <c r="AZ39" i="22"/>
  <c r="AY39" i="22"/>
  <c r="AX39" i="22"/>
  <c r="AW39" i="22"/>
  <c r="AV39" i="22"/>
  <c r="AU39" i="22"/>
  <c r="AT39" i="22"/>
  <c r="AS39" i="22"/>
  <c r="AR39" i="22"/>
  <c r="AQ39" i="22"/>
  <c r="AP39" i="22"/>
  <c r="AO39" i="22"/>
  <c r="AN39" i="22"/>
  <c r="AM39" i="22"/>
  <c r="AL39" i="22"/>
  <c r="AK39" i="22"/>
  <c r="AJ39" i="22"/>
  <c r="AI39" i="22"/>
  <c r="AH39" i="22"/>
  <c r="AG39" i="22"/>
  <c r="AF39" i="22"/>
  <c r="AE39" i="22"/>
  <c r="AD39" i="22"/>
  <c r="AC39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BB38" i="22"/>
  <c r="BB39" i="22" s="1"/>
  <c r="BA36" i="22"/>
  <c r="AZ36" i="22"/>
  <c r="AY36" i="22"/>
  <c r="AX36" i="22"/>
  <c r="AW36" i="22"/>
  <c r="AV36" i="22"/>
  <c r="AU36" i="22"/>
  <c r="AT36" i="22"/>
  <c r="AS36" i="22"/>
  <c r="AR36" i="22"/>
  <c r="AQ36" i="22"/>
  <c r="AP36" i="22"/>
  <c r="AO36" i="22"/>
  <c r="AN36" i="22"/>
  <c r="AM36" i="22"/>
  <c r="AL36" i="22"/>
  <c r="AK36" i="22"/>
  <c r="AJ36" i="22"/>
  <c r="AI36" i="22"/>
  <c r="AH36" i="22"/>
  <c r="AG36" i="22"/>
  <c r="AF36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BB35" i="22"/>
  <c r="D35" i="10" s="1"/>
  <c r="BB34" i="22"/>
  <c r="D34" i="10" s="1"/>
  <c r="BB33" i="22"/>
  <c r="D33" i="10" s="1"/>
  <c r="BB32" i="22"/>
  <c r="D32" i="10" s="1"/>
  <c r="BB31" i="22"/>
  <c r="D31" i="10" s="1"/>
  <c r="BB30" i="22"/>
  <c r="D30" i="10" s="1"/>
  <c r="BB27" i="22"/>
  <c r="D27" i="10" s="1"/>
  <c r="BB26" i="22"/>
  <c r="D26" i="10" s="1"/>
  <c r="BA23" i="22"/>
  <c r="AZ23" i="22"/>
  <c r="AY23" i="22"/>
  <c r="AX23" i="22"/>
  <c r="AW23" i="22"/>
  <c r="AV23" i="22"/>
  <c r="AU23" i="22"/>
  <c r="AT23" i="22"/>
  <c r="AS23" i="22"/>
  <c r="AR23" i="22"/>
  <c r="AQ23" i="22"/>
  <c r="AP23" i="22"/>
  <c r="AO23" i="22"/>
  <c r="AN23" i="22"/>
  <c r="AM23" i="22"/>
  <c r="AL23" i="22"/>
  <c r="AK23" i="22"/>
  <c r="AJ23" i="22"/>
  <c r="AI23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BB22" i="22"/>
  <c r="D22" i="10" s="1"/>
  <c r="BB21" i="22"/>
  <c r="D21" i="10" s="1"/>
  <c r="BB20" i="22"/>
  <c r="D20" i="10" s="1"/>
  <c r="BB19" i="22"/>
  <c r="D19" i="10" s="1"/>
  <c r="BB18" i="22"/>
  <c r="D18" i="10" s="1"/>
  <c r="BB17" i="22"/>
  <c r="D17" i="10" s="1"/>
  <c r="BB16" i="22"/>
  <c r="D16" i="10" s="1"/>
  <c r="BB15" i="22"/>
  <c r="D15" i="10" s="1"/>
  <c r="BB14" i="22"/>
  <c r="BB12" i="22"/>
  <c r="D12" i="10" s="1"/>
  <c r="BA10" i="22"/>
  <c r="AZ10" i="22"/>
  <c r="AY10" i="22"/>
  <c r="AY49" i="22" s="1"/>
  <c r="AY68" i="22" s="1"/>
  <c r="AX10" i="22"/>
  <c r="AX49" i="22" s="1"/>
  <c r="AX68" i="22" s="1"/>
  <c r="AW10" i="22"/>
  <c r="AV10" i="22"/>
  <c r="AU10" i="22"/>
  <c r="AU49" i="22" s="1"/>
  <c r="AT10" i="22"/>
  <c r="AT49" i="22" s="1"/>
  <c r="AT68" i="22" s="1"/>
  <c r="AS10" i="22"/>
  <c r="AR10" i="22"/>
  <c r="AQ10" i="22"/>
  <c r="AQ49" i="22" s="1"/>
  <c r="AQ68" i="22" s="1"/>
  <c r="AP10" i="22"/>
  <c r="AP49" i="22" s="1"/>
  <c r="AP68" i="22" s="1"/>
  <c r="AO10" i="22"/>
  <c r="AN10" i="22"/>
  <c r="AM10" i="22"/>
  <c r="AM49" i="22" s="1"/>
  <c r="AL10" i="22"/>
  <c r="AL49" i="22" s="1"/>
  <c r="AL68" i="22" s="1"/>
  <c r="AK10" i="22"/>
  <c r="AJ10" i="22"/>
  <c r="AI10" i="22"/>
  <c r="AI49" i="22" s="1"/>
  <c r="AI68" i="22" s="1"/>
  <c r="AH10" i="22"/>
  <c r="AH49" i="22" s="1"/>
  <c r="AH68" i="22" s="1"/>
  <c r="AG10" i="22"/>
  <c r="AF10" i="22"/>
  <c r="AE10" i="22"/>
  <c r="AE49" i="22" s="1"/>
  <c r="AD10" i="22"/>
  <c r="AD49" i="22" s="1"/>
  <c r="AD68" i="22" s="1"/>
  <c r="AC10" i="22"/>
  <c r="AB10" i="22"/>
  <c r="AA10" i="22"/>
  <c r="AA49" i="22" s="1"/>
  <c r="AA68" i="22" s="1"/>
  <c r="Z10" i="22"/>
  <c r="Z49" i="22" s="1"/>
  <c r="Z68" i="22" s="1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BB8" i="22"/>
  <c r="D8" i="10" s="1"/>
  <c r="AP3" i="22"/>
  <c r="AQ3" i="22" s="1"/>
  <c r="AR3" i="22" s="1"/>
  <c r="AS3" i="22" s="1"/>
  <c r="AT3" i="22" s="1"/>
  <c r="AU3" i="22" s="1"/>
  <c r="AV3" i="22" s="1"/>
  <c r="AW3" i="22" s="1"/>
  <c r="AX3" i="22" s="1"/>
  <c r="AY3" i="22" s="1"/>
  <c r="AZ3" i="22" s="1"/>
  <c r="BA3" i="22" s="1"/>
  <c r="BB12" i="21"/>
  <c r="BA10" i="21"/>
  <c r="BA49" i="21" s="1"/>
  <c r="BA68" i="21" s="1"/>
  <c r="AZ10" i="21"/>
  <c r="AZ49" i="21" s="1"/>
  <c r="AZ68" i="21" s="1"/>
  <c r="AY10" i="21"/>
  <c r="AY49" i="21" s="1"/>
  <c r="AY68" i="21" s="1"/>
  <c r="AX10" i="21"/>
  <c r="AX49" i="21" s="1"/>
  <c r="AX68" i="21" s="1"/>
  <c r="AW10" i="21"/>
  <c r="AW49" i="21" s="1"/>
  <c r="AW68" i="21" s="1"/>
  <c r="AV10" i="21"/>
  <c r="AV49" i="21" s="1"/>
  <c r="AV68" i="21" s="1"/>
  <c r="AU10" i="21"/>
  <c r="AU49" i="21" s="1"/>
  <c r="AU68" i="21" s="1"/>
  <c r="AT10" i="21"/>
  <c r="AT49" i="21" s="1"/>
  <c r="AT68" i="21" s="1"/>
  <c r="AS10" i="21"/>
  <c r="AS49" i="21" s="1"/>
  <c r="AS68" i="21" s="1"/>
  <c r="AR10" i="21"/>
  <c r="AR49" i="21" s="1"/>
  <c r="AR68" i="21" s="1"/>
  <c r="AQ10" i="21"/>
  <c r="AQ49" i="21" s="1"/>
  <c r="AQ68" i="21" s="1"/>
  <c r="AP10" i="21"/>
  <c r="AP49" i="21" s="1"/>
  <c r="AP68" i="21" s="1"/>
  <c r="AO10" i="21"/>
  <c r="AN10" i="21"/>
  <c r="AN49" i="21" s="1"/>
  <c r="AN68" i="21" s="1"/>
  <c r="AM10" i="21"/>
  <c r="AM49" i="21" s="1"/>
  <c r="AM68" i="21" s="1"/>
  <c r="AL10" i="21"/>
  <c r="AL49" i="21" s="1"/>
  <c r="AL68" i="21" s="1"/>
  <c r="AK10" i="21"/>
  <c r="AK49" i="21" s="1"/>
  <c r="AK68" i="21" s="1"/>
  <c r="AJ10" i="21"/>
  <c r="AJ49" i="21" s="1"/>
  <c r="AJ68" i="21" s="1"/>
  <c r="AI10" i="21"/>
  <c r="AI49" i="21" s="1"/>
  <c r="AI68" i="21" s="1"/>
  <c r="AH10" i="21"/>
  <c r="AH49" i="21" s="1"/>
  <c r="AH68" i="21" s="1"/>
  <c r="AG10" i="21"/>
  <c r="AG49" i="21" s="1"/>
  <c r="AG68" i="21" s="1"/>
  <c r="AF10" i="21"/>
  <c r="AF49" i="21" s="1"/>
  <c r="AF68" i="21" s="1"/>
  <c r="AE10" i="21"/>
  <c r="AE49" i="21" s="1"/>
  <c r="AE68" i="21" s="1"/>
  <c r="AD10" i="21"/>
  <c r="AD49" i="21" s="1"/>
  <c r="AD68" i="21" s="1"/>
  <c r="AC10" i="21"/>
  <c r="AB10" i="21"/>
  <c r="AB49" i="21" s="1"/>
  <c r="AB68" i="21" s="1"/>
  <c r="AA10" i="21"/>
  <c r="AA49" i="21" s="1"/>
  <c r="AA68" i="21" s="1"/>
  <c r="Z10" i="21"/>
  <c r="Z49" i="21" s="1"/>
  <c r="Z68" i="21" s="1"/>
  <c r="Y10" i="21"/>
  <c r="Y49" i="21" s="1"/>
  <c r="Y68" i="21" s="1"/>
  <c r="X10" i="21"/>
  <c r="X49" i="21" s="1"/>
  <c r="X68" i="21" s="1"/>
  <c r="W10" i="21"/>
  <c r="W49" i="21" s="1"/>
  <c r="W68" i="21" s="1"/>
  <c r="V10" i="21"/>
  <c r="V49" i="21" s="1"/>
  <c r="V68" i="21" s="1"/>
  <c r="U10" i="21"/>
  <c r="U49" i="21" s="1"/>
  <c r="U68" i="21" s="1"/>
  <c r="T10" i="21"/>
  <c r="T49" i="21" s="1"/>
  <c r="T68" i="21" s="1"/>
  <c r="S10" i="21"/>
  <c r="S49" i="21" s="1"/>
  <c r="S68" i="21" s="1"/>
  <c r="R10" i="21"/>
  <c r="R49" i="21" s="1"/>
  <c r="R68" i="21" s="1"/>
  <c r="Q10" i="21"/>
  <c r="Q49" i="21" s="1"/>
  <c r="Q68" i="21" s="1"/>
  <c r="P10" i="21"/>
  <c r="P49" i="21" s="1"/>
  <c r="P68" i="21" s="1"/>
  <c r="O10" i="21"/>
  <c r="O49" i="21" s="1"/>
  <c r="O68" i="21" s="1"/>
  <c r="N10" i="21"/>
  <c r="N49" i="21" s="1"/>
  <c r="N68" i="21" s="1"/>
  <c r="M10" i="21"/>
  <c r="M49" i="21" s="1"/>
  <c r="M68" i="21" s="1"/>
  <c r="L10" i="21"/>
  <c r="L49" i="21" s="1"/>
  <c r="L68" i="21" s="1"/>
  <c r="K10" i="21"/>
  <c r="K49" i="21" s="1"/>
  <c r="K68" i="21" s="1"/>
  <c r="J10" i="21"/>
  <c r="J49" i="21" s="1"/>
  <c r="J68" i="21" s="1"/>
  <c r="I10" i="21"/>
  <c r="I49" i="21" s="1"/>
  <c r="I68" i="21" s="1"/>
  <c r="H10" i="21"/>
  <c r="H49" i="21" s="1"/>
  <c r="H68" i="21" s="1"/>
  <c r="G10" i="21"/>
  <c r="G49" i="21" s="1"/>
  <c r="G68" i="21" s="1"/>
  <c r="F10" i="21"/>
  <c r="F49" i="21" s="1"/>
  <c r="F68" i="21" s="1"/>
  <c r="E10" i="21"/>
  <c r="E49" i="21" s="1"/>
  <c r="E68" i="21" s="1"/>
  <c r="D10" i="21"/>
  <c r="D49" i="21" s="1"/>
  <c r="D68" i="21" s="1"/>
  <c r="C10" i="21"/>
  <c r="C49" i="21" s="1"/>
  <c r="C68" i="21" s="1"/>
  <c r="B10" i="21"/>
  <c r="B49" i="21" s="1"/>
  <c r="B68" i="21" s="1"/>
  <c r="BB8" i="21"/>
  <c r="BB10" i="21" s="1"/>
  <c r="AP3" i="21"/>
  <c r="AQ3" i="21" s="1"/>
  <c r="AR3" i="21" s="1"/>
  <c r="AS3" i="21" s="1"/>
  <c r="AT3" i="21" s="1"/>
  <c r="AU3" i="21" s="1"/>
  <c r="AV3" i="21" s="1"/>
  <c r="AW3" i="21" s="1"/>
  <c r="AX3" i="21" s="1"/>
  <c r="AY3" i="21" s="1"/>
  <c r="AZ3" i="21" s="1"/>
  <c r="BA3" i="21" s="1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3" i="10"/>
  <c r="B52" i="10"/>
  <c r="B51" i="10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A10" i="9"/>
  <c r="AZ10" i="9"/>
  <c r="AY10" i="9"/>
  <c r="AX10" i="9"/>
  <c r="AW10" i="9"/>
  <c r="AV10" i="9"/>
  <c r="AV49" i="9" s="1"/>
  <c r="AV68" i="9" s="1"/>
  <c r="AU10" i="9"/>
  <c r="AT10" i="9"/>
  <c r="AS10" i="9"/>
  <c r="AR10" i="9"/>
  <c r="AQ10" i="9"/>
  <c r="AP10" i="9"/>
  <c r="AO10" i="9"/>
  <c r="AN10" i="9"/>
  <c r="AN49" i="9" s="1"/>
  <c r="AN68" i="9" s="1"/>
  <c r="AM10" i="9"/>
  <c r="AL10" i="9"/>
  <c r="AK10" i="9"/>
  <c r="AJ10" i="9"/>
  <c r="AI10" i="9"/>
  <c r="AH10" i="9"/>
  <c r="AG10" i="9"/>
  <c r="AG49" i="9" s="1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I49" i="9" s="1"/>
  <c r="H10" i="9"/>
  <c r="H49" i="9" s="1"/>
  <c r="H68" i="9" s="1"/>
  <c r="G10" i="9"/>
  <c r="F10" i="9"/>
  <c r="E10" i="9"/>
  <c r="D10" i="9"/>
  <c r="AP3" i="9"/>
  <c r="AQ3" i="9" s="1"/>
  <c r="AR3" i="9" s="1"/>
  <c r="AS3" i="9" s="1"/>
  <c r="AT3" i="9" s="1"/>
  <c r="AU3" i="9" s="1"/>
  <c r="AV3" i="9" s="1"/>
  <c r="AW3" i="9" s="1"/>
  <c r="AX3" i="9" s="1"/>
  <c r="AY3" i="9" s="1"/>
  <c r="AZ3" i="9" s="1"/>
  <c r="BA3" i="9" s="1"/>
  <c r="H58" i="10" l="1"/>
  <c r="Y49" i="22"/>
  <c r="Y68" i="22" s="1"/>
  <c r="AG49" i="22"/>
  <c r="AG68" i="22" s="1"/>
  <c r="AO49" i="22"/>
  <c r="AO68" i="22" s="1"/>
  <c r="AW49" i="22"/>
  <c r="AW68" i="22" s="1"/>
  <c r="AE49" i="23"/>
  <c r="AE68" i="23" s="1"/>
  <c r="AM49" i="23"/>
  <c r="AM68" i="23" s="1"/>
  <c r="AU49" i="23"/>
  <c r="AU68" i="23" s="1"/>
  <c r="AE49" i="24"/>
  <c r="AE68" i="24" s="1"/>
  <c r="AM49" i="24"/>
  <c r="AM68" i="24" s="1"/>
  <c r="AU49" i="24"/>
  <c r="AU68" i="24" s="1"/>
  <c r="AD49" i="25"/>
  <c r="AD68" i="25" s="1"/>
  <c r="AL49" i="25"/>
  <c r="AL68" i="25" s="1"/>
  <c r="AT49" i="25"/>
  <c r="AT68" i="25" s="1"/>
  <c r="U49" i="26"/>
  <c r="U68" i="26" s="1"/>
  <c r="AC49" i="26"/>
  <c r="AC68" i="26" s="1"/>
  <c r="AK49" i="26"/>
  <c r="AK68" i="26" s="1"/>
  <c r="AS49" i="26"/>
  <c r="AS68" i="26" s="1"/>
  <c r="BA49" i="26"/>
  <c r="BA68" i="26" s="1"/>
  <c r="AB49" i="27"/>
  <c r="AB68" i="27" s="1"/>
  <c r="AJ49" i="27"/>
  <c r="AJ68" i="27" s="1"/>
  <c r="AR49" i="27"/>
  <c r="AR68" i="27" s="1"/>
  <c r="AZ49" i="27"/>
  <c r="AZ68" i="27" s="1"/>
  <c r="G49" i="9"/>
  <c r="G68" i="9" s="1"/>
  <c r="AE49" i="9"/>
  <c r="AE68" i="9" s="1"/>
  <c r="AM49" i="9"/>
  <c r="AM68" i="9" s="1"/>
  <c r="AU49" i="9"/>
  <c r="AU68" i="9" s="1"/>
  <c r="H49" i="26"/>
  <c r="H68" i="26" s="1"/>
  <c r="AO49" i="9"/>
  <c r="AW49" i="9"/>
  <c r="AB49" i="22"/>
  <c r="AB68" i="22" s="1"/>
  <c r="AJ49" i="22"/>
  <c r="AJ68" i="22" s="1"/>
  <c r="AR49" i="22"/>
  <c r="AR68" i="22" s="1"/>
  <c r="AZ49" i="22"/>
  <c r="AZ68" i="22" s="1"/>
  <c r="AH49" i="23"/>
  <c r="AH68" i="23" s="1"/>
  <c r="AP49" i="23"/>
  <c r="AP68" i="23" s="1"/>
  <c r="AX49" i="23"/>
  <c r="AX68" i="23" s="1"/>
  <c r="Z49" i="24"/>
  <c r="Z68" i="24" s="1"/>
  <c r="AH49" i="24"/>
  <c r="AH68" i="24" s="1"/>
  <c r="AP49" i="24"/>
  <c r="AP68" i="24" s="1"/>
  <c r="AX49" i="24"/>
  <c r="AX68" i="24" s="1"/>
  <c r="Y49" i="25"/>
  <c r="Y68" i="25" s="1"/>
  <c r="AG49" i="25"/>
  <c r="AG68" i="25" s="1"/>
  <c r="AO49" i="25"/>
  <c r="AO68" i="25" s="1"/>
  <c r="AW49" i="25"/>
  <c r="AW68" i="25" s="1"/>
  <c r="AN49" i="26"/>
  <c r="AN68" i="26" s="1"/>
  <c r="AE49" i="27"/>
  <c r="AE68" i="27" s="1"/>
  <c r="AM49" i="27"/>
  <c r="AM68" i="27" s="1"/>
  <c r="AU49" i="27"/>
  <c r="AU68" i="27" s="1"/>
  <c r="Y49" i="9"/>
  <c r="AC49" i="22"/>
  <c r="AC68" i="22" s="1"/>
  <c r="AK49" i="22"/>
  <c r="AK68" i="22" s="1"/>
  <c r="AS49" i="22"/>
  <c r="AS68" i="22" s="1"/>
  <c r="BA49" i="22"/>
  <c r="BA68" i="22" s="1"/>
  <c r="AA49" i="23"/>
  <c r="AA68" i="23" s="1"/>
  <c r="AI49" i="23"/>
  <c r="AI68" i="23" s="1"/>
  <c r="AQ49" i="23"/>
  <c r="AQ68" i="23" s="1"/>
  <c r="AY49" i="23"/>
  <c r="AY68" i="23" s="1"/>
  <c r="AA49" i="24"/>
  <c r="AA68" i="24" s="1"/>
  <c r="AI49" i="24"/>
  <c r="AI68" i="24" s="1"/>
  <c r="AQ49" i="24"/>
  <c r="AQ68" i="24" s="1"/>
  <c r="AY49" i="24"/>
  <c r="AY68" i="24" s="1"/>
  <c r="Z49" i="25"/>
  <c r="Z68" i="25" s="1"/>
  <c r="AH49" i="25"/>
  <c r="AH68" i="25" s="1"/>
  <c r="AP49" i="25"/>
  <c r="AP68" i="25" s="1"/>
  <c r="AX49" i="25"/>
  <c r="AX68" i="25" s="1"/>
  <c r="Y49" i="26"/>
  <c r="Y68" i="26" s="1"/>
  <c r="AG49" i="26"/>
  <c r="AG68" i="26" s="1"/>
  <c r="AO49" i="26"/>
  <c r="AO68" i="26" s="1"/>
  <c r="AW49" i="26"/>
  <c r="AW68" i="26" s="1"/>
  <c r="AF49" i="27"/>
  <c r="AF68" i="27" s="1"/>
  <c r="AN49" i="27"/>
  <c r="AN68" i="27" s="1"/>
  <c r="AV49" i="27"/>
  <c r="AV68" i="27" s="1"/>
  <c r="AA49" i="9"/>
  <c r="AA68" i="9" s="1"/>
  <c r="AI49" i="9"/>
  <c r="AI68" i="9" s="1"/>
  <c r="AQ49" i="9"/>
  <c r="AQ68" i="9" s="1"/>
  <c r="AY49" i="9"/>
  <c r="AY68" i="9" s="1"/>
  <c r="Z49" i="26"/>
  <c r="Z68" i="26" s="1"/>
  <c r="AH49" i="26"/>
  <c r="AH68" i="26" s="1"/>
  <c r="AP49" i="26"/>
  <c r="AP68" i="26" s="1"/>
  <c r="AX49" i="26"/>
  <c r="AX68" i="26" s="1"/>
  <c r="Y49" i="27"/>
  <c r="Y68" i="27" s="1"/>
  <c r="AG49" i="27"/>
  <c r="AG68" i="27" s="1"/>
  <c r="AO49" i="27"/>
  <c r="AO68" i="27" s="1"/>
  <c r="AW49" i="27"/>
  <c r="AW68" i="27" s="1"/>
  <c r="AB49" i="9"/>
  <c r="AB68" i="9" s="1"/>
  <c r="AJ49" i="9"/>
  <c r="AJ68" i="9" s="1"/>
  <c r="AR49" i="9"/>
  <c r="AR68" i="9" s="1"/>
  <c r="AZ49" i="9"/>
  <c r="AZ68" i="9" s="1"/>
  <c r="AE68" i="22"/>
  <c r="AM68" i="22"/>
  <c r="AU68" i="22"/>
  <c r="AC68" i="24"/>
  <c r="AK68" i="24"/>
  <c r="AS68" i="24"/>
  <c r="BA68" i="24"/>
  <c r="AA68" i="26"/>
  <c r="AI68" i="26"/>
  <c r="AQ68" i="26"/>
  <c r="AY68" i="26"/>
  <c r="Z49" i="27"/>
  <c r="Z68" i="27" s="1"/>
  <c r="AH49" i="27"/>
  <c r="AH68" i="27" s="1"/>
  <c r="AP49" i="27"/>
  <c r="AP68" i="27" s="1"/>
  <c r="AX49" i="27"/>
  <c r="AX68" i="27" s="1"/>
  <c r="E49" i="9"/>
  <c r="AC49" i="9"/>
  <c r="AK49" i="9"/>
  <c r="AS49" i="9"/>
  <c r="BA49" i="9"/>
  <c r="AF49" i="22"/>
  <c r="AF68" i="22" s="1"/>
  <c r="AN49" i="22"/>
  <c r="AN68" i="22" s="1"/>
  <c r="AV49" i="22"/>
  <c r="AV68" i="22" s="1"/>
  <c r="F49" i="23"/>
  <c r="F68" i="23" s="1"/>
  <c r="AD49" i="23"/>
  <c r="AD68" i="23" s="1"/>
  <c r="AL49" i="23"/>
  <c r="AL68" i="23" s="1"/>
  <c r="AT49" i="23"/>
  <c r="AT68" i="23" s="1"/>
  <c r="AD49" i="24"/>
  <c r="AD68" i="24" s="1"/>
  <c r="AL49" i="24"/>
  <c r="AL68" i="24" s="1"/>
  <c r="AT49" i="24"/>
  <c r="AT68" i="24" s="1"/>
  <c r="AC49" i="25"/>
  <c r="AC68" i="25" s="1"/>
  <c r="AK49" i="25"/>
  <c r="AK68" i="25" s="1"/>
  <c r="AS49" i="25"/>
  <c r="AS68" i="25" s="1"/>
  <c r="BA49" i="25"/>
  <c r="BA68" i="25" s="1"/>
  <c r="D49" i="26"/>
  <c r="D68" i="26" s="1"/>
  <c r="L49" i="26"/>
  <c r="L68" i="26" s="1"/>
  <c r="T49" i="26"/>
  <c r="T68" i="26" s="1"/>
  <c r="AB49" i="26"/>
  <c r="AB68" i="26" s="1"/>
  <c r="AR49" i="26"/>
  <c r="AR68" i="26" s="1"/>
  <c r="AA49" i="27"/>
  <c r="AA68" i="27" s="1"/>
  <c r="AI49" i="27"/>
  <c r="AI68" i="27" s="1"/>
  <c r="AQ49" i="27"/>
  <c r="AQ68" i="27" s="1"/>
  <c r="AY49" i="27"/>
  <c r="AY68" i="27" s="1"/>
  <c r="X49" i="27"/>
  <c r="X68" i="27" s="1"/>
  <c r="X49" i="24"/>
  <c r="X68" i="24" s="1"/>
  <c r="X49" i="9"/>
  <c r="X68" i="9" s="1"/>
  <c r="H66" i="10"/>
  <c r="H36" i="10"/>
  <c r="W49" i="26"/>
  <c r="W68" i="26" s="1"/>
  <c r="W49" i="25"/>
  <c r="W68" i="25" s="1"/>
  <c r="Z49" i="23"/>
  <c r="Z68" i="23" s="1"/>
  <c r="W49" i="27"/>
  <c r="W68" i="27" s="1"/>
  <c r="W49" i="22"/>
  <c r="W68" i="22" s="1"/>
  <c r="W49" i="9"/>
  <c r="W68" i="9" s="1"/>
  <c r="W49" i="24"/>
  <c r="W68" i="24" s="1"/>
  <c r="V49" i="25"/>
  <c r="V68" i="25" s="1"/>
  <c r="U49" i="24"/>
  <c r="U68" i="24" s="1"/>
  <c r="X49" i="25"/>
  <c r="X68" i="25" s="1"/>
  <c r="AB49" i="25"/>
  <c r="AB68" i="25" s="1"/>
  <c r="AF49" i="25"/>
  <c r="AF68" i="25" s="1"/>
  <c r="V49" i="24"/>
  <c r="V68" i="24" s="1"/>
  <c r="V49" i="22"/>
  <c r="V68" i="22" s="1"/>
  <c r="V49" i="23"/>
  <c r="V68" i="23" s="1"/>
  <c r="U49" i="25"/>
  <c r="U68" i="25" s="1"/>
  <c r="U49" i="9"/>
  <c r="U68" i="9" s="1"/>
  <c r="U49" i="22"/>
  <c r="U68" i="22" s="1"/>
  <c r="U49" i="23"/>
  <c r="U68" i="23" s="1"/>
  <c r="T49" i="27"/>
  <c r="T68" i="27" s="1"/>
  <c r="T49" i="25"/>
  <c r="T68" i="25" s="1"/>
  <c r="T49" i="24"/>
  <c r="T68" i="24" s="1"/>
  <c r="T49" i="9"/>
  <c r="T68" i="9" s="1"/>
  <c r="T49" i="22"/>
  <c r="T68" i="22" s="1"/>
  <c r="T49" i="23"/>
  <c r="T68" i="23" s="1"/>
  <c r="S49" i="27"/>
  <c r="S68" i="27" s="1"/>
  <c r="BB10" i="23"/>
  <c r="S49" i="25"/>
  <c r="S68" i="25" s="1"/>
  <c r="S49" i="22"/>
  <c r="S68" i="22" s="1"/>
  <c r="S49" i="9"/>
  <c r="S68" i="9" s="1"/>
  <c r="S49" i="24"/>
  <c r="S68" i="24" s="1"/>
  <c r="R49" i="27"/>
  <c r="R68" i="27" s="1"/>
  <c r="Q49" i="27"/>
  <c r="Q68" i="27" s="1"/>
  <c r="R49" i="23"/>
  <c r="R68" i="23" s="1"/>
  <c r="R49" i="25"/>
  <c r="R68" i="25" s="1"/>
  <c r="Q49" i="24"/>
  <c r="Q68" i="24" s="1"/>
  <c r="Q49" i="9"/>
  <c r="Q68" i="9" s="1"/>
  <c r="Q49" i="23"/>
  <c r="Q68" i="23" s="1"/>
  <c r="Q49" i="22"/>
  <c r="Q68" i="22" s="1"/>
  <c r="P49" i="27"/>
  <c r="P68" i="27" s="1"/>
  <c r="P49" i="24"/>
  <c r="P68" i="24" s="1"/>
  <c r="P49" i="23"/>
  <c r="P68" i="23" s="1"/>
  <c r="P49" i="22"/>
  <c r="P68" i="22" s="1"/>
  <c r="P49" i="9"/>
  <c r="P68" i="9" s="1"/>
  <c r="O49" i="27"/>
  <c r="O68" i="27" s="1"/>
  <c r="O49" i="25"/>
  <c r="O68" i="25" s="1"/>
  <c r="O49" i="9"/>
  <c r="O68" i="9" s="1"/>
  <c r="O49" i="23"/>
  <c r="O68" i="23" s="1"/>
  <c r="N49" i="25"/>
  <c r="N68" i="25" s="1"/>
  <c r="N49" i="24"/>
  <c r="N68" i="24" s="1"/>
  <c r="N49" i="23"/>
  <c r="N68" i="23" s="1"/>
  <c r="M49" i="27"/>
  <c r="M68" i="27" s="1"/>
  <c r="M49" i="22"/>
  <c r="M68" i="22" s="1"/>
  <c r="M49" i="24"/>
  <c r="M49" i="23"/>
  <c r="M68" i="23" s="1"/>
  <c r="M49" i="9"/>
  <c r="M68" i="9" s="1"/>
  <c r="M12" i="10"/>
  <c r="L49" i="24"/>
  <c r="L68" i="24" s="1"/>
  <c r="C66" i="10"/>
  <c r="L49" i="27"/>
  <c r="L68" i="27" s="1"/>
  <c r="BB58" i="24"/>
  <c r="L49" i="23"/>
  <c r="L68" i="23" s="1"/>
  <c r="L49" i="9"/>
  <c r="L68" i="9" s="1"/>
  <c r="L49" i="22"/>
  <c r="L68" i="22" s="1"/>
  <c r="I58" i="10"/>
  <c r="I36" i="10"/>
  <c r="BB58" i="25"/>
  <c r="G36" i="10"/>
  <c r="BB10" i="25"/>
  <c r="D66" i="10"/>
  <c r="D58" i="10"/>
  <c r="D10" i="10"/>
  <c r="C58" i="10"/>
  <c r="BB23" i="21"/>
  <c r="BB49" i="21" s="1"/>
  <c r="BB68" i="21" s="1"/>
  <c r="C12" i="10"/>
  <c r="C23" i="10" s="1"/>
  <c r="K49" i="27"/>
  <c r="K68" i="27" s="1"/>
  <c r="F47" i="10"/>
  <c r="C36" i="10"/>
  <c r="F36" i="10"/>
  <c r="E36" i="10"/>
  <c r="D36" i="10"/>
  <c r="E66" i="10"/>
  <c r="J53" i="10"/>
  <c r="E47" i="10"/>
  <c r="C47" i="10"/>
  <c r="K49" i="23"/>
  <c r="K68" i="23" s="1"/>
  <c r="E58" i="10"/>
  <c r="K49" i="24"/>
  <c r="K68" i="24" s="1"/>
  <c r="K49" i="25"/>
  <c r="K68" i="25" s="1"/>
  <c r="K49" i="9"/>
  <c r="K68" i="9" s="1"/>
  <c r="J9" i="10"/>
  <c r="P9" i="10" s="1"/>
  <c r="Q9" i="10" s="1"/>
  <c r="BB66" i="27"/>
  <c r="I60" i="10"/>
  <c r="I66" i="10" s="1"/>
  <c r="BB58" i="27"/>
  <c r="BB54" i="27"/>
  <c r="I51" i="10"/>
  <c r="BB47" i="27"/>
  <c r="C49" i="27"/>
  <c r="C68" i="27" s="1"/>
  <c r="G49" i="27"/>
  <c r="G68" i="27" s="1"/>
  <c r="I41" i="10"/>
  <c r="I47" i="10" s="1"/>
  <c r="BB39" i="27"/>
  <c r="D49" i="27"/>
  <c r="D68" i="27" s="1"/>
  <c r="H49" i="27"/>
  <c r="H68" i="27" s="1"/>
  <c r="E49" i="27"/>
  <c r="E68" i="27" s="1"/>
  <c r="I49" i="27"/>
  <c r="I68" i="27" s="1"/>
  <c r="F49" i="27"/>
  <c r="F68" i="27" s="1"/>
  <c r="J49" i="27"/>
  <c r="J68" i="27" s="1"/>
  <c r="B49" i="27"/>
  <c r="B68" i="27" s="1"/>
  <c r="I8" i="10"/>
  <c r="I10" i="10" s="1"/>
  <c r="S49" i="26"/>
  <c r="S68" i="26" s="1"/>
  <c r="BB47" i="26"/>
  <c r="K49" i="26"/>
  <c r="K68" i="26" s="1"/>
  <c r="BB10" i="26"/>
  <c r="BB58" i="26"/>
  <c r="BB54" i="26"/>
  <c r="H41" i="10"/>
  <c r="H47" i="10" s="1"/>
  <c r="H38" i="10"/>
  <c r="BB23" i="26"/>
  <c r="H8" i="10"/>
  <c r="H10" i="10" s="1"/>
  <c r="BB66" i="25"/>
  <c r="G60" i="10"/>
  <c r="G66" i="10" s="1"/>
  <c r="G57" i="10"/>
  <c r="G58" i="10" s="1"/>
  <c r="BB54" i="25"/>
  <c r="G51" i="10"/>
  <c r="BB47" i="25"/>
  <c r="G41" i="10"/>
  <c r="G47" i="10" s="1"/>
  <c r="G38" i="10"/>
  <c r="B49" i="25"/>
  <c r="B68" i="25" s="1"/>
  <c r="J49" i="25"/>
  <c r="J68" i="25" s="1"/>
  <c r="F49" i="25"/>
  <c r="F68" i="25" s="1"/>
  <c r="G49" i="25"/>
  <c r="G68" i="25" s="1"/>
  <c r="C49" i="25"/>
  <c r="C68" i="25" s="1"/>
  <c r="G8" i="10"/>
  <c r="G10" i="10" s="1"/>
  <c r="BB66" i="24"/>
  <c r="F60" i="10"/>
  <c r="F66" i="10" s="1"/>
  <c r="F57" i="10"/>
  <c r="F58" i="10" s="1"/>
  <c r="BB54" i="24"/>
  <c r="F52" i="10"/>
  <c r="BB39" i="24"/>
  <c r="B49" i="24"/>
  <c r="B68" i="24" s="1"/>
  <c r="F49" i="24"/>
  <c r="F68" i="24" s="1"/>
  <c r="J49" i="24"/>
  <c r="J68" i="24" s="1"/>
  <c r="H49" i="24"/>
  <c r="H68" i="24" s="1"/>
  <c r="D49" i="24"/>
  <c r="D68" i="24" s="1"/>
  <c r="G49" i="24"/>
  <c r="G68" i="24" s="1"/>
  <c r="BB10" i="24"/>
  <c r="F8" i="10"/>
  <c r="F10" i="10" s="1"/>
  <c r="E49" i="24"/>
  <c r="E68" i="24" s="1"/>
  <c r="I49" i="24"/>
  <c r="I68" i="24" s="1"/>
  <c r="C49" i="24"/>
  <c r="C68" i="24" s="1"/>
  <c r="BB58" i="23"/>
  <c r="BB54" i="23"/>
  <c r="BB47" i="23"/>
  <c r="I49" i="23"/>
  <c r="I68" i="23" s="1"/>
  <c r="E38" i="10"/>
  <c r="E49" i="23"/>
  <c r="E68" i="23" s="1"/>
  <c r="G49" i="23"/>
  <c r="G68" i="23" s="1"/>
  <c r="D49" i="23"/>
  <c r="D68" i="23" s="1"/>
  <c r="C49" i="23"/>
  <c r="C68" i="23" s="1"/>
  <c r="B49" i="23"/>
  <c r="B68" i="23" s="1"/>
  <c r="J49" i="23"/>
  <c r="J68" i="23" s="1"/>
  <c r="E8" i="10"/>
  <c r="E10" i="10" s="1"/>
  <c r="BB58" i="22"/>
  <c r="BB54" i="22"/>
  <c r="D51" i="10"/>
  <c r="D54" i="10" s="1"/>
  <c r="BB47" i="22"/>
  <c r="D41" i="10"/>
  <c r="D47" i="10" s="1"/>
  <c r="H49" i="22"/>
  <c r="H68" i="22" s="1"/>
  <c r="D49" i="22"/>
  <c r="D68" i="22" s="1"/>
  <c r="E49" i="22"/>
  <c r="E68" i="22" s="1"/>
  <c r="I49" i="22"/>
  <c r="I68" i="22" s="1"/>
  <c r="N68" i="27"/>
  <c r="BB23" i="27"/>
  <c r="BB36" i="27"/>
  <c r="I14" i="10"/>
  <c r="I23" i="10" s="1"/>
  <c r="C68" i="26"/>
  <c r="G68" i="26"/>
  <c r="E49" i="26"/>
  <c r="E68" i="26" s="1"/>
  <c r="I49" i="26"/>
  <c r="I68" i="26" s="1"/>
  <c r="M49" i="26"/>
  <c r="M68" i="26" s="1"/>
  <c r="Q49" i="26"/>
  <c r="Q68" i="26" s="1"/>
  <c r="B49" i="26"/>
  <c r="B68" i="26" s="1"/>
  <c r="F49" i="26"/>
  <c r="F68" i="26" s="1"/>
  <c r="J49" i="26"/>
  <c r="J68" i="26" s="1"/>
  <c r="N49" i="26"/>
  <c r="N68" i="26" s="1"/>
  <c r="R49" i="26"/>
  <c r="R68" i="26" s="1"/>
  <c r="BB36" i="26"/>
  <c r="H14" i="10"/>
  <c r="H23" i="10" s="1"/>
  <c r="D49" i="25"/>
  <c r="D68" i="25" s="1"/>
  <c r="H49" i="25"/>
  <c r="H68" i="25" s="1"/>
  <c r="L49" i="25"/>
  <c r="L68" i="25" s="1"/>
  <c r="P49" i="25"/>
  <c r="P68" i="25" s="1"/>
  <c r="E49" i="25"/>
  <c r="E68" i="25" s="1"/>
  <c r="I49" i="25"/>
  <c r="I68" i="25" s="1"/>
  <c r="M49" i="25"/>
  <c r="M68" i="25" s="1"/>
  <c r="Q49" i="25"/>
  <c r="Q68" i="25" s="1"/>
  <c r="BB23" i="25"/>
  <c r="BB36" i="25"/>
  <c r="G14" i="10"/>
  <c r="G23" i="10" s="1"/>
  <c r="M68" i="24"/>
  <c r="BB36" i="24"/>
  <c r="BB47" i="24"/>
  <c r="BB23" i="24"/>
  <c r="R49" i="24"/>
  <c r="R68" i="24" s="1"/>
  <c r="O49" i="24"/>
  <c r="O68" i="24" s="1"/>
  <c r="F14" i="10"/>
  <c r="F23" i="10" s="1"/>
  <c r="D38" i="10"/>
  <c r="S49" i="23"/>
  <c r="S68" i="23" s="1"/>
  <c r="W49" i="23"/>
  <c r="W68" i="23" s="1"/>
  <c r="X49" i="23"/>
  <c r="X68" i="23" s="1"/>
  <c r="H49" i="23"/>
  <c r="H68" i="23" s="1"/>
  <c r="BB36" i="23"/>
  <c r="BB23" i="23"/>
  <c r="E14" i="10"/>
  <c r="E23" i="10" s="1"/>
  <c r="BB66" i="22"/>
  <c r="X49" i="22"/>
  <c r="X68" i="22" s="1"/>
  <c r="I68" i="9"/>
  <c r="Y68" i="9"/>
  <c r="AC68" i="9"/>
  <c r="AK68" i="9"/>
  <c r="AO68" i="9"/>
  <c r="AW68" i="9"/>
  <c r="BA68" i="9"/>
  <c r="E68" i="9"/>
  <c r="AG68" i="9"/>
  <c r="AS68" i="9"/>
  <c r="R49" i="22"/>
  <c r="R68" i="22" s="1"/>
  <c r="F49" i="22"/>
  <c r="F68" i="22" s="1"/>
  <c r="J49" i="22"/>
  <c r="J68" i="22" s="1"/>
  <c r="N49" i="22"/>
  <c r="N68" i="22" s="1"/>
  <c r="G49" i="22"/>
  <c r="G68" i="22" s="1"/>
  <c r="K49" i="22"/>
  <c r="K68" i="22" s="1"/>
  <c r="O49" i="22"/>
  <c r="O68" i="22" s="1"/>
  <c r="B49" i="22"/>
  <c r="B68" i="22" s="1"/>
  <c r="C49" i="22"/>
  <c r="C68" i="22" s="1"/>
  <c r="BB36" i="22"/>
  <c r="BB23" i="22"/>
  <c r="D14" i="10"/>
  <c r="D23" i="10" s="1"/>
  <c r="C8" i="10"/>
  <c r="C10" i="10" s="1"/>
  <c r="AF49" i="9"/>
  <c r="AF68" i="9" s="1"/>
  <c r="D49" i="9"/>
  <c r="D68" i="9" s="1"/>
  <c r="C49" i="9"/>
  <c r="C68" i="9" s="1"/>
  <c r="BB10" i="22"/>
  <c r="BB66" i="26"/>
  <c r="BB66" i="23"/>
  <c r="F49" i="9"/>
  <c r="F68" i="9" s="1"/>
  <c r="J49" i="9"/>
  <c r="J68" i="9" s="1"/>
  <c r="N49" i="9"/>
  <c r="N68" i="9" s="1"/>
  <c r="R49" i="9"/>
  <c r="R68" i="9" s="1"/>
  <c r="V49" i="9"/>
  <c r="V68" i="9" s="1"/>
  <c r="Z49" i="9"/>
  <c r="Z68" i="9" s="1"/>
  <c r="AD49" i="9"/>
  <c r="AD68" i="9" s="1"/>
  <c r="AH49" i="9"/>
  <c r="AH68" i="9" s="1"/>
  <c r="AL49" i="9"/>
  <c r="AL68" i="9" s="1"/>
  <c r="AP49" i="9"/>
  <c r="AP68" i="9" s="1"/>
  <c r="AT49" i="9"/>
  <c r="AT68" i="9" s="1"/>
  <c r="AX49" i="9"/>
  <c r="AX68" i="9" s="1"/>
  <c r="BB49" i="27" l="1"/>
  <c r="BB68" i="27" s="1"/>
  <c r="BB49" i="26"/>
  <c r="BB68" i="26" s="1"/>
  <c r="BB49" i="25"/>
  <c r="BB68" i="25" s="1"/>
  <c r="BB49" i="24"/>
  <c r="BB68" i="24" s="1"/>
  <c r="BB49" i="23"/>
  <c r="BB68" i="23" s="1"/>
  <c r="BB49" i="22"/>
  <c r="BB68" i="22" s="1"/>
  <c r="B8" i="10"/>
  <c r="B10" i="10" s="1"/>
  <c r="D9" i="12"/>
  <c r="K9" i="10" s="1"/>
  <c r="J26" i="10"/>
  <c r="B27" i="10"/>
  <c r="B30" i="10"/>
  <c r="J30" i="10" s="1"/>
  <c r="B31" i="10"/>
  <c r="J31" i="10" s="1"/>
  <c r="B32" i="10"/>
  <c r="J32" i="10" s="1"/>
  <c r="B33" i="10"/>
  <c r="J33" i="10" s="1"/>
  <c r="B34" i="10"/>
  <c r="J34" i="10" s="1"/>
  <c r="B35" i="10"/>
  <c r="J35" i="10" s="1"/>
  <c r="D26" i="12"/>
  <c r="K26" i="10" s="1"/>
  <c r="D27" i="12"/>
  <c r="K27" i="10" s="1"/>
  <c r="D30" i="12"/>
  <c r="K30" i="10" s="1"/>
  <c r="D31" i="12"/>
  <c r="K31" i="10" s="1"/>
  <c r="M31" i="10" s="1"/>
  <c r="D32" i="12"/>
  <c r="K32" i="10" s="1"/>
  <c r="M32" i="10" s="1"/>
  <c r="D33" i="12"/>
  <c r="K33" i="10" s="1"/>
  <c r="D34" i="12"/>
  <c r="K34" i="10" s="1"/>
  <c r="D35" i="12"/>
  <c r="K35" i="10" s="1"/>
  <c r="M35" i="10" s="1"/>
  <c r="B63" i="10"/>
  <c r="B56" i="10"/>
  <c r="B64" i="10"/>
  <c r="J64" i="10" s="1"/>
  <c r="P64" i="10" s="1"/>
  <c r="C39" i="10"/>
  <c r="C49" i="10" s="1"/>
  <c r="C54" i="10"/>
  <c r="D39" i="10"/>
  <c r="D49" i="10" s="1"/>
  <c r="D68" i="10" s="1"/>
  <c r="E39" i="10"/>
  <c r="E49" i="10" s="1"/>
  <c r="E54" i="10"/>
  <c r="F39" i="10"/>
  <c r="F49" i="10" s="1"/>
  <c r="F54" i="10"/>
  <c r="G39" i="10"/>
  <c r="G49" i="10" s="1"/>
  <c r="G54" i="10"/>
  <c r="H39" i="10"/>
  <c r="H49" i="10" s="1"/>
  <c r="H54" i="10"/>
  <c r="I39" i="10"/>
  <c r="I49" i="10" s="1"/>
  <c r="I54" i="10"/>
  <c r="B46" i="10"/>
  <c r="B42" i="10"/>
  <c r="B41" i="10"/>
  <c r="B44" i="10"/>
  <c r="J44" i="10" s="1"/>
  <c r="P44" i="10" s="1"/>
  <c r="Q44" i="10" s="1"/>
  <c r="B12" i="10"/>
  <c r="B14" i="10"/>
  <c r="J14" i="10" s="1"/>
  <c r="B15" i="10"/>
  <c r="J15" i="10" s="1"/>
  <c r="B16" i="10"/>
  <c r="J16" i="10" s="1"/>
  <c r="B17" i="10"/>
  <c r="B18" i="10"/>
  <c r="J18" i="10" s="1"/>
  <c r="B19" i="10"/>
  <c r="J19" i="10" s="1"/>
  <c r="B20" i="10"/>
  <c r="J20" i="10" s="1"/>
  <c r="B21" i="10"/>
  <c r="J21" i="10" s="1"/>
  <c r="B22" i="10"/>
  <c r="J22" i="10" s="1"/>
  <c r="B38" i="10"/>
  <c r="B39" i="10" s="1"/>
  <c r="J51" i="10"/>
  <c r="J52" i="10"/>
  <c r="P52" i="10" s="1"/>
  <c r="J60" i="10"/>
  <c r="B65" i="10"/>
  <c r="D60" i="12"/>
  <c r="K60" i="10" s="1"/>
  <c r="D63" i="12"/>
  <c r="K63" i="10" s="1"/>
  <c r="M63" i="10" s="1"/>
  <c r="D64" i="12"/>
  <c r="D65" i="12"/>
  <c r="K65" i="10" s="1"/>
  <c r="D56" i="12"/>
  <c r="K56" i="10" s="1"/>
  <c r="D57" i="12"/>
  <c r="K57" i="10" s="1"/>
  <c r="D51" i="12"/>
  <c r="K51" i="10" s="1"/>
  <c r="L51" i="10" s="1"/>
  <c r="D52" i="12"/>
  <c r="K52" i="10" s="1"/>
  <c r="D53" i="12"/>
  <c r="K53" i="10" s="1"/>
  <c r="D14" i="12"/>
  <c r="K14" i="10" s="1"/>
  <c r="D15" i="12"/>
  <c r="K15" i="10" s="1"/>
  <c r="D16" i="12"/>
  <c r="K16" i="10" s="1"/>
  <c r="D17" i="12"/>
  <c r="K17" i="10" s="1"/>
  <c r="M17" i="10" s="1"/>
  <c r="D18" i="12"/>
  <c r="K18" i="10" s="1"/>
  <c r="M18" i="10" s="1"/>
  <c r="D19" i="12"/>
  <c r="K19" i="10" s="1"/>
  <c r="D20" i="12"/>
  <c r="K20" i="10"/>
  <c r="D21" i="12"/>
  <c r="K21" i="10" s="1"/>
  <c r="D22" i="12"/>
  <c r="K22" i="10" s="1"/>
  <c r="D8" i="12"/>
  <c r="K8" i="10" s="1"/>
  <c r="D38" i="12"/>
  <c r="K38" i="10" s="1"/>
  <c r="K39" i="10" s="1"/>
  <c r="D41" i="12"/>
  <c r="K41" i="10" s="1"/>
  <c r="D42" i="12"/>
  <c r="K42" i="10" s="1"/>
  <c r="D44" i="12"/>
  <c r="K44" i="10" s="1"/>
  <c r="M44" i="10" s="1"/>
  <c r="D46" i="12"/>
  <c r="K46" i="10" s="1"/>
  <c r="M46" i="10" s="1"/>
  <c r="D10" i="12"/>
  <c r="K10" i="10" l="1"/>
  <c r="H68" i="10"/>
  <c r="I68" i="10"/>
  <c r="G68" i="10"/>
  <c r="F68" i="10"/>
  <c r="C68" i="10"/>
  <c r="E68" i="10"/>
  <c r="B66" i="10"/>
  <c r="B47" i="10"/>
  <c r="J27" i="10"/>
  <c r="J36" i="10" s="1"/>
  <c r="B36" i="10"/>
  <c r="B23" i="10"/>
  <c r="L39" i="10"/>
  <c r="K58" i="10"/>
  <c r="M26" i="10"/>
  <c r="K36" i="10"/>
  <c r="L41" i="10"/>
  <c r="K47" i="10"/>
  <c r="M14" i="10"/>
  <c r="N14" i="10" s="1"/>
  <c r="K23" i="10"/>
  <c r="M9" i="10"/>
  <c r="N9" i="10" s="1"/>
  <c r="L9" i="10"/>
  <c r="O9" i="10"/>
  <c r="N12" i="10"/>
  <c r="L12" i="10"/>
  <c r="J12" i="10"/>
  <c r="O26" i="10"/>
  <c r="P26" i="10"/>
  <c r="D66" i="12"/>
  <c r="D58" i="12"/>
  <c r="D39" i="12"/>
  <c r="D36" i="12"/>
  <c r="D23" i="12"/>
  <c r="L20" i="10"/>
  <c r="L16" i="10"/>
  <c r="J17" i="10"/>
  <c r="P17" i="10" s="1"/>
  <c r="Q17" i="10" s="1"/>
  <c r="M34" i="10"/>
  <c r="N34" i="10" s="1"/>
  <c r="O33" i="10"/>
  <c r="O51" i="10"/>
  <c r="L38" i="10"/>
  <c r="L22" i="10"/>
  <c r="M51" i="10"/>
  <c r="M19" i="10"/>
  <c r="N19" i="10" s="1"/>
  <c r="M16" i="10"/>
  <c r="N16" i="10" s="1"/>
  <c r="M65" i="10"/>
  <c r="N65" i="10" s="1"/>
  <c r="J46" i="10"/>
  <c r="P46" i="10" s="1"/>
  <c r="Q46" i="10" s="1"/>
  <c r="L46" i="10"/>
  <c r="M57" i="10"/>
  <c r="J65" i="10"/>
  <c r="P65" i="10" s="1"/>
  <c r="Q65" i="10" s="1"/>
  <c r="M30" i="10"/>
  <c r="N30" i="10" s="1"/>
  <c r="M42" i="10"/>
  <c r="N42" i="10" s="1"/>
  <c r="M20" i="10"/>
  <c r="N20" i="10" s="1"/>
  <c r="M15" i="10"/>
  <c r="N15" i="10" s="1"/>
  <c r="M53" i="10"/>
  <c r="N53" i="10" s="1"/>
  <c r="M33" i="10"/>
  <c r="N33" i="10" s="1"/>
  <c r="M27" i="10"/>
  <c r="N27" i="10" s="1"/>
  <c r="M38" i="10"/>
  <c r="N32" i="10"/>
  <c r="L35" i="10"/>
  <c r="L31" i="10"/>
  <c r="M22" i="10"/>
  <c r="N22" i="10" s="1"/>
  <c r="L34" i="10"/>
  <c r="L30" i="10"/>
  <c r="O52" i="10"/>
  <c r="L52" i="10"/>
  <c r="Q52" i="10"/>
  <c r="N44" i="10"/>
  <c r="P21" i="10"/>
  <c r="Q21" i="10" s="1"/>
  <c r="O21" i="10"/>
  <c r="N17" i="10"/>
  <c r="J56" i="10"/>
  <c r="L14" i="10"/>
  <c r="N31" i="10"/>
  <c r="P60" i="10"/>
  <c r="J8" i="10"/>
  <c r="L8" i="10"/>
  <c r="L33" i="10"/>
  <c r="L27" i="10"/>
  <c r="L44" i="10"/>
  <c r="N35" i="10"/>
  <c r="L60" i="10"/>
  <c r="J38" i="10"/>
  <c r="J39" i="10" s="1"/>
  <c r="O39" i="10" s="1"/>
  <c r="L26" i="10"/>
  <c r="L32" i="10"/>
  <c r="O44" i="10"/>
  <c r="L18" i="10"/>
  <c r="N46" i="10"/>
  <c r="N18" i="10"/>
  <c r="P18" i="10"/>
  <c r="Q18" i="10" s="1"/>
  <c r="O18" i="10"/>
  <c r="L15" i="10"/>
  <c r="J63" i="10"/>
  <c r="L63" i="10"/>
  <c r="N63" i="10"/>
  <c r="M21" i="10"/>
  <c r="N21" i="10" s="1"/>
  <c r="L21" i="10"/>
  <c r="J54" i="10"/>
  <c r="L53" i="10"/>
  <c r="O14" i="10"/>
  <c r="P14" i="10"/>
  <c r="Q14" i="10" s="1"/>
  <c r="J41" i="10"/>
  <c r="M52" i="10"/>
  <c r="N52" i="10" s="1"/>
  <c r="K54" i="10"/>
  <c r="M56" i="10"/>
  <c r="L56" i="10"/>
  <c r="P51" i="10"/>
  <c r="O22" i="10"/>
  <c r="P22" i="10"/>
  <c r="Q22" i="10" s="1"/>
  <c r="L19" i="10"/>
  <c r="J42" i="10"/>
  <c r="L42" i="10"/>
  <c r="L17" i="10"/>
  <c r="D47" i="12"/>
  <c r="M41" i="10"/>
  <c r="K64" i="10"/>
  <c r="K66" i="10" s="1"/>
  <c r="B57" i="10"/>
  <c r="B58" i="10" s="1"/>
  <c r="L58" i="10" s="1"/>
  <c r="L65" i="10"/>
  <c r="D54" i="12"/>
  <c r="O60" i="10"/>
  <c r="M60" i="10"/>
  <c r="B54" i="10"/>
  <c r="Q64" i="10"/>
  <c r="M8" i="10"/>
  <c r="K49" i="10" l="1"/>
  <c r="K68" i="10" s="1"/>
  <c r="M47" i="10"/>
  <c r="N47" i="10" s="1"/>
  <c r="M58" i="10"/>
  <c r="N58" i="10" s="1"/>
  <c r="O27" i="10"/>
  <c r="M10" i="10"/>
  <c r="J66" i="10"/>
  <c r="O66" i="10" s="1"/>
  <c r="B49" i="10"/>
  <c r="L66" i="10"/>
  <c r="J47" i="10"/>
  <c r="O47" i="10" s="1"/>
  <c r="Q26" i="10"/>
  <c r="J23" i="10"/>
  <c r="O23" i="10" s="1"/>
  <c r="L10" i="10"/>
  <c r="P8" i="10"/>
  <c r="P10" i="10" s="1"/>
  <c r="J10" i="10"/>
  <c r="L23" i="10"/>
  <c r="O36" i="10"/>
  <c r="L36" i="10"/>
  <c r="M23" i="10"/>
  <c r="N23" i="10" s="1"/>
  <c r="M36" i="10"/>
  <c r="N36" i="10" s="1"/>
  <c r="L47" i="10"/>
  <c r="P12" i="10"/>
  <c r="O12" i="10"/>
  <c r="D49" i="12"/>
  <c r="D68" i="12" s="1"/>
  <c r="O17" i="10"/>
  <c r="P56" i="10"/>
  <c r="M54" i="10"/>
  <c r="N54" i="10" s="1"/>
  <c r="P27" i="10"/>
  <c r="Q27" i="10" s="1"/>
  <c r="P33" i="10"/>
  <c r="Q33" i="10" s="1"/>
  <c r="O65" i="10"/>
  <c r="O46" i="10"/>
  <c r="O38" i="10"/>
  <c r="N51" i="10"/>
  <c r="P38" i="10"/>
  <c r="P39" i="10" s="1"/>
  <c r="Q39" i="10" s="1"/>
  <c r="O54" i="10"/>
  <c r="M39" i="10"/>
  <c r="N39" i="10" s="1"/>
  <c r="N38" i="10"/>
  <c r="O56" i="10"/>
  <c r="Q60" i="10"/>
  <c r="O34" i="10"/>
  <c r="P34" i="10"/>
  <c r="Q34" i="10" s="1"/>
  <c r="O8" i="10"/>
  <c r="P30" i="10"/>
  <c r="Q30" i="10" s="1"/>
  <c r="O30" i="10"/>
  <c r="O35" i="10"/>
  <c r="P35" i="10"/>
  <c r="Q35" i="10" s="1"/>
  <c r="O31" i="10"/>
  <c r="P31" i="10"/>
  <c r="Q31" i="10" s="1"/>
  <c r="P32" i="10"/>
  <c r="Q32" i="10" s="1"/>
  <c r="O32" i="10"/>
  <c r="L54" i="10"/>
  <c r="N57" i="10"/>
  <c r="J57" i="10"/>
  <c r="J58" i="10" s="1"/>
  <c r="O58" i="10" s="1"/>
  <c r="L57" i="10"/>
  <c r="N56" i="10"/>
  <c r="P41" i="10"/>
  <c r="O41" i="10"/>
  <c r="P20" i="10"/>
  <c r="Q20" i="10" s="1"/>
  <c r="O20" i="10"/>
  <c r="P63" i="10"/>
  <c r="Q63" i="10" s="1"/>
  <c r="O63" i="10"/>
  <c r="N8" i="10"/>
  <c r="N10" i="10" s="1"/>
  <c r="N60" i="10"/>
  <c r="M64" i="10"/>
  <c r="N64" i="10" s="1"/>
  <c r="L64" i="10"/>
  <c r="O64" i="10"/>
  <c r="P42" i="10"/>
  <c r="Q42" i="10" s="1"/>
  <c r="O42" i="10"/>
  <c r="N41" i="10"/>
  <c r="P53" i="10"/>
  <c r="Q53" i="10" s="1"/>
  <c r="O53" i="10"/>
  <c r="P16" i="10"/>
  <c r="Q16" i="10" s="1"/>
  <c r="O16" i="10"/>
  <c r="P19" i="10"/>
  <c r="Q19" i="10" s="1"/>
  <c r="O19" i="10"/>
  <c r="Q51" i="10"/>
  <c r="P15" i="10"/>
  <c r="Q15" i="10" s="1"/>
  <c r="O15" i="10"/>
  <c r="N26" i="10"/>
  <c r="L49" i="10" l="1"/>
  <c r="M66" i="10"/>
  <c r="N66" i="10" s="1"/>
  <c r="Q8" i="10"/>
  <c r="P47" i="10"/>
  <c r="Q47" i="10" s="1"/>
  <c r="B68" i="10"/>
  <c r="P66" i="10"/>
  <c r="Q66" i="10" s="1"/>
  <c r="L68" i="10"/>
  <c r="P36" i="10"/>
  <c r="Q36" i="10" s="1"/>
  <c r="Q12" i="10"/>
  <c r="P23" i="10"/>
  <c r="Q23" i="10" s="1"/>
  <c r="J49" i="10"/>
  <c r="O10" i="10"/>
  <c r="Q10" i="10"/>
  <c r="M49" i="10"/>
  <c r="Q56" i="10"/>
  <c r="P54" i="10"/>
  <c r="Q54" i="10" s="1"/>
  <c r="Q38" i="10"/>
  <c r="P57" i="10"/>
  <c r="Q57" i="10" s="1"/>
  <c r="O57" i="10"/>
  <c r="Q41" i="10"/>
  <c r="N49" i="10" l="1"/>
  <c r="N68" i="10" s="1"/>
  <c r="M68" i="10"/>
  <c r="P58" i="10"/>
  <c r="Q58" i="10" s="1"/>
  <c r="P49" i="10"/>
  <c r="J68" i="10"/>
  <c r="O49" i="10"/>
  <c r="O68" i="10" s="1"/>
  <c r="P68" i="10" l="1"/>
  <c r="Q49" i="10"/>
  <c r="Q68" i="10" s="1"/>
</calcChain>
</file>

<file path=xl/sharedStrings.xml><?xml version="1.0" encoding="utf-8"?>
<sst xmlns="http://schemas.openxmlformats.org/spreadsheetml/2006/main" count="1632" uniqueCount="132">
  <si>
    <t>Mitarbeiterauslastung</t>
  </si>
  <si>
    <t>Zeitraum</t>
  </si>
  <si>
    <t>Name</t>
  </si>
  <si>
    <t>Jobs (A)</t>
  </si>
  <si>
    <t>h</t>
  </si>
  <si>
    <r>
      <t>Mehler,</t>
    </r>
    <r>
      <rPr>
        <sz val="12"/>
        <rFont val="Arial"/>
        <family val="2"/>
      </rPr>
      <t xml:space="preserve"> Martin</t>
    </r>
  </si>
  <si>
    <t>Geschäftsführung</t>
  </si>
  <si>
    <r>
      <t>Backes</t>
    </r>
    <r>
      <rPr>
        <sz val="12"/>
        <rFont val="Arial"/>
        <family val="2"/>
      </rPr>
      <t>, Leona</t>
    </r>
  </si>
  <si>
    <r>
      <t xml:space="preserve">Herchenhan, </t>
    </r>
    <r>
      <rPr>
        <sz val="12"/>
        <rFont val="Arial"/>
        <family val="2"/>
      </rPr>
      <t>Thomas</t>
    </r>
  </si>
  <si>
    <r>
      <t>Keuthmann,</t>
    </r>
    <r>
      <rPr>
        <sz val="12"/>
        <rFont val="Arial"/>
        <family val="2"/>
      </rPr>
      <t xml:space="preserve"> Maike</t>
    </r>
  </si>
  <si>
    <r>
      <t>Kremer,</t>
    </r>
    <r>
      <rPr>
        <sz val="12"/>
        <rFont val="Arial"/>
        <family val="2"/>
      </rPr>
      <t xml:space="preserve"> Volker</t>
    </r>
  </si>
  <si>
    <r>
      <t>Schoess,</t>
    </r>
    <r>
      <rPr>
        <sz val="12"/>
        <rFont val="Arial"/>
        <family val="2"/>
      </rPr>
      <t xml:space="preserve"> Susanne</t>
    </r>
  </si>
  <si>
    <t>Beratung</t>
  </si>
  <si>
    <r>
      <t>Ebner,</t>
    </r>
    <r>
      <rPr>
        <sz val="12"/>
        <rFont val="Arial"/>
        <family val="2"/>
      </rPr>
      <t xml:space="preserve"> Arne</t>
    </r>
  </si>
  <si>
    <r>
      <t xml:space="preserve">Görgens, </t>
    </r>
    <r>
      <rPr>
        <sz val="12"/>
        <rFont val="Arial"/>
        <family val="2"/>
      </rPr>
      <t>Peter</t>
    </r>
  </si>
  <si>
    <r>
      <t>Grikschas,</t>
    </r>
    <r>
      <rPr>
        <sz val="12"/>
        <rFont val="Arial"/>
        <family val="2"/>
      </rPr>
      <t xml:space="preserve"> Sven</t>
    </r>
  </si>
  <si>
    <r>
      <t>Marx,</t>
    </r>
    <r>
      <rPr>
        <sz val="12"/>
        <rFont val="Arial"/>
        <family val="2"/>
      </rPr>
      <t xml:space="preserve"> Andre</t>
    </r>
  </si>
  <si>
    <r>
      <t>Slava</t>
    </r>
    <r>
      <rPr>
        <sz val="12"/>
        <rFont val="Arial"/>
        <family val="2"/>
      </rPr>
      <t>, Petra</t>
    </r>
  </si>
  <si>
    <r>
      <t>Tripler</t>
    </r>
    <r>
      <rPr>
        <sz val="12"/>
        <rFont val="Arial"/>
        <family val="2"/>
      </rPr>
      <t>, Roman</t>
    </r>
  </si>
  <si>
    <t>Kreative</t>
  </si>
  <si>
    <r>
      <t>Kersting</t>
    </r>
    <r>
      <rPr>
        <sz val="12"/>
        <rFont val="Arial"/>
        <family val="2"/>
      </rPr>
      <t>, Harald</t>
    </r>
  </si>
  <si>
    <t>Produktion</t>
  </si>
  <si>
    <r>
      <t>Esen,</t>
    </r>
    <r>
      <rPr>
        <sz val="12"/>
        <rFont val="Arial"/>
        <family val="2"/>
      </rPr>
      <t xml:space="preserve"> Susanne</t>
    </r>
  </si>
  <si>
    <r>
      <t>Friedrich,</t>
    </r>
    <r>
      <rPr>
        <sz val="12"/>
        <rFont val="Arial"/>
        <family val="2"/>
      </rPr>
      <t xml:space="preserve"> Jürgen</t>
    </r>
  </si>
  <si>
    <r>
      <t xml:space="preserve">Hantke, </t>
    </r>
    <r>
      <rPr>
        <sz val="12"/>
        <rFont val="Arial"/>
        <family val="2"/>
      </rPr>
      <t>Sabine</t>
    </r>
  </si>
  <si>
    <r>
      <t xml:space="preserve">Lütke, </t>
    </r>
    <r>
      <rPr>
        <sz val="12"/>
        <rFont val="Arial"/>
        <family val="2"/>
      </rPr>
      <t>Doris</t>
    </r>
  </si>
  <si>
    <t>Text</t>
  </si>
  <si>
    <t>Gesamt 
erfasst</t>
  </si>
  <si>
    <t>Soll (C)</t>
  </si>
  <si>
    <t>Job (A/C)</t>
  </si>
  <si>
    <t>%</t>
  </si>
  <si>
    <t>Casenobe, Cecile</t>
  </si>
  <si>
    <t>Martin, Monika</t>
  </si>
  <si>
    <t>Verwaltung</t>
  </si>
  <si>
    <t>Hovenbitzer, Christian</t>
  </si>
  <si>
    <t>Auszubildende/Trainee</t>
  </si>
  <si>
    <t>Summe 1</t>
  </si>
  <si>
    <t>Kundenjobs</t>
  </si>
  <si>
    <t>Gesamt</t>
  </si>
  <si>
    <t>Gesamt erfasst</t>
  </si>
  <si>
    <t>Leerlauf</t>
  </si>
  <si>
    <t>Interne Jobs</t>
  </si>
  <si>
    <t>Feiertage</t>
  </si>
  <si>
    <t>Überstunden-Abbau</t>
  </si>
  <si>
    <t>Pitch/ Neugeschäft</t>
  </si>
  <si>
    <t>Soll-Stunden abzgl. Urlaub/Krankheit/Feiertag</t>
  </si>
  <si>
    <t>Soll-Stunden inkl. Urlaub/Krankheit/Feiertag</t>
  </si>
  <si>
    <t>differenz Soll/Ist</t>
  </si>
  <si>
    <t xml:space="preserve"> </t>
  </si>
  <si>
    <t>Gesamt erfasste Std. abzgl. Urlaub/Krankheit/Feiertag</t>
  </si>
  <si>
    <t>Wochen</t>
  </si>
  <si>
    <t>Stunden</t>
  </si>
  <si>
    <t>SollStd</t>
  </si>
  <si>
    <t>Summe I</t>
  </si>
  <si>
    <t>Summe II</t>
  </si>
  <si>
    <t>Urlaub</t>
  </si>
  <si>
    <t>Krankheit</t>
  </si>
  <si>
    <t>Summe 2</t>
  </si>
  <si>
    <t>Görgens, Peter</t>
  </si>
  <si>
    <t>Stegen, Svenja</t>
  </si>
  <si>
    <r>
      <t>Mehler,</t>
    </r>
    <r>
      <rPr>
        <sz val="8"/>
        <rFont val="Arial"/>
        <family val="2"/>
      </rPr>
      <t xml:space="preserve"> Martin</t>
    </r>
  </si>
  <si>
    <r>
      <t>Backes</t>
    </r>
    <r>
      <rPr>
        <sz val="8"/>
        <rFont val="Arial"/>
        <family val="2"/>
      </rPr>
      <t>, Leona</t>
    </r>
  </si>
  <si>
    <r>
      <t xml:space="preserve">Herchenhan, </t>
    </r>
    <r>
      <rPr>
        <sz val="8"/>
        <rFont val="Arial"/>
        <family val="2"/>
      </rPr>
      <t>Thomas</t>
    </r>
  </si>
  <si>
    <r>
      <t>Keuthmann,</t>
    </r>
    <r>
      <rPr>
        <sz val="8"/>
        <rFont val="Arial"/>
        <family val="2"/>
      </rPr>
      <t xml:space="preserve"> Maike</t>
    </r>
  </si>
  <si>
    <r>
      <t>Kremer,</t>
    </r>
    <r>
      <rPr>
        <sz val="8"/>
        <rFont val="Arial"/>
        <family val="2"/>
      </rPr>
      <t xml:space="preserve"> Volker</t>
    </r>
  </si>
  <si>
    <r>
      <t>Schoess,</t>
    </r>
    <r>
      <rPr>
        <sz val="8"/>
        <rFont val="Arial"/>
        <family val="2"/>
      </rPr>
      <t xml:space="preserve"> Susanne</t>
    </r>
  </si>
  <si>
    <r>
      <t>Ebner,</t>
    </r>
    <r>
      <rPr>
        <sz val="8"/>
        <rFont val="Arial"/>
        <family val="2"/>
      </rPr>
      <t xml:space="preserve"> Arne</t>
    </r>
  </si>
  <si>
    <r>
      <t>Grikschas,</t>
    </r>
    <r>
      <rPr>
        <sz val="8"/>
        <rFont val="Arial"/>
        <family val="2"/>
      </rPr>
      <t xml:space="preserve"> Sven</t>
    </r>
  </si>
  <si>
    <r>
      <t>Marx,</t>
    </r>
    <r>
      <rPr>
        <sz val="8"/>
        <rFont val="Arial"/>
        <family val="2"/>
      </rPr>
      <t xml:space="preserve"> Andre</t>
    </r>
  </si>
  <si>
    <r>
      <t>Slava</t>
    </r>
    <r>
      <rPr>
        <sz val="8"/>
        <rFont val="Arial"/>
        <family val="2"/>
      </rPr>
      <t>, Petra</t>
    </r>
  </si>
  <si>
    <r>
      <t>Tripler</t>
    </r>
    <r>
      <rPr>
        <sz val="8"/>
        <rFont val="Arial"/>
        <family val="2"/>
      </rPr>
      <t>, Roman</t>
    </r>
  </si>
  <si>
    <r>
      <t>Kersting</t>
    </r>
    <r>
      <rPr>
        <sz val="8"/>
        <rFont val="Arial"/>
        <family val="2"/>
      </rPr>
      <t>, Harald</t>
    </r>
  </si>
  <si>
    <r>
      <t>Esen,</t>
    </r>
    <r>
      <rPr>
        <sz val="8"/>
        <rFont val="Arial"/>
        <family val="2"/>
      </rPr>
      <t xml:space="preserve"> Susanne</t>
    </r>
  </si>
  <si>
    <r>
      <t>Friedrich,</t>
    </r>
    <r>
      <rPr>
        <sz val="8"/>
        <rFont val="Arial"/>
        <family val="2"/>
      </rPr>
      <t xml:space="preserve"> Jürgen</t>
    </r>
  </si>
  <si>
    <r>
      <t xml:space="preserve">Hantke, </t>
    </r>
    <r>
      <rPr>
        <sz val="8"/>
        <rFont val="Arial"/>
        <family val="2"/>
      </rPr>
      <t>Sabine</t>
    </r>
  </si>
  <si>
    <r>
      <t xml:space="preserve">Lütke, </t>
    </r>
    <r>
      <rPr>
        <sz val="8"/>
        <rFont val="Arial"/>
        <family val="2"/>
      </rPr>
      <t>Doris</t>
    </r>
  </si>
  <si>
    <t xml:space="preserve">Marso, David </t>
  </si>
  <si>
    <t xml:space="preserve">Ninova, Hristina </t>
  </si>
  <si>
    <t xml:space="preserve">Rinklin, Ingrid </t>
  </si>
  <si>
    <t xml:space="preserve">Zahn, Bianca </t>
  </si>
  <si>
    <t xml:space="preserve">Lutz, Richard </t>
  </si>
  <si>
    <t xml:space="preserve">Uliczka, Robert </t>
  </si>
  <si>
    <t xml:space="preserve">Krüger, Vanessa </t>
  </si>
  <si>
    <t>Pöttgen, Melissa</t>
  </si>
  <si>
    <t xml:space="preserve">Riklin, Ingrid </t>
  </si>
  <si>
    <t>Schneider, Theresa</t>
  </si>
  <si>
    <t>Tusker, Nadine</t>
  </si>
  <si>
    <t>Zeuner, Nicole</t>
  </si>
  <si>
    <t>PR</t>
  </si>
  <si>
    <t>Depcik, Farah</t>
  </si>
  <si>
    <t>Kazior, Melanie</t>
  </si>
  <si>
    <t>Bahr, Sebastian</t>
  </si>
  <si>
    <t>Fischel-Petrovic, Nadja</t>
  </si>
  <si>
    <r>
      <t>Marx,</t>
    </r>
    <r>
      <rPr>
        <sz val="12"/>
        <rFont val="Arial"/>
        <family val="2"/>
      </rPr>
      <t xml:space="preserve"> André</t>
    </r>
  </si>
  <si>
    <t>01.01.19-30.12.19 (52 Wochen)</t>
  </si>
  <si>
    <t>Heidemann, Thorsten</t>
  </si>
  <si>
    <t>01.01.19-31.12.19 (52 Wochen)</t>
  </si>
  <si>
    <t>Bedbur, Ruth</t>
  </si>
  <si>
    <t>Henning, Stefan</t>
  </si>
  <si>
    <t>Golling, Sarah</t>
  </si>
  <si>
    <t>Lübke, Anja</t>
  </si>
  <si>
    <t>04.03.-10.03.19</t>
  </si>
  <si>
    <t>11.03.-17.03.19</t>
  </si>
  <si>
    <t>18.03.-24.03.19</t>
  </si>
  <si>
    <t>25.03.-31.03.19</t>
  </si>
  <si>
    <t>01.04.-07.04.19</t>
  </si>
  <si>
    <t>08.04.-14.04.19</t>
  </si>
  <si>
    <t>15.04.-21.04.19</t>
  </si>
  <si>
    <t>22.04.-28.04.19</t>
  </si>
  <si>
    <t>29.04.-05.05.19</t>
  </si>
  <si>
    <t>06.05.-12.05.19</t>
  </si>
  <si>
    <t>13.05.-19.05.19</t>
  </si>
  <si>
    <t>20.05.-26.05.19</t>
  </si>
  <si>
    <t>27.05.-02.06.19</t>
  </si>
  <si>
    <t>03.06.-09.06.19</t>
  </si>
  <si>
    <t>25.02.-03.03.19</t>
  </si>
  <si>
    <t>18.02.-24.02.19</t>
  </si>
  <si>
    <t>11.02.-17.02.19</t>
  </si>
  <si>
    <t>04.02.-10.02.19</t>
  </si>
  <si>
    <t>28.01.-03.02.19</t>
  </si>
  <si>
    <t>21.01.-27.01.19</t>
  </si>
  <si>
    <t>14.01.-20.01.19</t>
  </si>
  <si>
    <t>07.01.-13.01.19</t>
  </si>
  <si>
    <t>01.01.-06.01.19</t>
  </si>
  <si>
    <t>bis hier Christian</t>
  </si>
  <si>
    <t>Neujahr</t>
  </si>
  <si>
    <t>Rosenmontag</t>
  </si>
  <si>
    <t>Karfreitag</t>
  </si>
  <si>
    <t>Ostermontag</t>
  </si>
  <si>
    <t>Maifeiertag</t>
  </si>
  <si>
    <t>Gesamt 2019</t>
  </si>
  <si>
    <t>Hackers, 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</si>
</sst>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23">
    <xf numFmtId="0" fontId="0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</cellStyleXfs>
  <cellXfs count="137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/>
    <xf numFmtId="4" fontId="7" fillId="0" borderId="0" xfId="0" applyNumberFormat="1" applyFont="1"/>
    <xf numFmtId="0" fontId="11" fillId="0" borderId="2" xfId="0" applyFont="1" applyBorder="1"/>
    <xf numFmtId="4" fontId="8" fillId="0" borderId="0" xfId="0" applyNumberFormat="1" applyFont="1"/>
    <xf numFmtId="0" fontId="9" fillId="0" borderId="0" xfId="0" applyFont="1" applyFill="1"/>
    <xf numFmtId="4" fontId="7" fillId="0" borderId="0" xfId="0" applyNumberFormat="1" applyFont="1" applyFill="1"/>
    <xf numFmtId="0" fontId="11" fillId="0" borderId="0" xfId="0" applyFont="1" applyBorder="1"/>
    <xf numFmtId="0" fontId="8" fillId="0" borderId="2" xfId="0" applyFont="1" applyBorder="1" applyAlignment="1">
      <alignment horizontal="center" wrapText="1"/>
    </xf>
    <xf numFmtId="0" fontId="0" fillId="0" borderId="3" xfId="0" applyBorder="1"/>
    <xf numFmtId="4" fontId="8" fillId="0" borderId="4" xfId="0" applyNumberFormat="1" applyFont="1" applyBorder="1"/>
    <xf numFmtId="4" fontId="8" fillId="0" borderId="2" xfId="0" applyNumberFormat="1" applyFont="1" applyBorder="1"/>
    <xf numFmtId="4" fontId="8" fillId="0" borderId="0" xfId="0" applyNumberFormat="1" applyFont="1" applyBorder="1"/>
    <xf numFmtId="0" fontId="0" fillId="0" borderId="0" xfId="0" applyBorder="1"/>
    <xf numFmtId="0" fontId="15" fillId="0" borderId="0" xfId="0" applyFont="1"/>
    <xf numFmtId="4" fontId="6" fillId="0" borderId="0" xfId="0" applyNumberFormat="1" applyFont="1"/>
    <xf numFmtId="4" fontId="6" fillId="0" borderId="0" xfId="0" applyNumberFormat="1" applyFont="1" applyFill="1"/>
    <xf numFmtId="4" fontId="5" fillId="0" borderId="0" xfId="0" applyNumberFormat="1" applyFont="1"/>
    <xf numFmtId="4" fontId="5" fillId="0" borderId="0" xfId="0" applyNumberFormat="1" applyFont="1" applyFill="1"/>
    <xf numFmtId="4" fontId="0" fillId="0" borderId="0" xfId="0" applyNumberFormat="1" applyFont="1"/>
    <xf numFmtId="4" fontId="4" fillId="0" borderId="0" xfId="0" applyNumberFormat="1" applyFont="1"/>
    <xf numFmtId="4" fontId="4" fillId="0" borderId="0" xfId="0" applyNumberFormat="1" applyFont="1" applyFill="1"/>
    <xf numFmtId="4" fontId="3" fillId="0" borderId="0" xfId="0" applyNumberFormat="1" applyFont="1"/>
    <xf numFmtId="4" fontId="3" fillId="0" borderId="0" xfId="0" applyNumberFormat="1" applyFont="1" applyFill="1"/>
    <xf numFmtId="0" fontId="10" fillId="0" borderId="0" xfId="0" applyFont="1"/>
    <xf numFmtId="4" fontId="2" fillId="0" borderId="0" xfId="0" applyNumberFormat="1" applyFont="1"/>
    <xf numFmtId="4" fontId="2" fillId="0" borderId="0" xfId="0" applyNumberFormat="1" applyFont="1" applyFill="1"/>
    <xf numFmtId="4" fontId="0" fillId="0" borderId="0" xfId="0" applyNumberFormat="1" applyFont="1" applyBorder="1"/>
    <xf numFmtId="0" fontId="9" fillId="0" borderId="0" xfId="0" applyFont="1" applyBorder="1"/>
    <xf numFmtId="0" fontId="11" fillId="0" borderId="1" xfId="0" applyFont="1" applyBorder="1"/>
    <xf numFmtId="0" fontId="8" fillId="0" borderId="20" xfId="0" applyFont="1" applyBorder="1"/>
    <xf numFmtId="4" fontId="0" fillId="0" borderId="0" xfId="0" applyNumberFormat="1" applyFont="1" applyFill="1" applyBorder="1"/>
    <xf numFmtId="0" fontId="17" fillId="0" borderId="0" xfId="0" applyFont="1" applyFill="1"/>
    <xf numFmtId="4" fontId="0" fillId="0" borderId="0" xfId="0" applyNumberFormat="1" applyFont="1" applyFill="1"/>
    <xf numFmtId="4" fontId="1" fillId="0" borderId="0" xfId="0" applyNumberFormat="1" applyFont="1" applyFill="1"/>
    <xf numFmtId="0" fontId="18" fillId="0" borderId="0" xfId="0" applyFont="1"/>
    <xf numFmtId="0" fontId="19" fillId="0" borderId="0" xfId="0" applyFont="1"/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wrapText="1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9" xfId="0" applyFont="1" applyBorder="1"/>
    <xf numFmtId="0" fontId="19" fillId="0" borderId="10" xfId="0" applyFont="1" applyBorder="1"/>
    <xf numFmtId="0" fontId="19" fillId="0" borderId="0" xfId="0" applyFont="1" applyBorder="1"/>
    <xf numFmtId="0" fontId="20" fillId="0" borderId="0" xfId="0" applyFont="1"/>
    <xf numFmtId="4" fontId="19" fillId="0" borderId="0" xfId="0" applyNumberFormat="1" applyFont="1"/>
    <xf numFmtId="4" fontId="19" fillId="0" borderId="9" xfId="0" applyNumberFormat="1" applyFont="1" applyBorder="1"/>
    <xf numFmtId="10" fontId="19" fillId="0" borderId="10" xfId="0" applyNumberFormat="1" applyFont="1" applyBorder="1"/>
    <xf numFmtId="0" fontId="22" fillId="0" borderId="2" xfId="0" applyFont="1" applyBorder="1"/>
    <xf numFmtId="4" fontId="18" fillId="0" borderId="4" xfId="0" applyNumberFormat="1" applyFont="1" applyBorder="1"/>
    <xf numFmtId="4" fontId="18" fillId="0" borderId="11" xfId="0" applyNumberFormat="1" applyFont="1" applyBorder="1"/>
    <xf numFmtId="10" fontId="18" fillId="0" borderId="12" xfId="0" applyNumberFormat="1" applyFont="1" applyBorder="1"/>
    <xf numFmtId="0" fontId="20" fillId="0" borderId="0" xfId="0" applyFont="1" applyFill="1"/>
    <xf numFmtId="0" fontId="22" fillId="0" borderId="0" xfId="0" applyFont="1" applyBorder="1"/>
    <xf numFmtId="0" fontId="23" fillId="0" borderId="0" xfId="0" applyFont="1" applyFill="1"/>
    <xf numFmtId="4" fontId="19" fillId="0" borderId="9" xfId="0" applyNumberFormat="1" applyFont="1" applyFill="1" applyBorder="1"/>
    <xf numFmtId="10" fontId="19" fillId="0" borderId="10" xfId="0" applyNumberFormat="1" applyFont="1" applyFill="1" applyBorder="1"/>
    <xf numFmtId="4" fontId="18" fillId="0" borderId="9" xfId="0" applyNumberFormat="1" applyFont="1" applyBorder="1"/>
    <xf numFmtId="0" fontId="22" fillId="0" borderId="5" xfId="0" applyFont="1" applyBorder="1"/>
    <xf numFmtId="4" fontId="18" fillId="0" borderId="5" xfId="0" applyNumberFormat="1" applyFont="1" applyBorder="1"/>
    <xf numFmtId="4" fontId="18" fillId="0" borderId="13" xfId="0" applyNumberFormat="1" applyFont="1" applyBorder="1"/>
    <xf numFmtId="10" fontId="18" fillId="0" borderId="14" xfId="0" applyNumberFormat="1" applyFont="1" applyFill="1" applyBorder="1"/>
    <xf numFmtId="0" fontId="19" fillId="0" borderId="3" xfId="0" applyFont="1" applyBorder="1"/>
    <xf numFmtId="4" fontId="19" fillId="0" borderId="3" xfId="0" applyNumberFormat="1" applyFont="1" applyBorder="1"/>
    <xf numFmtId="4" fontId="18" fillId="0" borderId="0" xfId="0" applyNumberFormat="1" applyFont="1" applyBorder="1"/>
    <xf numFmtId="10" fontId="18" fillId="0" borderId="10" xfId="0" applyNumberFormat="1" applyFont="1" applyFill="1" applyBorder="1"/>
    <xf numFmtId="4" fontId="19" fillId="0" borderId="0" xfId="0" applyNumberFormat="1" applyFont="1" applyBorder="1"/>
    <xf numFmtId="4" fontId="18" fillId="0" borderId="1" xfId="0" applyNumberFormat="1" applyFont="1" applyBorder="1"/>
    <xf numFmtId="4" fontId="18" fillId="0" borderId="17" xfId="0" applyNumberFormat="1" applyFont="1" applyBorder="1"/>
    <xf numFmtId="10" fontId="18" fillId="0" borderId="18" xfId="0" applyNumberFormat="1" applyFont="1" applyBorder="1"/>
    <xf numFmtId="10" fontId="18" fillId="0" borderId="19" xfId="0" applyNumberFormat="1" applyFont="1" applyBorder="1"/>
    <xf numFmtId="4" fontId="8" fillId="0" borderId="0" xfId="0" applyNumberFormat="1" applyFont="1" applyFill="1"/>
    <xf numFmtId="0" fontId="0" fillId="0" borderId="0" xfId="0" applyFont="1"/>
    <xf numFmtId="0" fontId="0" fillId="0" borderId="4" xfId="0" applyFont="1" applyBorder="1"/>
    <xf numFmtId="0" fontId="0" fillId="0" borderId="20" xfId="0" applyFont="1" applyBorder="1"/>
    <xf numFmtId="0" fontId="0" fillId="0" borderId="0" xfId="0" applyFont="1" applyFill="1"/>
    <xf numFmtId="0" fontId="11" fillId="0" borderId="5" xfId="0" applyFont="1" applyBorder="1"/>
    <xf numFmtId="0" fontId="0" fillId="0" borderId="0" xfId="0" applyFont="1" applyFill="1" applyBorder="1"/>
    <xf numFmtId="0" fontId="8" fillId="0" borderId="0" xfId="0" applyFont="1" applyFill="1" applyBorder="1"/>
    <xf numFmtId="0" fontId="16" fillId="0" borderId="0" xfId="0" applyFont="1" applyFill="1" applyBorder="1"/>
    <xf numFmtId="0" fontId="8" fillId="0" borderId="0" xfId="0" applyFont="1" applyBorder="1"/>
    <xf numFmtId="0" fontId="11" fillId="0" borderId="21" xfId="0" applyFont="1" applyBorder="1"/>
    <xf numFmtId="10" fontId="18" fillId="0" borderId="23" xfId="0" applyNumberFormat="1" applyFont="1" applyBorder="1"/>
    <xf numFmtId="4" fontId="18" fillId="0" borderId="23" xfId="0" applyNumberFormat="1" applyFont="1" applyBorder="1"/>
    <xf numFmtId="0" fontId="19" fillId="0" borderId="22" xfId="0" applyFont="1" applyBorder="1"/>
    <xf numFmtId="0" fontId="19" fillId="0" borderId="24" xfId="0" applyFont="1" applyBorder="1"/>
    <xf numFmtId="4" fontId="18" fillId="0" borderId="12" xfId="0" applyNumberFormat="1" applyFont="1" applyBorder="1"/>
    <xf numFmtId="10" fontId="18" fillId="0" borderId="8" xfId="0" applyNumberFormat="1" applyFont="1" applyBorder="1"/>
    <xf numFmtId="0" fontId="18" fillId="0" borderId="11" xfId="0" applyFont="1" applyBorder="1" applyAlignment="1">
      <alignment horizontal="center"/>
    </xf>
    <xf numFmtId="4" fontId="19" fillId="0" borderId="24" xfId="0" applyNumberFormat="1" applyFont="1" applyBorder="1"/>
    <xf numFmtId="4" fontId="19" fillId="0" borderId="23" xfId="0" applyNumberFormat="1" applyFont="1" applyBorder="1"/>
    <xf numFmtId="10" fontId="18" fillId="0" borderId="21" xfId="0" applyNumberFormat="1" applyFont="1" applyFill="1" applyBorder="1"/>
    <xf numFmtId="4" fontId="19" fillId="0" borderId="25" xfId="0" applyNumberFormat="1" applyFont="1" applyBorder="1"/>
    <xf numFmtId="0" fontId="18" fillId="0" borderId="2" xfId="0" applyFont="1" applyFill="1" applyBorder="1" applyAlignment="1">
      <alignment horizontal="center"/>
    </xf>
    <xf numFmtId="0" fontId="9" fillId="0" borderId="1" xfId="0" applyFont="1" applyBorder="1"/>
    <xf numFmtId="10" fontId="18" fillId="0" borderId="0" xfId="0" applyNumberFormat="1" applyFont="1" applyFill="1" applyBorder="1"/>
    <xf numFmtId="0" fontId="24" fillId="0" borderId="13" xfId="0" applyFont="1" applyBorder="1"/>
    <xf numFmtId="4" fontId="25" fillId="0" borderId="5" xfId="0" applyNumberFormat="1" applyFont="1" applyBorder="1"/>
    <xf numFmtId="4" fontId="25" fillId="0" borderId="14" xfId="0" applyNumberFormat="1" applyFont="1" applyBorder="1"/>
    <xf numFmtId="4" fontId="0" fillId="0" borderId="0" xfId="0" applyNumberFormat="1"/>
    <xf numFmtId="2" fontId="0" fillId="0" borderId="0" xfId="0" applyNumberFormat="1"/>
    <xf numFmtId="0" fontId="0" fillId="0" borderId="0" xfId="0" applyFill="1"/>
    <xf numFmtId="0" fontId="15" fillId="0" borderId="0" xfId="0" applyFont="1" applyFill="1"/>
    <xf numFmtId="0" fontId="8" fillId="0" borderId="2" xfId="0" applyFont="1" applyFill="1" applyBorder="1" applyAlignment="1">
      <alignment horizontal="center"/>
    </xf>
    <xf numFmtId="4" fontId="8" fillId="0" borderId="0" xfId="0" applyNumberFormat="1" applyFont="1" applyFill="1" applyBorder="1"/>
    <xf numFmtId="4" fontId="8" fillId="0" borderId="2" xfId="0" applyNumberFormat="1" applyFont="1" applyFill="1" applyBorder="1"/>
    <xf numFmtId="4" fontId="8" fillId="0" borderId="4" xfId="0" applyNumberFormat="1" applyFont="1" applyFill="1" applyBorder="1"/>
    <xf numFmtId="2" fontId="0" fillId="0" borderId="0" xfId="0" applyNumberFormat="1" applyFill="1"/>
    <xf numFmtId="0" fontId="20" fillId="0" borderId="0" xfId="0" applyFont="1" applyBorder="1"/>
    <xf numFmtId="4" fontId="4" fillId="2" borderId="0" xfId="0" applyNumberFormat="1" applyFont="1" applyFill="1"/>
    <xf numFmtId="4" fontId="3" fillId="2" borderId="0" xfId="0" applyNumberFormat="1" applyFont="1" applyFill="1"/>
    <xf numFmtId="0" fontId="0" fillId="2" borderId="0" xfId="0" applyFill="1"/>
    <xf numFmtId="4" fontId="7" fillId="2" borderId="0" xfId="0" applyNumberFormat="1" applyFont="1" applyFill="1"/>
    <xf numFmtId="4" fontId="2" fillId="2" borderId="0" xfId="0" applyNumberFormat="1" applyFont="1" applyFill="1"/>
    <xf numFmtId="4" fontId="0" fillId="2" borderId="0" xfId="0" applyNumberFormat="1" applyFont="1" applyFill="1"/>
    <xf numFmtId="0" fontId="26" fillId="0" borderId="0" xfId="0" applyFont="1"/>
    <xf numFmtId="0" fontId="27" fillId="0" borderId="0" xfId="0" applyFont="1"/>
    <xf numFmtId="4" fontId="8" fillId="0" borderId="2" xfId="0" applyNumberFormat="1" applyFont="1" applyBorder="1" applyAlignment="1">
      <alignment horizontal="center"/>
    </xf>
    <xf numFmtId="4" fontId="0" fillId="0" borderId="0" xfId="0" applyNumberFormat="1" applyBorder="1"/>
    <xf numFmtId="4" fontId="0" fillId="2" borderId="0" xfId="0" applyNumberFormat="1" applyFill="1"/>
    <xf numFmtId="1" fontId="0" fillId="0" borderId="0" xfId="0" applyNumberFormat="1"/>
    <xf numFmtId="0" fontId="27" fillId="2" borderId="0" xfId="0" applyFont="1" applyFill="1"/>
    <xf numFmtId="0" fontId="0" fillId="2" borderId="0" xfId="0" applyFont="1" applyFill="1" applyBorder="1"/>
    <xf numFmtId="0" fontId="9" fillId="2" borderId="0" xfId="0" applyFont="1" applyFill="1"/>
    <xf numFmtId="0" fontId="0" fillId="2" borderId="0" xfId="0" applyFont="1" applyFill="1"/>
    <xf numFmtId="0" fontId="9" fillId="2" borderId="0" xfId="0" applyFont="1" applyFill="1" applyBorder="1"/>
    <xf numFmtId="0" fontId="11" fillId="2" borderId="0" xfId="0" applyFont="1" applyFill="1" applyBorder="1"/>
    <xf numFmtId="0" fontId="19" fillId="0" borderId="6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9" fillId="0" borderId="16" xfId="0" applyFont="1" applyBorder="1" applyAlignment="1">
      <alignment horizontal="center"/>
    </xf>
  </cellXfs>
  <cellStyles count="3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Besuchter Hyperlink" xfId="274" builtinId="9" hidden="1"/>
    <cellStyle name="Besuchter Hyperlink" xfId="276" builtinId="9" hidden="1"/>
    <cellStyle name="Besuchter Hyperlink" xfId="278" builtinId="9" hidden="1"/>
    <cellStyle name="Besuchter Hyperlink" xfId="280" builtinId="9" hidden="1"/>
    <cellStyle name="Besuchter Hyperlink" xfId="282" builtinId="9" hidden="1"/>
    <cellStyle name="Besuchter Hyperlink" xfId="284" builtinId="9" hidden="1"/>
    <cellStyle name="Besuchter Hyperlink" xfId="286" builtinId="9" hidden="1"/>
    <cellStyle name="Besuchter Hyperlink" xfId="288" builtinId="9" hidden="1"/>
    <cellStyle name="Besuchter Hyperlink" xfId="290" builtinId="9" hidden="1"/>
    <cellStyle name="Besuchter Hyperlink" xfId="292" builtinId="9" hidden="1"/>
    <cellStyle name="Besuchter Hyperlink" xfId="294" builtinId="9" hidden="1"/>
    <cellStyle name="Besuchter Hyperlink" xfId="296" builtinId="9" hidden="1"/>
    <cellStyle name="Besuchter Hyperlink" xfId="298" builtinId="9" hidden="1"/>
    <cellStyle name="Besuchter Hyperlink" xfId="300" builtinId="9" hidden="1"/>
    <cellStyle name="Besuchter Hyperlink" xfId="302" builtinId="9" hidden="1"/>
    <cellStyle name="Besuchter Hyperlink" xfId="304" builtinId="9" hidden="1"/>
    <cellStyle name="Besuchter Hyperlink" xfId="306" builtinId="9" hidden="1"/>
    <cellStyle name="Besuchter Hyperlink" xfId="308" builtinId="9" hidden="1"/>
    <cellStyle name="Besuchter Hyperlink" xfId="310" builtinId="9" hidden="1"/>
    <cellStyle name="Besuchter Hyperlink" xfId="312" builtinId="9" hidden="1"/>
    <cellStyle name="Besuchter Hyperlink" xfId="314" builtinId="9" hidden="1"/>
    <cellStyle name="Besuchter Hyperlink" xfId="316" builtinId="9" hidden="1"/>
    <cellStyle name="Besuchter Hyperlink" xfId="318" builtinId="9" hidden="1"/>
    <cellStyle name="Besuchter Hyperlink" xfId="320" builtinId="9" hidden="1"/>
    <cellStyle name="Besuchter Hyperlink" xfId="3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D356-48E5-064D-BBD8-0DC9D38227B7}">
  <dimension ref="A1:BB68"/>
  <sheetViews>
    <sheetView tabSelected="1" zoomScale="90" zoomScaleNormal="90" zoomScalePageLayoutView="120" workbookViewId="0">
      <pane xSplit="1" ySplit="6" topLeftCell="J27" activePane="bottomRight" state="frozenSplit"/>
      <selection pane="topRight" activeCell="J1" sqref="J1"/>
      <selection pane="bottomLeft" activeCell="A21" sqref="A21"/>
      <selection pane="bottomRight" activeCell="A43" sqref="A43"/>
    </sheetView>
  </sheetViews>
  <sheetFormatPr baseColWidth="10" defaultRowHeight="16"/>
  <cols>
    <col min="1" max="1" width="27" bestFit="1" customWidth="1"/>
    <col min="2" max="3" width="16.33203125" customWidth="1"/>
    <col min="4" max="4" width="15.33203125" customWidth="1"/>
    <col min="5" max="6" width="14.1640625" bestFit="1" customWidth="1"/>
    <col min="7" max="7" width="18" customWidth="1"/>
    <col min="8" max="8" width="14.83203125" customWidth="1"/>
    <col min="9" max="9" width="15.6640625" customWidth="1"/>
    <col min="10" max="10" width="16.332031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>
      <c r="A8" s="5" t="s">
        <v>5</v>
      </c>
      <c r="B8" s="24">
        <v>18</v>
      </c>
      <c r="C8" s="24">
        <v>21.5</v>
      </c>
      <c r="D8" s="26">
        <v>27.5</v>
      </c>
      <c r="E8" s="26">
        <v>30.5</v>
      </c>
      <c r="F8">
        <v>36.25</v>
      </c>
      <c r="G8" s="26">
        <v>25.75</v>
      </c>
      <c r="H8" s="26">
        <v>20</v>
      </c>
      <c r="I8" s="26">
        <v>30.5</v>
      </c>
      <c r="J8" s="26">
        <v>25</v>
      </c>
      <c r="K8" s="26">
        <v>21.5</v>
      </c>
      <c r="L8" s="26">
        <v>12</v>
      </c>
      <c r="M8" s="26">
        <v>13</v>
      </c>
      <c r="N8" s="26">
        <v>2</v>
      </c>
      <c r="O8" s="29">
        <v>19.25</v>
      </c>
      <c r="P8" s="29">
        <v>26</v>
      </c>
      <c r="Q8" s="29">
        <v>27.25</v>
      </c>
      <c r="R8" s="29">
        <v>21</v>
      </c>
      <c r="S8" s="6">
        <v>0</v>
      </c>
      <c r="T8" s="6">
        <v>0</v>
      </c>
      <c r="U8" s="6">
        <v>34</v>
      </c>
      <c r="V8" s="6">
        <v>29</v>
      </c>
      <c r="W8" s="6">
        <v>24.5</v>
      </c>
      <c r="X8" s="6">
        <v>40.5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505</v>
      </c>
    </row>
    <row r="9" spans="1:54">
      <c r="A9" s="28" t="s">
        <v>58</v>
      </c>
      <c r="B9" s="24">
        <v>5.75</v>
      </c>
      <c r="C9" s="24">
        <v>10.75</v>
      </c>
      <c r="D9" s="26">
        <v>11.5</v>
      </c>
      <c r="E9" s="26">
        <v>13</v>
      </c>
      <c r="F9">
        <v>14.75</v>
      </c>
      <c r="G9" s="26">
        <v>9.75</v>
      </c>
      <c r="H9" s="26">
        <v>12</v>
      </c>
      <c r="I9" s="26">
        <v>9</v>
      </c>
      <c r="J9" s="26">
        <v>0</v>
      </c>
      <c r="K9" s="26">
        <v>6</v>
      </c>
      <c r="L9" s="26">
        <v>7.5</v>
      </c>
      <c r="M9" s="26">
        <v>9.5</v>
      </c>
      <c r="N9" s="26">
        <v>7</v>
      </c>
      <c r="O9" s="29">
        <v>1.5</v>
      </c>
      <c r="P9" s="29">
        <v>10.5</v>
      </c>
      <c r="Q9" s="29">
        <v>3.5</v>
      </c>
      <c r="R9" s="29">
        <v>7.5</v>
      </c>
      <c r="S9" s="6">
        <v>1.5</v>
      </c>
      <c r="T9" s="6">
        <v>7</v>
      </c>
      <c r="U9" s="6">
        <v>10</v>
      </c>
      <c r="V9" s="6">
        <v>7.5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165.5</v>
      </c>
    </row>
    <row r="10" spans="1:54">
      <c r="A10" s="7" t="s">
        <v>6</v>
      </c>
      <c r="B10" s="14">
        <f>SUM(B8:B9)</f>
        <v>23.75</v>
      </c>
      <c r="C10" s="14">
        <f>SUM(C8:C9)</f>
        <v>32.25</v>
      </c>
      <c r="D10" s="14">
        <f t="shared" ref="D10:AG10" si="1">SUM(D8:D9)</f>
        <v>39</v>
      </c>
      <c r="E10" s="14">
        <f t="shared" si="1"/>
        <v>43.5</v>
      </c>
      <c r="F10" s="14">
        <f t="shared" si="1"/>
        <v>51</v>
      </c>
      <c r="G10" s="14">
        <f t="shared" si="1"/>
        <v>35.5</v>
      </c>
      <c r="H10" s="14">
        <f t="shared" si="1"/>
        <v>32</v>
      </c>
      <c r="I10" s="14">
        <f t="shared" si="1"/>
        <v>39.5</v>
      </c>
      <c r="J10" s="14">
        <f t="shared" si="1"/>
        <v>25</v>
      </c>
      <c r="K10" s="14">
        <f t="shared" si="1"/>
        <v>27.5</v>
      </c>
      <c r="L10" s="14">
        <f t="shared" si="1"/>
        <v>19.5</v>
      </c>
      <c r="M10" s="14">
        <f t="shared" si="1"/>
        <v>22.5</v>
      </c>
      <c r="N10" s="14">
        <f t="shared" si="1"/>
        <v>9</v>
      </c>
      <c r="O10" s="14">
        <f t="shared" si="1"/>
        <v>20.75</v>
      </c>
      <c r="P10" s="14">
        <f t="shared" si="1"/>
        <v>36.5</v>
      </c>
      <c r="Q10" s="14">
        <f t="shared" si="1"/>
        <v>30.75</v>
      </c>
      <c r="R10" s="14">
        <f t="shared" si="1"/>
        <v>28.5</v>
      </c>
      <c r="S10" s="14">
        <f t="shared" si="1"/>
        <v>1.5</v>
      </c>
      <c r="T10" s="14">
        <f t="shared" si="1"/>
        <v>7</v>
      </c>
      <c r="U10" s="14">
        <f t="shared" si="1"/>
        <v>44</v>
      </c>
      <c r="V10" s="14">
        <f t="shared" si="1"/>
        <v>36.5</v>
      </c>
      <c r="W10" s="14">
        <f t="shared" si="1"/>
        <v>24.5</v>
      </c>
      <c r="X10" s="14">
        <f t="shared" si="1"/>
        <v>40.5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A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>SUM(BB8:BB9)</f>
        <v>670.5</v>
      </c>
    </row>
    <row r="11" spans="1:54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>
      <c r="A12" s="9" t="s">
        <v>7</v>
      </c>
      <c r="B12" s="25">
        <v>5.5</v>
      </c>
      <c r="C12" s="25">
        <v>29.5</v>
      </c>
      <c r="D12" s="27">
        <v>38.25</v>
      </c>
      <c r="E12" s="27">
        <v>27.5</v>
      </c>
      <c r="F12">
        <v>22.25</v>
      </c>
      <c r="G12" s="27">
        <v>22.5</v>
      </c>
      <c r="H12" s="27">
        <v>26.25</v>
      </c>
      <c r="I12" s="27">
        <v>32</v>
      </c>
      <c r="J12" s="27">
        <v>24</v>
      </c>
      <c r="K12" s="27">
        <v>16.5</v>
      </c>
      <c r="L12" s="27">
        <v>26</v>
      </c>
      <c r="M12" s="27">
        <v>21.5</v>
      </c>
      <c r="N12" s="27">
        <v>24.25</v>
      </c>
      <c r="O12" s="30">
        <v>3</v>
      </c>
      <c r="P12" s="30">
        <v>4.5</v>
      </c>
      <c r="Q12" s="30">
        <v>0</v>
      </c>
      <c r="R12" s="30">
        <v>21</v>
      </c>
      <c r="S12" s="10">
        <v>17.75</v>
      </c>
      <c r="T12" s="10">
        <v>19.5</v>
      </c>
      <c r="U12" s="10">
        <v>22</v>
      </c>
      <c r="V12" s="10">
        <v>33.25</v>
      </c>
      <c r="W12" s="10">
        <v>23.75</v>
      </c>
      <c r="X12" s="10">
        <v>29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489.75</v>
      </c>
    </row>
    <row r="13" spans="1:54">
      <c r="A13" s="9" t="s">
        <v>97</v>
      </c>
      <c r="B13" s="115"/>
      <c r="C13" s="115"/>
      <c r="D13" s="116"/>
      <c r="E13" s="116"/>
      <c r="F13" s="117"/>
      <c r="G13" s="116"/>
      <c r="H13" s="116"/>
      <c r="I13" s="116"/>
      <c r="J13" s="116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18.75</v>
      </c>
      <c r="U13" s="10">
        <v>26.5</v>
      </c>
      <c r="V13" s="10">
        <v>22</v>
      </c>
      <c r="W13" s="10">
        <v>28.75</v>
      </c>
      <c r="X13" s="10">
        <v>37.5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>
        <f t="shared" ref="BB13:BB22" si="3">SUM(B13:BA13)</f>
        <v>133.5</v>
      </c>
    </row>
    <row r="14" spans="1:54">
      <c r="A14" s="5" t="s">
        <v>8</v>
      </c>
      <c r="B14" s="25">
        <v>10</v>
      </c>
      <c r="C14" s="25">
        <v>10.5</v>
      </c>
      <c r="D14" s="27">
        <v>24</v>
      </c>
      <c r="E14" s="27">
        <v>32</v>
      </c>
      <c r="F14">
        <v>26.25</v>
      </c>
      <c r="G14" s="27">
        <v>23.25</v>
      </c>
      <c r="H14" s="27">
        <v>15</v>
      </c>
      <c r="I14" s="27">
        <v>38.5</v>
      </c>
      <c r="J14" s="27">
        <v>0</v>
      </c>
      <c r="K14" s="27">
        <v>10</v>
      </c>
      <c r="L14" s="27">
        <v>25</v>
      </c>
      <c r="M14" s="27">
        <v>23</v>
      </c>
      <c r="N14" s="27">
        <v>13</v>
      </c>
      <c r="O14" s="30">
        <v>7</v>
      </c>
      <c r="P14" s="30">
        <v>29.5</v>
      </c>
      <c r="Q14" s="30">
        <v>0</v>
      </c>
      <c r="R14" s="30">
        <v>23</v>
      </c>
      <c r="S14" s="10">
        <v>22</v>
      </c>
      <c r="T14" s="10">
        <v>0</v>
      </c>
      <c r="U14" s="10">
        <v>11.5</v>
      </c>
      <c r="V14" s="10">
        <v>11</v>
      </c>
      <c r="W14" s="10">
        <v>16.5</v>
      </c>
      <c r="X14" s="10">
        <v>4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375</v>
      </c>
    </row>
    <row r="15" spans="1:54">
      <c r="A15" s="5" t="s">
        <v>9</v>
      </c>
      <c r="B15" s="25">
        <v>0</v>
      </c>
      <c r="C15" s="25">
        <v>31</v>
      </c>
      <c r="D15" s="27">
        <v>28.5</v>
      </c>
      <c r="E15" s="27">
        <v>31</v>
      </c>
      <c r="F15">
        <v>28</v>
      </c>
      <c r="G15" s="27">
        <v>32.5</v>
      </c>
      <c r="H15" s="27">
        <v>31</v>
      </c>
      <c r="I15" s="27">
        <v>10</v>
      </c>
      <c r="J15" s="27">
        <v>19</v>
      </c>
      <c r="K15" s="27">
        <v>18</v>
      </c>
      <c r="L15" s="27">
        <v>24</v>
      </c>
      <c r="M15" s="27">
        <v>26</v>
      </c>
      <c r="N15" s="27">
        <v>0</v>
      </c>
      <c r="O15" s="30">
        <v>25</v>
      </c>
      <c r="P15" s="30">
        <v>26.5</v>
      </c>
      <c r="Q15" s="30">
        <v>24</v>
      </c>
      <c r="R15" s="30">
        <v>0</v>
      </c>
      <c r="S15" s="10">
        <v>7.5</v>
      </c>
      <c r="T15" s="10">
        <v>24</v>
      </c>
      <c r="U15" s="10">
        <v>16</v>
      </c>
      <c r="V15" s="10">
        <v>27.5</v>
      </c>
      <c r="W15" s="10">
        <v>9</v>
      </c>
      <c r="X15" s="10">
        <v>14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452.5</v>
      </c>
    </row>
    <row r="16" spans="1:54">
      <c r="A16" s="5" t="s">
        <v>10</v>
      </c>
      <c r="B16" s="25">
        <v>0</v>
      </c>
      <c r="C16" s="25">
        <v>28</v>
      </c>
      <c r="D16" s="27">
        <v>20.5</v>
      </c>
      <c r="E16" s="27">
        <v>17.75</v>
      </c>
      <c r="F16">
        <v>8.5</v>
      </c>
      <c r="G16" s="27">
        <v>24.5</v>
      </c>
      <c r="H16" s="27">
        <v>14.5</v>
      </c>
      <c r="I16" s="27">
        <v>13.25</v>
      </c>
      <c r="J16" s="27">
        <v>19.75</v>
      </c>
      <c r="K16" s="27">
        <v>13.25</v>
      </c>
      <c r="L16" s="27">
        <v>8</v>
      </c>
      <c r="M16" s="27">
        <v>10.25</v>
      </c>
      <c r="N16" s="27">
        <v>23.75</v>
      </c>
      <c r="O16" s="30">
        <v>9</v>
      </c>
      <c r="P16" s="30">
        <v>20.25</v>
      </c>
      <c r="Q16" s="30">
        <v>30</v>
      </c>
      <c r="R16" s="30">
        <v>0</v>
      </c>
      <c r="S16" s="10">
        <v>18</v>
      </c>
      <c r="T16" s="10">
        <v>17.25</v>
      </c>
      <c r="U16" s="10">
        <v>9.25</v>
      </c>
      <c r="V16" s="10">
        <v>20.5</v>
      </c>
      <c r="W16" s="10">
        <v>23.5</v>
      </c>
      <c r="X16" s="10">
        <v>24.5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374.25</v>
      </c>
    </row>
    <row r="17" spans="1:54">
      <c r="A17" s="5" t="s">
        <v>76</v>
      </c>
      <c r="B17" s="25">
        <v>18</v>
      </c>
      <c r="C17" s="25">
        <v>32.5</v>
      </c>
      <c r="D17" s="27">
        <v>36.5</v>
      </c>
      <c r="E17" s="27">
        <v>25</v>
      </c>
      <c r="F17">
        <v>25.5</v>
      </c>
      <c r="G17" s="27">
        <v>31</v>
      </c>
      <c r="H17" s="27">
        <v>35.5</v>
      </c>
      <c r="I17" s="27">
        <v>22.5</v>
      </c>
      <c r="J17" s="27">
        <v>16.5</v>
      </c>
      <c r="K17" s="27">
        <v>23.5</v>
      </c>
      <c r="L17" s="27">
        <v>32.5</v>
      </c>
      <c r="M17" s="27">
        <v>37</v>
      </c>
      <c r="N17" s="27">
        <v>22.5</v>
      </c>
      <c r="O17" s="30">
        <v>30.5</v>
      </c>
      <c r="P17" s="30">
        <v>14.5</v>
      </c>
      <c r="Q17" s="30">
        <v>0</v>
      </c>
      <c r="R17" s="30">
        <v>0</v>
      </c>
      <c r="S17" s="10">
        <v>24.5</v>
      </c>
      <c r="T17" s="10">
        <v>23</v>
      </c>
      <c r="U17" s="10">
        <v>31</v>
      </c>
      <c r="V17" s="10">
        <v>25.5</v>
      </c>
      <c r="W17" s="10">
        <v>16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523.5</v>
      </c>
    </row>
    <row r="18" spans="1:54" ht="16" customHeight="1">
      <c r="A18" s="129" t="s">
        <v>59</v>
      </c>
      <c r="B18" s="25">
        <v>8.25</v>
      </c>
      <c r="C18" s="25">
        <v>31.75</v>
      </c>
      <c r="D18" s="27">
        <v>26.75</v>
      </c>
      <c r="E18" s="27">
        <v>20.75</v>
      </c>
      <c r="F18">
        <v>33.5</v>
      </c>
      <c r="G18" s="27">
        <v>13.75</v>
      </c>
      <c r="H18" s="27">
        <v>27.25</v>
      </c>
      <c r="I18" s="27">
        <v>27.25</v>
      </c>
      <c r="J18" s="27">
        <v>27</v>
      </c>
      <c r="K18" s="27">
        <v>0</v>
      </c>
      <c r="L18" s="27">
        <v>32.25</v>
      </c>
      <c r="M18" s="27">
        <v>0</v>
      </c>
      <c r="N18" s="27">
        <v>11.75</v>
      </c>
      <c r="O18" s="30">
        <v>20.5</v>
      </c>
      <c r="P18" s="30">
        <v>19.5</v>
      </c>
      <c r="Q18" s="30">
        <v>21.5</v>
      </c>
      <c r="R18" s="30">
        <v>20.5</v>
      </c>
      <c r="S18" s="10">
        <v>8.75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351</v>
      </c>
    </row>
    <row r="19" spans="1:54">
      <c r="A19" s="5" t="s">
        <v>77</v>
      </c>
      <c r="B19" s="25">
        <v>13</v>
      </c>
      <c r="C19" s="25">
        <v>17.25</v>
      </c>
      <c r="D19" s="27">
        <v>27.5</v>
      </c>
      <c r="E19" s="27">
        <v>28.25</v>
      </c>
      <c r="F19">
        <v>29.25</v>
      </c>
      <c r="G19" s="27">
        <v>18.5</v>
      </c>
      <c r="H19" s="27">
        <v>27</v>
      </c>
      <c r="I19" s="27">
        <v>28.5</v>
      </c>
      <c r="J19" s="27">
        <v>26.75</v>
      </c>
      <c r="K19" s="27">
        <v>15.5</v>
      </c>
      <c r="L19" s="27">
        <v>26.25</v>
      </c>
      <c r="M19" s="27">
        <v>20.25</v>
      </c>
      <c r="N19" s="27">
        <v>20.75</v>
      </c>
      <c r="O19" s="30">
        <v>26</v>
      </c>
      <c r="P19" s="30">
        <v>11</v>
      </c>
      <c r="Q19" s="30">
        <v>0</v>
      </c>
      <c r="R19" s="30">
        <v>21</v>
      </c>
      <c r="S19" s="10">
        <v>19.5</v>
      </c>
      <c r="T19" s="10">
        <v>35.5</v>
      </c>
      <c r="U19" s="10">
        <v>28</v>
      </c>
      <c r="V19" s="10">
        <v>29.25</v>
      </c>
      <c r="W19" s="10">
        <v>16.25</v>
      </c>
      <c r="X19" s="10">
        <v>15.25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500.5</v>
      </c>
    </row>
    <row r="20" spans="1:54">
      <c r="A20" s="5" t="s">
        <v>78</v>
      </c>
      <c r="B20" s="25">
        <v>0</v>
      </c>
      <c r="C20" s="25">
        <v>0</v>
      </c>
      <c r="D20" s="27">
        <v>0</v>
      </c>
      <c r="E20" s="27">
        <v>14</v>
      </c>
      <c r="F20">
        <v>35.25</v>
      </c>
      <c r="G20" s="27">
        <v>30.25</v>
      </c>
      <c r="H20" s="27">
        <v>31.5</v>
      </c>
      <c r="I20" s="27">
        <v>33.25</v>
      </c>
      <c r="J20" s="27">
        <v>27.25</v>
      </c>
      <c r="K20" s="27">
        <v>10.25</v>
      </c>
      <c r="L20" s="27">
        <v>28.75</v>
      </c>
      <c r="M20" s="27">
        <v>33</v>
      </c>
      <c r="N20" s="27">
        <v>22</v>
      </c>
      <c r="O20" s="30">
        <v>16.75</v>
      </c>
      <c r="P20" s="30">
        <v>22.5</v>
      </c>
      <c r="Q20" s="30">
        <v>19</v>
      </c>
      <c r="R20" s="30">
        <v>24.75</v>
      </c>
      <c r="S20" s="10">
        <v>14.5</v>
      </c>
      <c r="T20" s="10">
        <v>22.5</v>
      </c>
      <c r="U20" s="10">
        <v>30.5</v>
      </c>
      <c r="V20" s="10">
        <v>29</v>
      </c>
      <c r="W20" s="10">
        <v>13.75</v>
      </c>
      <c r="X20" s="10">
        <v>14.5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473.25</v>
      </c>
    </row>
    <row r="21" spans="1:54">
      <c r="A21" s="5" t="s">
        <v>11</v>
      </c>
      <c r="B21" s="25">
        <v>10</v>
      </c>
      <c r="C21" s="25">
        <v>32.5</v>
      </c>
      <c r="D21" s="27">
        <v>24</v>
      </c>
      <c r="E21" s="27">
        <v>12.5</v>
      </c>
      <c r="F21">
        <v>19</v>
      </c>
      <c r="G21" s="27">
        <v>11.75</v>
      </c>
      <c r="H21" s="27">
        <v>23</v>
      </c>
      <c r="I21" s="27">
        <v>17</v>
      </c>
      <c r="J21" s="27">
        <v>0</v>
      </c>
      <c r="K21" s="27">
        <v>16</v>
      </c>
      <c r="L21" s="27">
        <v>18.25</v>
      </c>
      <c r="M21" s="27">
        <v>27.25</v>
      </c>
      <c r="N21" s="27">
        <v>30</v>
      </c>
      <c r="O21" s="30">
        <v>34</v>
      </c>
      <c r="P21" s="30">
        <v>18</v>
      </c>
      <c r="Q21" s="30">
        <v>12</v>
      </c>
      <c r="R21" s="30">
        <v>0</v>
      </c>
      <c r="S21" s="35">
        <v>27</v>
      </c>
      <c r="T21" s="35">
        <v>35.5</v>
      </c>
      <c r="U21" s="35">
        <v>32</v>
      </c>
      <c r="V21" s="35">
        <v>32</v>
      </c>
      <c r="W21" s="35">
        <v>27</v>
      </c>
      <c r="X21" s="35">
        <v>29.5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488.25</v>
      </c>
    </row>
    <row r="22" spans="1:54">
      <c r="A22" s="9" t="s">
        <v>79</v>
      </c>
      <c r="B22" s="25">
        <v>10.25</v>
      </c>
      <c r="C22" s="25">
        <v>31.25</v>
      </c>
      <c r="D22" s="27">
        <v>22.5</v>
      </c>
      <c r="E22" s="27">
        <v>16.5</v>
      </c>
      <c r="F22">
        <v>15.75</v>
      </c>
      <c r="G22" s="27">
        <v>13.75</v>
      </c>
      <c r="H22" s="27">
        <v>18.5</v>
      </c>
      <c r="I22" s="27">
        <v>20</v>
      </c>
      <c r="J22" s="27">
        <v>4.5</v>
      </c>
      <c r="K22" s="27">
        <v>8.5</v>
      </c>
      <c r="L22" s="27">
        <v>13.75</v>
      </c>
      <c r="M22" s="27">
        <v>3.5</v>
      </c>
      <c r="N22" s="27">
        <v>6.25</v>
      </c>
      <c r="O22" s="30">
        <v>11.75</v>
      </c>
      <c r="P22" s="30">
        <v>12.25</v>
      </c>
      <c r="Q22" s="30">
        <v>11.25</v>
      </c>
      <c r="R22" s="30">
        <v>13.75</v>
      </c>
      <c r="S22" s="35">
        <v>4.5</v>
      </c>
      <c r="T22" s="35">
        <v>10.75</v>
      </c>
      <c r="U22" s="35">
        <v>9.25</v>
      </c>
      <c r="V22" s="35">
        <v>13</v>
      </c>
      <c r="W22" s="35">
        <v>0</v>
      </c>
      <c r="X22" s="35">
        <v>16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287.5</v>
      </c>
    </row>
    <row r="23" spans="1:54">
      <c r="A23" s="7" t="s">
        <v>12</v>
      </c>
      <c r="B23" s="14">
        <f>SUM(B12:B22)</f>
        <v>75</v>
      </c>
      <c r="C23" s="14">
        <f t="shared" ref="C23:AG23" si="4">SUM(C12:C22)</f>
        <v>244.25</v>
      </c>
      <c r="D23" s="14">
        <f t="shared" si="4"/>
        <v>248.5</v>
      </c>
      <c r="E23" s="14">
        <f t="shared" si="4"/>
        <v>225.25</v>
      </c>
      <c r="F23" s="14">
        <f t="shared" si="4"/>
        <v>243.25</v>
      </c>
      <c r="G23" s="14">
        <f t="shared" si="4"/>
        <v>221.75</v>
      </c>
      <c r="H23" s="14">
        <f t="shared" si="4"/>
        <v>249.5</v>
      </c>
      <c r="I23" s="14">
        <f t="shared" si="4"/>
        <v>242.25</v>
      </c>
      <c r="J23" s="14">
        <f t="shared" si="4"/>
        <v>164.75</v>
      </c>
      <c r="K23" s="14">
        <f t="shared" si="4"/>
        <v>131.5</v>
      </c>
      <c r="L23" s="14">
        <f t="shared" si="4"/>
        <v>234.75</v>
      </c>
      <c r="M23" s="14">
        <f t="shared" si="4"/>
        <v>201.75</v>
      </c>
      <c r="N23" s="14">
        <f t="shared" si="4"/>
        <v>174.25</v>
      </c>
      <c r="O23" s="14">
        <f t="shared" si="4"/>
        <v>183.5</v>
      </c>
      <c r="P23" s="14">
        <f t="shared" si="4"/>
        <v>178.5</v>
      </c>
      <c r="Q23" s="14">
        <f t="shared" si="4"/>
        <v>117.75</v>
      </c>
      <c r="R23" s="14">
        <f t="shared" si="4"/>
        <v>124</v>
      </c>
      <c r="S23" s="14">
        <f t="shared" si="4"/>
        <v>164</v>
      </c>
      <c r="T23" s="14">
        <f t="shared" si="4"/>
        <v>206.75</v>
      </c>
      <c r="U23" s="14">
        <f t="shared" si="4"/>
        <v>216</v>
      </c>
      <c r="V23" s="14">
        <f t="shared" si="4"/>
        <v>243</v>
      </c>
      <c r="W23" s="14">
        <f t="shared" si="4"/>
        <v>174.5</v>
      </c>
      <c r="X23" s="14">
        <f t="shared" si="4"/>
        <v>184.25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A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>SUM(BB12:BB22)</f>
        <v>4449</v>
      </c>
    </row>
    <row r="24" spans="1:54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>
      <c r="A25" s="32" t="s">
        <v>91</v>
      </c>
      <c r="B25" s="24">
        <v>11</v>
      </c>
      <c r="C25" s="24">
        <v>32.75</v>
      </c>
      <c r="D25" s="26">
        <v>26.75</v>
      </c>
      <c r="E25" s="26">
        <v>33.25</v>
      </c>
      <c r="F25">
        <v>16</v>
      </c>
      <c r="G25" s="26">
        <v>32.5</v>
      </c>
      <c r="H25" s="26">
        <v>32.75</v>
      </c>
      <c r="I25" s="26">
        <v>25</v>
      </c>
      <c r="J25" s="26">
        <v>30</v>
      </c>
      <c r="K25" s="26">
        <v>22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4.5</v>
      </c>
      <c r="R25" s="29">
        <v>8.5</v>
      </c>
      <c r="S25" s="6">
        <v>17.5</v>
      </c>
      <c r="T25" s="6">
        <v>24.5</v>
      </c>
      <c r="U25" s="6">
        <v>14.75</v>
      </c>
      <c r="V25" s="6">
        <v>15</v>
      </c>
      <c r="W25" s="6">
        <v>4.25</v>
      </c>
      <c r="X25" s="6">
        <v>10.75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>
        <f>SUM(B25:BA25)</f>
        <v>361.75</v>
      </c>
    </row>
    <row r="26" spans="1:54">
      <c r="A26" s="5" t="s">
        <v>13</v>
      </c>
      <c r="B26" s="25">
        <v>21</v>
      </c>
      <c r="C26" s="25">
        <v>33</v>
      </c>
      <c r="D26" s="27">
        <v>41</v>
      </c>
      <c r="E26" s="27">
        <v>27.5</v>
      </c>
      <c r="F26">
        <v>34</v>
      </c>
      <c r="G26" s="27">
        <v>8</v>
      </c>
      <c r="H26" s="27">
        <v>15</v>
      </c>
      <c r="I26" s="27">
        <v>26.5</v>
      </c>
      <c r="J26" s="27">
        <v>14</v>
      </c>
      <c r="K26" s="27">
        <v>11</v>
      </c>
      <c r="L26" s="27">
        <v>0</v>
      </c>
      <c r="M26" s="27">
        <v>23.5</v>
      </c>
      <c r="N26" s="27">
        <v>3.5</v>
      </c>
      <c r="O26" s="30">
        <v>10</v>
      </c>
      <c r="P26" s="30">
        <v>26</v>
      </c>
      <c r="Q26" s="30">
        <v>9.5</v>
      </c>
      <c r="R26" s="30">
        <v>5</v>
      </c>
      <c r="S26" s="10">
        <v>7</v>
      </c>
      <c r="T26" s="10">
        <v>1</v>
      </c>
      <c r="U26" s="10">
        <v>17</v>
      </c>
      <c r="V26" s="10">
        <v>12.5</v>
      </c>
      <c r="W26" s="10">
        <v>5.5</v>
      </c>
      <c r="X26" s="10">
        <v>16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 t="shared" ref="BB26:BB35" si="6">SUM(B26:BA26)</f>
        <v>367.5</v>
      </c>
    </row>
    <row r="27" spans="1:54">
      <c r="A27" s="5" t="s">
        <v>15</v>
      </c>
      <c r="B27" s="25">
        <v>6.5</v>
      </c>
      <c r="C27" s="25">
        <v>18</v>
      </c>
      <c r="D27" s="27">
        <v>19.5</v>
      </c>
      <c r="E27" s="27">
        <v>18.75</v>
      </c>
      <c r="F27">
        <v>16.5</v>
      </c>
      <c r="G27" s="27">
        <v>31.75</v>
      </c>
      <c r="H27" s="27">
        <v>31</v>
      </c>
      <c r="I27" s="27">
        <v>33.5</v>
      </c>
      <c r="J27" s="27">
        <v>12.5</v>
      </c>
      <c r="K27" s="27">
        <v>10.5</v>
      </c>
      <c r="L27" s="27">
        <v>12.05</v>
      </c>
      <c r="M27" s="27">
        <v>13.5</v>
      </c>
      <c r="N27" s="27">
        <v>33.75</v>
      </c>
      <c r="O27" s="30">
        <v>1</v>
      </c>
      <c r="P27" s="30">
        <v>21.25</v>
      </c>
      <c r="Q27" s="30">
        <v>20</v>
      </c>
      <c r="R27" s="30">
        <v>11.5</v>
      </c>
      <c r="S27" s="10">
        <v>25.5</v>
      </c>
      <c r="T27" s="10">
        <v>20</v>
      </c>
      <c r="U27" s="10">
        <v>2</v>
      </c>
      <c r="V27" s="10">
        <v>10.5</v>
      </c>
      <c r="W27" s="10">
        <v>0</v>
      </c>
      <c r="X27" s="10">
        <v>24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 t="shared" si="6"/>
        <v>393.55</v>
      </c>
    </row>
    <row r="28" spans="1:54">
      <c r="A28" s="5" t="s">
        <v>95</v>
      </c>
      <c r="B28" s="25">
        <v>0</v>
      </c>
      <c r="C28" s="25">
        <v>0.25</v>
      </c>
      <c r="D28" s="27">
        <v>1.5</v>
      </c>
      <c r="E28" s="27">
        <v>12</v>
      </c>
      <c r="F28">
        <v>7.25</v>
      </c>
      <c r="G28" s="27">
        <v>4.5</v>
      </c>
      <c r="H28" s="27">
        <v>3.25</v>
      </c>
      <c r="I28" s="27">
        <v>16</v>
      </c>
      <c r="J28" s="27">
        <v>3.58</v>
      </c>
      <c r="K28" s="27">
        <v>5</v>
      </c>
      <c r="L28" s="27">
        <v>9.25</v>
      </c>
      <c r="M28" s="27">
        <v>2.75</v>
      </c>
      <c r="N28" s="27">
        <v>7.25</v>
      </c>
      <c r="O28" s="30">
        <v>5</v>
      </c>
      <c r="P28" s="30">
        <v>1.75</v>
      </c>
      <c r="Q28" s="30">
        <v>6</v>
      </c>
      <c r="R28" s="30">
        <v>6.83</v>
      </c>
      <c r="S28" s="10">
        <v>6</v>
      </c>
      <c r="T28" s="10">
        <v>2.75</v>
      </c>
      <c r="U28" s="10">
        <v>5.6</v>
      </c>
      <c r="V28" s="10">
        <v>15</v>
      </c>
      <c r="W28" s="10">
        <v>3.75</v>
      </c>
      <c r="X28" s="10">
        <v>5.5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>
        <f t="shared" si="6"/>
        <v>130.76</v>
      </c>
    </row>
    <row r="29" spans="1:54">
      <c r="A29" s="5" t="s">
        <v>90</v>
      </c>
      <c r="B29" s="25">
        <v>10.5</v>
      </c>
      <c r="C29" s="25">
        <v>24.5</v>
      </c>
      <c r="D29" s="27">
        <v>18.25</v>
      </c>
      <c r="E29" s="27">
        <v>15.25</v>
      </c>
      <c r="F29">
        <v>25</v>
      </c>
      <c r="G29" s="27">
        <v>22.75</v>
      </c>
      <c r="H29" s="27">
        <v>15.25</v>
      </c>
      <c r="I29" s="27">
        <v>21</v>
      </c>
      <c r="J29" s="27">
        <v>12.25</v>
      </c>
      <c r="K29" s="27">
        <v>16.75</v>
      </c>
      <c r="L29" s="27">
        <v>18.25</v>
      </c>
      <c r="M29" s="27">
        <v>18.75</v>
      </c>
      <c r="N29" s="27">
        <v>0</v>
      </c>
      <c r="O29" s="30">
        <v>10</v>
      </c>
      <c r="P29" s="30">
        <v>30.75</v>
      </c>
      <c r="Q29" s="30">
        <v>11.75</v>
      </c>
      <c r="R29" s="30">
        <v>16.25</v>
      </c>
      <c r="S29" s="10">
        <v>20.75</v>
      </c>
      <c r="T29" s="10">
        <v>29</v>
      </c>
      <c r="U29" s="10">
        <v>20</v>
      </c>
      <c r="V29" s="10">
        <v>21</v>
      </c>
      <c r="W29" s="10">
        <v>18.5</v>
      </c>
      <c r="X29" s="10">
        <v>23.5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>
        <f t="shared" si="6"/>
        <v>420</v>
      </c>
    </row>
    <row r="30" spans="1:54">
      <c r="A30" s="9" t="s">
        <v>80</v>
      </c>
      <c r="B30" s="25">
        <v>21.25</v>
      </c>
      <c r="C30" s="25">
        <v>35.75</v>
      </c>
      <c r="D30" s="27">
        <v>38.25</v>
      </c>
      <c r="E30" s="27">
        <v>36.25</v>
      </c>
      <c r="F30">
        <v>38</v>
      </c>
      <c r="G30" s="27">
        <v>14</v>
      </c>
      <c r="H30" s="27">
        <v>33.75</v>
      </c>
      <c r="I30" s="27">
        <v>30.25</v>
      </c>
      <c r="J30" s="27">
        <v>24</v>
      </c>
      <c r="K30" s="27">
        <v>30</v>
      </c>
      <c r="L30" s="27">
        <v>40.25</v>
      </c>
      <c r="M30" s="27">
        <v>0</v>
      </c>
      <c r="N30" s="27">
        <v>0</v>
      </c>
      <c r="O30" s="30">
        <v>31.25</v>
      </c>
      <c r="P30" s="30">
        <v>26.5</v>
      </c>
      <c r="Q30" s="30">
        <v>29.75</v>
      </c>
      <c r="R30" s="30">
        <v>32.5</v>
      </c>
      <c r="S30" s="10">
        <v>31.5</v>
      </c>
      <c r="T30" s="10">
        <v>39.25</v>
      </c>
      <c r="U30" s="10">
        <v>28.5</v>
      </c>
      <c r="V30" s="10">
        <v>24.25</v>
      </c>
      <c r="W30" s="10">
        <v>25.5</v>
      </c>
      <c r="X30" s="10">
        <v>45.75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si="6"/>
        <v>656.5</v>
      </c>
    </row>
    <row r="31" spans="1:54">
      <c r="A31" s="5" t="s">
        <v>93</v>
      </c>
      <c r="B31" s="25">
        <v>0</v>
      </c>
      <c r="C31" s="25">
        <v>39.5</v>
      </c>
      <c r="D31" s="27">
        <v>38.25</v>
      </c>
      <c r="E31" s="27">
        <v>28.75</v>
      </c>
      <c r="F31">
        <v>35</v>
      </c>
      <c r="G31" s="27">
        <v>33.25</v>
      </c>
      <c r="H31" s="27">
        <v>33</v>
      </c>
      <c r="I31" s="27">
        <v>34.25</v>
      </c>
      <c r="J31" s="27">
        <v>25.75</v>
      </c>
      <c r="K31" s="27">
        <v>30.5</v>
      </c>
      <c r="L31" s="27">
        <v>38.75</v>
      </c>
      <c r="M31" s="27">
        <v>39</v>
      </c>
      <c r="N31" s="27">
        <v>37.5</v>
      </c>
      <c r="O31" s="30">
        <v>26.25</v>
      </c>
      <c r="P31" s="30">
        <v>30.25</v>
      </c>
      <c r="Q31" s="30">
        <v>30</v>
      </c>
      <c r="R31" s="30">
        <v>20.75</v>
      </c>
      <c r="S31" s="10">
        <v>19.5</v>
      </c>
      <c r="T31" s="10">
        <v>25.5</v>
      </c>
      <c r="U31" s="10">
        <v>31</v>
      </c>
      <c r="V31" s="10">
        <v>38.5</v>
      </c>
      <c r="W31" s="10">
        <v>19</v>
      </c>
      <c r="X31" s="10">
        <v>35.5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689.75</v>
      </c>
    </row>
    <row r="32" spans="1:54">
      <c r="A32" s="5" t="s">
        <v>83</v>
      </c>
      <c r="B32" s="25">
        <v>18.75</v>
      </c>
      <c r="C32" s="25">
        <v>25.75</v>
      </c>
      <c r="D32" s="27">
        <v>28.25</v>
      </c>
      <c r="E32" s="27">
        <v>35</v>
      </c>
      <c r="F32">
        <v>36</v>
      </c>
      <c r="G32" s="27">
        <v>28.25</v>
      </c>
      <c r="H32" s="27">
        <v>25.25</v>
      </c>
      <c r="I32" s="27">
        <v>25.5</v>
      </c>
      <c r="J32" s="27">
        <v>11.25</v>
      </c>
      <c r="K32" s="27">
        <v>0</v>
      </c>
      <c r="L32" s="27">
        <v>0</v>
      </c>
      <c r="M32" s="27">
        <v>27.25</v>
      </c>
      <c r="N32" s="27">
        <v>31</v>
      </c>
      <c r="O32" s="30">
        <v>30.5</v>
      </c>
      <c r="P32" s="30">
        <v>24.25</v>
      </c>
      <c r="Q32" s="30">
        <v>12.5</v>
      </c>
      <c r="R32" s="30">
        <v>11</v>
      </c>
      <c r="S32" s="10">
        <v>12.75</v>
      </c>
      <c r="T32" s="10">
        <v>26</v>
      </c>
      <c r="U32" s="10">
        <v>23</v>
      </c>
      <c r="V32" s="10">
        <v>17</v>
      </c>
      <c r="W32" s="10">
        <v>12.5</v>
      </c>
      <c r="X32" s="10">
        <v>22.5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484.25</v>
      </c>
    </row>
    <row r="33" spans="1:54">
      <c r="A33" s="5" t="s">
        <v>17</v>
      </c>
      <c r="B33" s="25">
        <v>0</v>
      </c>
      <c r="C33" s="25">
        <v>30.5</v>
      </c>
      <c r="D33" s="27">
        <v>26.25</v>
      </c>
      <c r="E33" s="27">
        <v>27.75</v>
      </c>
      <c r="F33">
        <v>33.25</v>
      </c>
      <c r="G33" s="27">
        <v>29.75</v>
      </c>
      <c r="H33" s="27">
        <v>31.25</v>
      </c>
      <c r="I33" s="27">
        <v>35.75</v>
      </c>
      <c r="J33" s="27">
        <v>24.75</v>
      </c>
      <c r="K33" s="27">
        <v>32</v>
      </c>
      <c r="L33" s="27">
        <v>23.5</v>
      </c>
      <c r="M33" s="27">
        <v>21.25</v>
      </c>
      <c r="N33" s="27">
        <v>31.25</v>
      </c>
      <c r="O33" s="30">
        <v>17.5</v>
      </c>
      <c r="P33" s="30">
        <v>32.75</v>
      </c>
      <c r="Q33" s="30">
        <v>17.5</v>
      </c>
      <c r="R33" s="30">
        <v>9</v>
      </c>
      <c r="S33" s="10">
        <v>9.75</v>
      </c>
      <c r="T33" s="10">
        <v>13</v>
      </c>
      <c r="U33" s="10">
        <v>23.25</v>
      </c>
      <c r="V33" s="10">
        <v>26.5</v>
      </c>
      <c r="W33" s="10">
        <v>13.25</v>
      </c>
      <c r="X33" s="10">
        <v>13.25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523</v>
      </c>
    </row>
    <row r="34" spans="1:54">
      <c r="A34" s="9" t="s">
        <v>18</v>
      </c>
      <c r="B34" s="25">
        <v>17</v>
      </c>
      <c r="C34" s="25">
        <v>14</v>
      </c>
      <c r="D34" s="27">
        <v>0</v>
      </c>
      <c r="E34" s="27">
        <v>0</v>
      </c>
      <c r="F34" s="37">
        <v>0</v>
      </c>
      <c r="G34" s="27">
        <v>29</v>
      </c>
      <c r="H34" s="27">
        <v>31</v>
      </c>
      <c r="I34" s="27">
        <v>1</v>
      </c>
      <c r="J34" s="27">
        <v>5.5</v>
      </c>
      <c r="K34" s="27">
        <v>10</v>
      </c>
      <c r="L34" s="27">
        <v>33</v>
      </c>
      <c r="M34" s="27">
        <v>35</v>
      </c>
      <c r="N34" s="27">
        <v>31</v>
      </c>
      <c r="O34" s="30">
        <v>9.5</v>
      </c>
      <c r="P34" s="30">
        <v>23.5</v>
      </c>
      <c r="Q34" s="30">
        <v>22</v>
      </c>
      <c r="R34" s="30">
        <v>9.5</v>
      </c>
      <c r="S34" s="35">
        <v>21</v>
      </c>
      <c r="T34" s="35">
        <v>15.75</v>
      </c>
      <c r="U34" s="35">
        <v>11.5</v>
      </c>
      <c r="V34" s="35">
        <v>34</v>
      </c>
      <c r="W34" s="35">
        <v>29</v>
      </c>
      <c r="X34" s="35">
        <v>31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413.25</v>
      </c>
    </row>
    <row r="35" spans="1:54">
      <c r="A35" s="9" t="s">
        <v>81</v>
      </c>
      <c r="B35" s="25">
        <v>19</v>
      </c>
      <c r="C35" s="25">
        <v>34.5</v>
      </c>
      <c r="D35" s="27">
        <v>37</v>
      </c>
      <c r="E35" s="27">
        <v>18</v>
      </c>
      <c r="F35">
        <v>37</v>
      </c>
      <c r="G35" s="37">
        <v>35</v>
      </c>
      <c r="H35" s="27">
        <v>33</v>
      </c>
      <c r="I35" s="27">
        <v>34</v>
      </c>
      <c r="J35" s="27">
        <v>16</v>
      </c>
      <c r="K35" s="27">
        <v>10</v>
      </c>
      <c r="L35" s="27">
        <v>6.5</v>
      </c>
      <c r="M35" s="27">
        <v>23.75</v>
      </c>
      <c r="N35" s="27">
        <v>12</v>
      </c>
      <c r="O35" s="30">
        <v>0</v>
      </c>
      <c r="P35" s="30">
        <v>20</v>
      </c>
      <c r="Q35" s="30">
        <v>20</v>
      </c>
      <c r="R35" s="30">
        <v>13</v>
      </c>
      <c r="S35" s="35">
        <v>0</v>
      </c>
      <c r="T35" s="35">
        <v>0</v>
      </c>
      <c r="U35" s="35">
        <v>30</v>
      </c>
      <c r="V35" s="35">
        <v>30.5</v>
      </c>
      <c r="W35" s="35">
        <v>28</v>
      </c>
      <c r="X35" s="35">
        <v>27.25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484.5</v>
      </c>
    </row>
    <row r="36" spans="1:54">
      <c r="A36" s="7" t="s">
        <v>19</v>
      </c>
      <c r="B36" s="14">
        <f>SUM(B25:B35)</f>
        <v>125</v>
      </c>
      <c r="C36" s="14">
        <f t="shared" ref="C36:AG36" si="7">SUM(C25:C35)</f>
        <v>288.5</v>
      </c>
      <c r="D36" s="14">
        <f t="shared" si="7"/>
        <v>275</v>
      </c>
      <c r="E36" s="14">
        <f t="shared" si="7"/>
        <v>252.5</v>
      </c>
      <c r="F36" s="14">
        <f t="shared" si="7"/>
        <v>278</v>
      </c>
      <c r="G36" s="14">
        <f t="shared" si="7"/>
        <v>268.75</v>
      </c>
      <c r="H36" s="14">
        <f t="shared" si="7"/>
        <v>284.5</v>
      </c>
      <c r="I36" s="14">
        <f t="shared" si="7"/>
        <v>282.75</v>
      </c>
      <c r="J36" s="14">
        <f t="shared" si="7"/>
        <v>179.57999999999998</v>
      </c>
      <c r="K36" s="14">
        <f t="shared" si="7"/>
        <v>177.75</v>
      </c>
      <c r="L36" s="14">
        <f t="shared" si="7"/>
        <v>181.55</v>
      </c>
      <c r="M36" s="14">
        <f t="shared" si="7"/>
        <v>204.75</v>
      </c>
      <c r="N36" s="14">
        <f t="shared" si="7"/>
        <v>187.25</v>
      </c>
      <c r="O36" s="14">
        <f t="shared" si="7"/>
        <v>141</v>
      </c>
      <c r="P36" s="14">
        <f t="shared" si="7"/>
        <v>237</v>
      </c>
      <c r="Q36" s="14">
        <f t="shared" si="7"/>
        <v>183.5</v>
      </c>
      <c r="R36" s="14">
        <f t="shared" si="7"/>
        <v>143.82999999999998</v>
      </c>
      <c r="S36" s="14">
        <f t="shared" si="7"/>
        <v>171.25</v>
      </c>
      <c r="T36" s="14">
        <f t="shared" si="7"/>
        <v>196.75</v>
      </c>
      <c r="U36" s="14">
        <f t="shared" si="7"/>
        <v>206.6</v>
      </c>
      <c r="V36" s="14">
        <f t="shared" si="7"/>
        <v>244.75</v>
      </c>
      <c r="W36" s="14">
        <f t="shared" si="7"/>
        <v>159.25</v>
      </c>
      <c r="X36" s="14">
        <f t="shared" si="7"/>
        <v>255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A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>SUM(BB25:BB35)</f>
        <v>4924.8099999999995</v>
      </c>
    </row>
    <row r="37" spans="1:54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>
      <c r="A38" s="129" t="s">
        <v>20</v>
      </c>
      <c r="B38" s="25">
        <v>0</v>
      </c>
      <c r="C38" s="25">
        <v>8.25</v>
      </c>
      <c r="D38" s="27">
        <v>1</v>
      </c>
      <c r="E38" s="27">
        <v>3</v>
      </c>
      <c r="F38">
        <v>4.25</v>
      </c>
      <c r="G38" s="27">
        <v>5.75</v>
      </c>
      <c r="H38" s="27">
        <v>9.25</v>
      </c>
      <c r="I38" s="27">
        <v>8.5</v>
      </c>
      <c r="J38" s="27">
        <v>4.25</v>
      </c>
      <c r="K38" s="27">
        <v>1.5</v>
      </c>
      <c r="L38" s="27">
        <v>4</v>
      </c>
      <c r="M38" s="27">
        <v>3.25</v>
      </c>
      <c r="N38" s="27">
        <v>2</v>
      </c>
      <c r="O38" s="30">
        <v>5.75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60.75</v>
      </c>
    </row>
    <row r="39" spans="1:54">
      <c r="A39" s="7" t="s">
        <v>21</v>
      </c>
      <c r="B39" s="14">
        <f>B38</f>
        <v>0</v>
      </c>
      <c r="C39" s="14">
        <f t="shared" ref="C39:AG39" si="9">C38</f>
        <v>8.25</v>
      </c>
      <c r="D39" s="14">
        <f t="shared" si="9"/>
        <v>1</v>
      </c>
      <c r="E39" s="14">
        <f t="shared" si="9"/>
        <v>3</v>
      </c>
      <c r="F39" s="14">
        <f t="shared" si="9"/>
        <v>4.25</v>
      </c>
      <c r="G39" s="14">
        <f t="shared" si="9"/>
        <v>5.75</v>
      </c>
      <c r="H39" s="14">
        <f t="shared" si="9"/>
        <v>9.25</v>
      </c>
      <c r="I39" s="14">
        <f t="shared" si="9"/>
        <v>8.5</v>
      </c>
      <c r="J39" s="14">
        <f t="shared" si="9"/>
        <v>4.25</v>
      </c>
      <c r="K39" s="14">
        <f t="shared" si="9"/>
        <v>1.5</v>
      </c>
      <c r="L39" s="14">
        <f t="shared" si="9"/>
        <v>4</v>
      </c>
      <c r="M39" s="14">
        <f t="shared" si="9"/>
        <v>3.25</v>
      </c>
      <c r="N39" s="14">
        <f t="shared" si="9"/>
        <v>2</v>
      </c>
      <c r="O39" s="14">
        <f t="shared" si="9"/>
        <v>5.75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60.75</v>
      </c>
    </row>
    <row r="40" spans="1:54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>
      <c r="A41" s="5" t="s">
        <v>22</v>
      </c>
      <c r="B41" s="25">
        <v>6</v>
      </c>
      <c r="C41" s="25">
        <v>11</v>
      </c>
      <c r="D41" s="27">
        <v>17</v>
      </c>
      <c r="E41" s="27">
        <v>14.5</v>
      </c>
      <c r="F41">
        <v>17.25</v>
      </c>
      <c r="G41" s="27">
        <v>12.25</v>
      </c>
      <c r="H41" s="27">
        <v>15.5</v>
      </c>
      <c r="I41" s="27">
        <v>9</v>
      </c>
      <c r="J41" s="27">
        <v>3</v>
      </c>
      <c r="K41" s="27">
        <v>9</v>
      </c>
      <c r="L41" s="27">
        <v>17.5</v>
      </c>
      <c r="M41" s="27">
        <v>4.5</v>
      </c>
      <c r="N41" s="27">
        <v>5</v>
      </c>
      <c r="O41" s="30">
        <v>9.5</v>
      </c>
      <c r="P41" s="30">
        <v>25</v>
      </c>
      <c r="Q41" s="30">
        <v>21</v>
      </c>
      <c r="R41" s="30">
        <v>11</v>
      </c>
      <c r="S41" s="10">
        <v>10</v>
      </c>
      <c r="T41" s="10">
        <v>0</v>
      </c>
      <c r="U41" s="10">
        <v>14</v>
      </c>
      <c r="V41" s="10">
        <v>0</v>
      </c>
      <c r="W41" s="10">
        <v>16</v>
      </c>
      <c r="X41" s="10">
        <v>9.5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257.5</v>
      </c>
    </row>
    <row r="42" spans="1:54">
      <c r="A42" s="5" t="s">
        <v>23</v>
      </c>
      <c r="B42" s="25">
        <v>8</v>
      </c>
      <c r="C42" s="25">
        <v>32</v>
      </c>
      <c r="D42" s="27">
        <v>24</v>
      </c>
      <c r="E42" s="27">
        <v>29</v>
      </c>
      <c r="G42" s="27">
        <v>28</v>
      </c>
      <c r="H42" s="27">
        <v>19</v>
      </c>
      <c r="I42" s="27">
        <v>23.5</v>
      </c>
      <c r="J42" s="27">
        <v>15</v>
      </c>
      <c r="K42" s="27">
        <v>11</v>
      </c>
      <c r="L42" s="27">
        <v>19</v>
      </c>
      <c r="M42" s="27">
        <v>18</v>
      </c>
      <c r="N42" s="27">
        <v>16</v>
      </c>
      <c r="O42" s="30">
        <v>18</v>
      </c>
      <c r="P42" s="30">
        <v>29</v>
      </c>
      <c r="Q42" s="30">
        <v>28</v>
      </c>
      <c r="R42" s="30">
        <v>0</v>
      </c>
      <c r="S42" s="10">
        <v>13</v>
      </c>
      <c r="T42" s="10">
        <v>27</v>
      </c>
      <c r="U42" s="10">
        <v>31</v>
      </c>
      <c r="V42" s="10">
        <v>11</v>
      </c>
      <c r="W42" s="10">
        <v>12</v>
      </c>
      <c r="X42" s="10">
        <v>10.5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 t="shared" ref="BB42:BB46" si="11">SUM(B42:BA42)</f>
        <v>422</v>
      </c>
    </row>
    <row r="43" spans="1:54">
      <c r="A43" s="5" t="s">
        <v>131</v>
      </c>
      <c r="B43" s="25"/>
      <c r="C43" s="25"/>
      <c r="D43" s="27"/>
      <c r="E43" s="27"/>
      <c r="G43" s="27"/>
      <c r="H43" s="27"/>
      <c r="I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>
      <c r="A44" s="5" t="s">
        <v>24</v>
      </c>
      <c r="B44" s="25">
        <v>14</v>
      </c>
      <c r="C44" s="25">
        <v>30</v>
      </c>
      <c r="D44" s="27">
        <v>31.5</v>
      </c>
      <c r="E44" s="27">
        <v>31</v>
      </c>
      <c r="F44">
        <v>33.25</v>
      </c>
      <c r="G44" s="27">
        <v>23</v>
      </c>
      <c r="H44" s="27">
        <v>12</v>
      </c>
      <c r="I44" s="27">
        <v>22.75</v>
      </c>
      <c r="J44" s="27">
        <v>31.5</v>
      </c>
      <c r="K44" s="27">
        <v>0</v>
      </c>
      <c r="L44" s="27">
        <v>27.25</v>
      </c>
      <c r="M44" s="27">
        <v>31</v>
      </c>
      <c r="N44" s="27">
        <v>31.75</v>
      </c>
      <c r="O44" s="30">
        <v>34</v>
      </c>
      <c r="P44" s="30">
        <v>29.75</v>
      </c>
      <c r="Q44" s="30">
        <v>25.25</v>
      </c>
      <c r="R44" s="30">
        <v>21</v>
      </c>
      <c r="S44" s="10">
        <v>22.5</v>
      </c>
      <c r="T44" s="10">
        <v>24.5</v>
      </c>
      <c r="U44" s="10">
        <v>22.5</v>
      </c>
      <c r="V44" s="10">
        <v>22</v>
      </c>
      <c r="W44" s="10">
        <v>11.75</v>
      </c>
      <c r="X44" s="10">
        <v>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 t="shared" si="11"/>
        <v>532.25</v>
      </c>
    </row>
    <row r="45" spans="1:54">
      <c r="A45" s="129" t="s">
        <v>98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3</v>
      </c>
      <c r="L45" s="27">
        <v>0</v>
      </c>
      <c r="M45" s="27">
        <v>0</v>
      </c>
      <c r="N45" s="27">
        <v>32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0">
        <v>0</v>
      </c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>
        <f t="shared" si="11"/>
        <v>35</v>
      </c>
    </row>
    <row r="46" spans="1:54">
      <c r="A46" s="5" t="s">
        <v>25</v>
      </c>
      <c r="B46" s="25">
        <v>11.5</v>
      </c>
      <c r="C46" s="25">
        <v>18.75</v>
      </c>
      <c r="D46" s="27">
        <v>19.5</v>
      </c>
      <c r="E46" s="27">
        <v>15.75</v>
      </c>
      <c r="F46">
        <v>5.5</v>
      </c>
      <c r="G46" s="27">
        <v>2</v>
      </c>
      <c r="H46" s="27">
        <v>1.75</v>
      </c>
      <c r="I46" s="27">
        <v>2</v>
      </c>
      <c r="J46" s="27">
        <v>0</v>
      </c>
      <c r="K46" s="27">
        <v>0</v>
      </c>
      <c r="L46" s="27">
        <v>7.75</v>
      </c>
      <c r="M46" s="27">
        <v>21.5</v>
      </c>
      <c r="N46" s="27">
        <v>5.5</v>
      </c>
      <c r="O46" s="30">
        <v>2.5</v>
      </c>
      <c r="P46" s="30">
        <v>19</v>
      </c>
      <c r="Q46" s="30">
        <v>0</v>
      </c>
      <c r="R46" s="30">
        <v>0</v>
      </c>
      <c r="S46" s="37">
        <v>18</v>
      </c>
      <c r="T46" s="37">
        <v>7</v>
      </c>
      <c r="U46" s="37">
        <v>3</v>
      </c>
      <c r="V46" s="37">
        <v>0</v>
      </c>
      <c r="W46" s="37">
        <v>5.5</v>
      </c>
      <c r="X46" s="37">
        <v>0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 t="shared" si="11"/>
        <v>166.5</v>
      </c>
    </row>
    <row r="47" spans="1:54">
      <c r="A47" s="7" t="s">
        <v>26</v>
      </c>
      <c r="B47" s="14">
        <f>SUM(B41:B46)</f>
        <v>39.5</v>
      </c>
      <c r="C47" s="14">
        <f t="shared" ref="C47:AG47" si="12">SUM(C41:C46)</f>
        <v>91.75</v>
      </c>
      <c r="D47" s="14">
        <f t="shared" si="12"/>
        <v>92</v>
      </c>
      <c r="E47" s="14">
        <f t="shared" si="12"/>
        <v>90.25</v>
      </c>
      <c r="F47" s="14">
        <f t="shared" si="12"/>
        <v>56</v>
      </c>
      <c r="G47" s="14">
        <f t="shared" si="12"/>
        <v>65.25</v>
      </c>
      <c r="H47" s="14">
        <f t="shared" si="12"/>
        <v>48.25</v>
      </c>
      <c r="I47" s="14">
        <f t="shared" si="12"/>
        <v>57.25</v>
      </c>
      <c r="J47" s="14">
        <f t="shared" si="12"/>
        <v>49.5</v>
      </c>
      <c r="K47" s="14">
        <f t="shared" si="12"/>
        <v>23</v>
      </c>
      <c r="L47" s="14">
        <f t="shared" si="12"/>
        <v>71.5</v>
      </c>
      <c r="M47" s="14">
        <f t="shared" si="12"/>
        <v>75</v>
      </c>
      <c r="N47" s="14">
        <f t="shared" si="12"/>
        <v>90.25</v>
      </c>
      <c r="O47" s="14">
        <f t="shared" si="12"/>
        <v>64</v>
      </c>
      <c r="P47" s="14">
        <f t="shared" si="12"/>
        <v>102.75</v>
      </c>
      <c r="Q47" s="14">
        <f t="shared" si="12"/>
        <v>74.25</v>
      </c>
      <c r="R47" s="14">
        <f t="shared" si="12"/>
        <v>32</v>
      </c>
      <c r="S47" s="14">
        <f t="shared" si="12"/>
        <v>63.5</v>
      </c>
      <c r="T47" s="14">
        <f t="shared" si="12"/>
        <v>58.5</v>
      </c>
      <c r="U47" s="14">
        <f t="shared" si="12"/>
        <v>70.5</v>
      </c>
      <c r="V47" s="14">
        <f t="shared" si="12"/>
        <v>33</v>
      </c>
      <c r="W47" s="14">
        <f t="shared" si="12"/>
        <v>45.25</v>
      </c>
      <c r="X47" s="14">
        <f t="shared" si="12"/>
        <v>20</v>
      </c>
      <c r="Y47" s="14">
        <f t="shared" si="12"/>
        <v>0</v>
      </c>
      <c r="Z47" s="14">
        <f t="shared" si="12"/>
        <v>0</v>
      </c>
      <c r="AA47" s="14">
        <f t="shared" si="12"/>
        <v>0</v>
      </c>
      <c r="AB47" s="14">
        <f t="shared" si="12"/>
        <v>0</v>
      </c>
      <c r="AC47" s="14">
        <f t="shared" si="12"/>
        <v>0</v>
      </c>
      <c r="AD47" s="14">
        <f t="shared" si="12"/>
        <v>0</v>
      </c>
      <c r="AE47" s="14">
        <f t="shared" si="12"/>
        <v>0</v>
      </c>
      <c r="AF47" s="14">
        <f t="shared" si="12"/>
        <v>0</v>
      </c>
      <c r="AG47" s="14">
        <f t="shared" si="12"/>
        <v>0</v>
      </c>
      <c r="AH47" s="14">
        <f t="shared" ref="AH47:BA47" si="13">SUM(AH41:AH46)</f>
        <v>0</v>
      </c>
      <c r="AI47" s="14">
        <f t="shared" si="13"/>
        <v>0</v>
      </c>
      <c r="AJ47" s="14">
        <f t="shared" si="13"/>
        <v>0</v>
      </c>
      <c r="AK47" s="14">
        <f t="shared" si="13"/>
        <v>0</v>
      </c>
      <c r="AL47" s="14">
        <f t="shared" si="13"/>
        <v>0</v>
      </c>
      <c r="AM47" s="14">
        <f t="shared" si="13"/>
        <v>0</v>
      </c>
      <c r="AN47" s="14">
        <f t="shared" si="13"/>
        <v>0</v>
      </c>
      <c r="AO47" s="14">
        <f t="shared" si="13"/>
        <v>0</v>
      </c>
      <c r="AP47" s="14">
        <f t="shared" si="13"/>
        <v>0</v>
      </c>
      <c r="AQ47" s="14">
        <f t="shared" si="13"/>
        <v>0</v>
      </c>
      <c r="AR47" s="14">
        <f t="shared" si="13"/>
        <v>0</v>
      </c>
      <c r="AS47" s="14">
        <f t="shared" si="13"/>
        <v>0</v>
      </c>
      <c r="AT47" s="14">
        <f t="shared" si="13"/>
        <v>0</v>
      </c>
      <c r="AU47" s="14">
        <f t="shared" si="13"/>
        <v>0</v>
      </c>
      <c r="AV47" s="14">
        <f t="shared" si="13"/>
        <v>0</v>
      </c>
      <c r="AW47" s="14">
        <f t="shared" si="13"/>
        <v>0</v>
      </c>
      <c r="AX47" s="14">
        <f t="shared" si="13"/>
        <v>0</v>
      </c>
      <c r="AY47" s="14">
        <f t="shared" si="13"/>
        <v>0</v>
      </c>
      <c r="AZ47" s="14">
        <f t="shared" si="13"/>
        <v>0</v>
      </c>
      <c r="BA47" s="14">
        <f t="shared" si="13"/>
        <v>0</v>
      </c>
      <c r="BB47" s="8">
        <f>SUM(BB41:BB46)</f>
        <v>1413.25</v>
      </c>
    </row>
    <row r="48" spans="1:54" s="13" customFormat="1" ht="17" thickBot="1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>
      <c r="A49" s="7" t="s">
        <v>53</v>
      </c>
      <c r="B49" s="15">
        <f>B10+B23+B36+B39+B47</f>
        <v>263.25</v>
      </c>
      <c r="C49" s="15">
        <f t="shared" ref="C49:AG49" si="14">C10+C23+C36+C39+C47</f>
        <v>665</v>
      </c>
      <c r="D49" s="15">
        <f t="shared" si="14"/>
        <v>655.5</v>
      </c>
      <c r="E49" s="15">
        <f t="shared" si="14"/>
        <v>614.5</v>
      </c>
      <c r="F49" s="15">
        <f t="shared" si="14"/>
        <v>632.5</v>
      </c>
      <c r="G49" s="15">
        <f t="shared" si="14"/>
        <v>597</v>
      </c>
      <c r="H49" s="15">
        <f t="shared" si="14"/>
        <v>623.5</v>
      </c>
      <c r="I49" s="15">
        <f t="shared" si="14"/>
        <v>630.25</v>
      </c>
      <c r="J49" s="15">
        <f t="shared" si="14"/>
        <v>423.08</v>
      </c>
      <c r="K49" s="15">
        <f t="shared" si="14"/>
        <v>361.25</v>
      </c>
      <c r="L49" s="15">
        <f t="shared" si="14"/>
        <v>511.3</v>
      </c>
      <c r="M49" s="15">
        <f t="shared" si="14"/>
        <v>507.25</v>
      </c>
      <c r="N49" s="15">
        <f t="shared" si="14"/>
        <v>462.75</v>
      </c>
      <c r="O49" s="15">
        <f t="shared" si="14"/>
        <v>415</v>
      </c>
      <c r="P49" s="15">
        <f t="shared" si="14"/>
        <v>554.75</v>
      </c>
      <c r="Q49" s="15">
        <f t="shared" si="14"/>
        <v>406.25</v>
      </c>
      <c r="R49" s="15">
        <f t="shared" si="14"/>
        <v>328.33</v>
      </c>
      <c r="S49" s="15">
        <f t="shared" si="14"/>
        <v>400.25</v>
      </c>
      <c r="T49" s="15">
        <f t="shared" si="14"/>
        <v>469</v>
      </c>
      <c r="U49" s="15">
        <f t="shared" si="14"/>
        <v>537.1</v>
      </c>
      <c r="V49" s="15">
        <f t="shared" si="14"/>
        <v>557.25</v>
      </c>
      <c r="W49" s="15">
        <f t="shared" si="14"/>
        <v>403.5</v>
      </c>
      <c r="X49" s="15">
        <f t="shared" si="14"/>
        <v>499.75</v>
      </c>
      <c r="Y49" s="15">
        <f t="shared" si="14"/>
        <v>0</v>
      </c>
      <c r="Z49" s="15">
        <f t="shared" si="14"/>
        <v>0</v>
      </c>
      <c r="AA49" s="15">
        <f t="shared" si="14"/>
        <v>0</v>
      </c>
      <c r="AB49" s="15">
        <f t="shared" si="14"/>
        <v>0</v>
      </c>
      <c r="AC49" s="15">
        <f t="shared" si="14"/>
        <v>0</v>
      </c>
      <c r="AD49" s="15">
        <f t="shared" si="14"/>
        <v>0</v>
      </c>
      <c r="AE49" s="15">
        <f t="shared" si="14"/>
        <v>0</v>
      </c>
      <c r="AF49" s="15">
        <f t="shared" si="14"/>
        <v>0</v>
      </c>
      <c r="AG49" s="15">
        <f t="shared" si="14"/>
        <v>0</v>
      </c>
      <c r="AH49" s="15">
        <f t="shared" ref="AH49:BA49" si="15">AH10+AH23+AH36+AH39+AH47</f>
        <v>0</v>
      </c>
      <c r="AI49" s="15">
        <f t="shared" si="15"/>
        <v>0</v>
      </c>
      <c r="AJ49" s="15">
        <f t="shared" si="15"/>
        <v>0</v>
      </c>
      <c r="AK49" s="15">
        <f t="shared" si="15"/>
        <v>0</v>
      </c>
      <c r="AL49" s="15">
        <f t="shared" si="15"/>
        <v>0</v>
      </c>
      <c r="AM49" s="15">
        <f t="shared" si="15"/>
        <v>0</v>
      </c>
      <c r="AN49" s="15">
        <f t="shared" si="15"/>
        <v>0</v>
      </c>
      <c r="AO49" s="15">
        <f t="shared" si="15"/>
        <v>0</v>
      </c>
      <c r="AP49" s="15">
        <f t="shared" si="15"/>
        <v>0</v>
      </c>
      <c r="AQ49" s="111">
        <f t="shared" si="15"/>
        <v>0</v>
      </c>
      <c r="AR49" s="15">
        <f t="shared" si="15"/>
        <v>0</v>
      </c>
      <c r="AS49" s="15">
        <f t="shared" si="15"/>
        <v>0</v>
      </c>
      <c r="AT49" s="15">
        <f t="shared" si="15"/>
        <v>0</v>
      </c>
      <c r="AU49" s="15">
        <f t="shared" si="15"/>
        <v>0</v>
      </c>
      <c r="AV49" s="15">
        <f t="shared" si="15"/>
        <v>0</v>
      </c>
      <c r="AW49" s="15">
        <f t="shared" si="15"/>
        <v>0</v>
      </c>
      <c r="AX49" s="15">
        <f t="shared" si="15"/>
        <v>0</v>
      </c>
      <c r="AY49" s="15">
        <f t="shared" si="15"/>
        <v>0</v>
      </c>
      <c r="AZ49" s="15">
        <f t="shared" si="15"/>
        <v>0</v>
      </c>
      <c r="BA49" s="15">
        <f t="shared" si="15"/>
        <v>0</v>
      </c>
      <c r="BB49" s="15">
        <f>BB10+BB23+BB36+BB39+BB47</f>
        <v>11518.31</v>
      </c>
    </row>
    <row r="50" spans="1:54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>
      <c r="A51" s="5" t="s">
        <v>31</v>
      </c>
      <c r="B51" s="25">
        <v>0</v>
      </c>
      <c r="C51" s="25">
        <v>0</v>
      </c>
      <c r="D51" s="27">
        <v>0</v>
      </c>
      <c r="E51" s="27">
        <v>0</v>
      </c>
      <c r="F51" s="27">
        <v>0.5</v>
      </c>
      <c r="G51" s="27">
        <v>2.5</v>
      </c>
      <c r="H51" s="27">
        <v>3.75</v>
      </c>
      <c r="I51" s="27">
        <v>3</v>
      </c>
      <c r="J51" s="27">
        <v>1.3</v>
      </c>
      <c r="K51" s="27">
        <v>2</v>
      </c>
      <c r="L51" s="27">
        <v>2.5</v>
      </c>
      <c r="M51" s="27">
        <v>2.5</v>
      </c>
      <c r="N51" s="27">
        <v>1.5</v>
      </c>
      <c r="O51" s="30">
        <v>1</v>
      </c>
      <c r="P51" s="30">
        <v>2.25</v>
      </c>
      <c r="Q51" s="30">
        <v>1.25</v>
      </c>
      <c r="R51" s="30">
        <v>0</v>
      </c>
      <c r="S51" s="10">
        <v>2.75</v>
      </c>
      <c r="T51" s="10">
        <v>1.75</v>
      </c>
      <c r="U51" s="10">
        <v>1</v>
      </c>
      <c r="V51" s="10">
        <v>2</v>
      </c>
      <c r="W51" s="10">
        <v>3.5</v>
      </c>
      <c r="X51" s="10">
        <v>1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36.049999999999997</v>
      </c>
    </row>
    <row r="52" spans="1:54">
      <c r="A52" s="5" t="s">
        <v>82</v>
      </c>
      <c r="B52" s="25">
        <v>7.5</v>
      </c>
      <c r="C52" s="25">
        <v>10.5</v>
      </c>
      <c r="D52" s="27">
        <v>15.25</v>
      </c>
      <c r="E52" s="27">
        <v>0</v>
      </c>
      <c r="F52" s="27">
        <v>0</v>
      </c>
      <c r="G52" s="27">
        <v>0</v>
      </c>
      <c r="H52" s="27">
        <v>12</v>
      </c>
      <c r="I52" s="27">
        <v>9</v>
      </c>
      <c r="J52" s="27">
        <v>5</v>
      </c>
      <c r="K52" s="27">
        <v>7.25</v>
      </c>
      <c r="L52" s="27">
        <v>8.25</v>
      </c>
      <c r="M52" s="27">
        <v>10.75</v>
      </c>
      <c r="N52" s="27">
        <v>0</v>
      </c>
      <c r="O52" s="30">
        <v>5</v>
      </c>
      <c r="P52" s="30">
        <v>4.25</v>
      </c>
      <c r="Q52" s="30">
        <v>7</v>
      </c>
      <c r="R52" s="30">
        <v>5.75</v>
      </c>
      <c r="S52" s="10">
        <v>6</v>
      </c>
      <c r="T52" s="10">
        <v>6.75</v>
      </c>
      <c r="U52" s="10">
        <v>8.5</v>
      </c>
      <c r="V52" s="10">
        <v>7.75</v>
      </c>
      <c r="W52" s="10">
        <v>0</v>
      </c>
      <c r="X52" s="10">
        <v>1.75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 t="shared" ref="BB52:BB53" si="16">SUM(B52:BA52)</f>
        <v>138.25</v>
      </c>
    </row>
    <row r="53" spans="1:54">
      <c r="A53" s="5" t="s">
        <v>32</v>
      </c>
      <c r="B53" s="25">
        <v>0</v>
      </c>
      <c r="C53" s="25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41.5</v>
      </c>
      <c r="O53" s="30">
        <v>0</v>
      </c>
      <c r="P53" s="30">
        <v>0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 t="shared" si="16"/>
        <v>41.5</v>
      </c>
    </row>
    <row r="54" spans="1:54">
      <c r="A54" s="7" t="s">
        <v>33</v>
      </c>
      <c r="B54" s="14">
        <f>SUM(B51:B53)</f>
        <v>7.5</v>
      </c>
      <c r="C54" s="14">
        <f t="shared" ref="C54:AG54" si="17">SUM(C51:C53)</f>
        <v>10.5</v>
      </c>
      <c r="D54" s="14">
        <f t="shared" si="17"/>
        <v>15.25</v>
      </c>
      <c r="E54" s="14">
        <f t="shared" si="17"/>
        <v>0</v>
      </c>
      <c r="F54" s="14">
        <f t="shared" si="17"/>
        <v>0.5</v>
      </c>
      <c r="G54" s="14">
        <f t="shared" si="17"/>
        <v>2.5</v>
      </c>
      <c r="H54" s="14">
        <f t="shared" si="17"/>
        <v>15.75</v>
      </c>
      <c r="I54" s="14">
        <f t="shared" si="17"/>
        <v>12</v>
      </c>
      <c r="J54" s="14">
        <f t="shared" si="17"/>
        <v>6.3</v>
      </c>
      <c r="K54" s="14">
        <f t="shared" si="17"/>
        <v>9.25</v>
      </c>
      <c r="L54" s="14">
        <f t="shared" si="17"/>
        <v>10.75</v>
      </c>
      <c r="M54" s="14">
        <f t="shared" si="17"/>
        <v>13.25</v>
      </c>
      <c r="N54" s="14">
        <f t="shared" si="17"/>
        <v>43</v>
      </c>
      <c r="O54" s="14">
        <f t="shared" si="17"/>
        <v>6</v>
      </c>
      <c r="P54" s="14">
        <f t="shared" si="17"/>
        <v>6.5</v>
      </c>
      <c r="Q54" s="14">
        <f t="shared" si="17"/>
        <v>8.25</v>
      </c>
      <c r="R54" s="14">
        <f t="shared" si="17"/>
        <v>5.75</v>
      </c>
      <c r="S54" s="14">
        <f t="shared" si="17"/>
        <v>8.75</v>
      </c>
      <c r="T54" s="14">
        <f t="shared" si="17"/>
        <v>8.5</v>
      </c>
      <c r="U54" s="14">
        <f t="shared" si="17"/>
        <v>9.5</v>
      </c>
      <c r="V54" s="14">
        <f t="shared" si="17"/>
        <v>9.75</v>
      </c>
      <c r="W54" s="14">
        <f t="shared" si="17"/>
        <v>3.5</v>
      </c>
      <c r="X54" s="14">
        <f t="shared" si="17"/>
        <v>2.75</v>
      </c>
      <c r="Y54" s="14">
        <f t="shared" si="17"/>
        <v>0</v>
      </c>
      <c r="Z54" s="14">
        <f t="shared" si="17"/>
        <v>0</v>
      </c>
      <c r="AA54" s="14">
        <f t="shared" si="17"/>
        <v>0</v>
      </c>
      <c r="AB54" s="14">
        <f t="shared" si="17"/>
        <v>0</v>
      </c>
      <c r="AC54" s="14">
        <f t="shared" si="17"/>
        <v>0</v>
      </c>
      <c r="AD54" s="14">
        <f t="shared" si="17"/>
        <v>0</v>
      </c>
      <c r="AE54" s="14">
        <f t="shared" si="17"/>
        <v>0</v>
      </c>
      <c r="AF54" s="14">
        <f t="shared" si="17"/>
        <v>0</v>
      </c>
      <c r="AG54" s="14">
        <f t="shared" si="17"/>
        <v>0</v>
      </c>
      <c r="AH54" s="14">
        <f t="shared" ref="AH54:BA54" si="18">SUM(AH51:AH53)</f>
        <v>0</v>
      </c>
      <c r="AI54" s="14">
        <f t="shared" si="18"/>
        <v>0</v>
      </c>
      <c r="AJ54" s="14">
        <f t="shared" si="18"/>
        <v>0</v>
      </c>
      <c r="AK54" s="14">
        <f t="shared" si="18"/>
        <v>0</v>
      </c>
      <c r="AL54" s="14">
        <f t="shared" si="18"/>
        <v>0</v>
      </c>
      <c r="AM54" s="14">
        <f t="shared" si="18"/>
        <v>0</v>
      </c>
      <c r="AN54" s="14">
        <f t="shared" si="18"/>
        <v>0</v>
      </c>
      <c r="AO54" s="14">
        <f t="shared" si="18"/>
        <v>0</v>
      </c>
      <c r="AP54" s="14">
        <f t="shared" si="18"/>
        <v>0</v>
      </c>
      <c r="AQ54" s="112">
        <f t="shared" si="18"/>
        <v>0</v>
      </c>
      <c r="AR54" s="14">
        <f t="shared" si="18"/>
        <v>0</v>
      </c>
      <c r="AS54" s="14">
        <f t="shared" si="18"/>
        <v>0</v>
      </c>
      <c r="AT54" s="14">
        <f t="shared" si="18"/>
        <v>0</v>
      </c>
      <c r="AU54" s="14">
        <f t="shared" si="18"/>
        <v>0</v>
      </c>
      <c r="AV54" s="14">
        <f t="shared" si="18"/>
        <v>0</v>
      </c>
      <c r="AW54" s="14">
        <f t="shared" si="18"/>
        <v>0</v>
      </c>
      <c r="AX54" s="14">
        <f t="shared" si="18"/>
        <v>0</v>
      </c>
      <c r="AY54" s="14">
        <f t="shared" si="18"/>
        <v>0</v>
      </c>
      <c r="AZ54" s="14">
        <f t="shared" si="18"/>
        <v>0</v>
      </c>
      <c r="BA54" s="14">
        <f t="shared" si="18"/>
        <v>0</v>
      </c>
      <c r="BB54" s="8">
        <f>SUM(BB51:BB53)</f>
        <v>215.8</v>
      </c>
    </row>
    <row r="55" spans="1:54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>
      <c r="A56" s="5" t="s">
        <v>89</v>
      </c>
      <c r="B56" s="24">
        <v>5.25</v>
      </c>
      <c r="C56" s="24">
        <v>3.25</v>
      </c>
      <c r="D56" s="26">
        <v>5.5</v>
      </c>
      <c r="E56" s="26">
        <v>0</v>
      </c>
      <c r="F56" s="26">
        <v>0</v>
      </c>
      <c r="G56" s="26">
        <v>0</v>
      </c>
      <c r="H56" s="26">
        <v>0</v>
      </c>
      <c r="I56" s="26">
        <v>3</v>
      </c>
      <c r="J56" s="26">
        <v>11</v>
      </c>
      <c r="K56" s="26">
        <v>8.75</v>
      </c>
      <c r="L56" s="26">
        <v>1.75</v>
      </c>
      <c r="M56" s="26">
        <v>17</v>
      </c>
      <c r="N56" s="26">
        <v>16</v>
      </c>
      <c r="O56" s="29">
        <v>11.25</v>
      </c>
      <c r="P56" s="29">
        <v>17.75</v>
      </c>
      <c r="Q56" s="29">
        <v>5.75</v>
      </c>
      <c r="R56" s="29">
        <v>2.25</v>
      </c>
      <c r="S56" s="6">
        <v>2.75</v>
      </c>
      <c r="T56" s="6">
        <v>2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113.25</v>
      </c>
    </row>
    <row r="57" spans="1:54">
      <c r="A57" s="129" t="s">
        <v>34</v>
      </c>
      <c r="B57" s="24">
        <v>0</v>
      </c>
      <c r="C57" s="24">
        <v>0</v>
      </c>
      <c r="D57" s="26">
        <v>27</v>
      </c>
      <c r="E57" s="26">
        <v>32.5</v>
      </c>
      <c r="F57">
        <v>34</v>
      </c>
      <c r="G57" s="26">
        <v>21</v>
      </c>
      <c r="H57" s="26">
        <v>22.5</v>
      </c>
      <c r="I57" s="26">
        <v>23</v>
      </c>
      <c r="J57" s="26">
        <v>4.5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23">
        <f>SUM(B57:BA57)</f>
        <v>164.5</v>
      </c>
    </row>
    <row r="58" spans="1:54">
      <c r="A58" s="7" t="s">
        <v>35</v>
      </c>
      <c r="B58" s="14">
        <f>SUM(B56:B57)</f>
        <v>5.25</v>
      </c>
      <c r="C58" s="14">
        <f t="shared" ref="C58:AG58" si="19">SUM(C56:C57)</f>
        <v>3.25</v>
      </c>
      <c r="D58" s="14">
        <f t="shared" si="19"/>
        <v>32.5</v>
      </c>
      <c r="E58" s="14">
        <f t="shared" si="19"/>
        <v>32.5</v>
      </c>
      <c r="F58" s="14">
        <f t="shared" si="19"/>
        <v>34</v>
      </c>
      <c r="G58" s="14">
        <f t="shared" si="19"/>
        <v>21</v>
      </c>
      <c r="H58" s="14">
        <f t="shared" si="19"/>
        <v>22.5</v>
      </c>
      <c r="I58" s="14">
        <f t="shared" si="19"/>
        <v>26</v>
      </c>
      <c r="J58" s="14">
        <f t="shared" si="19"/>
        <v>15.5</v>
      </c>
      <c r="K58" s="14">
        <f t="shared" si="19"/>
        <v>8.75</v>
      </c>
      <c r="L58" s="14">
        <f t="shared" si="19"/>
        <v>1.75</v>
      </c>
      <c r="M58" s="14">
        <f t="shared" si="19"/>
        <v>17</v>
      </c>
      <c r="N58" s="14">
        <f t="shared" si="19"/>
        <v>16</v>
      </c>
      <c r="O58" s="14">
        <f t="shared" si="19"/>
        <v>11.25</v>
      </c>
      <c r="P58" s="14">
        <f t="shared" si="19"/>
        <v>17.75</v>
      </c>
      <c r="Q58" s="14">
        <f t="shared" si="19"/>
        <v>5.75</v>
      </c>
      <c r="R58" s="14">
        <f t="shared" si="19"/>
        <v>2.25</v>
      </c>
      <c r="S58" s="14">
        <f t="shared" si="19"/>
        <v>2.75</v>
      </c>
      <c r="T58" s="14">
        <f t="shared" si="19"/>
        <v>2</v>
      </c>
      <c r="U58" s="14">
        <f t="shared" si="19"/>
        <v>0</v>
      </c>
      <c r="V58" s="14">
        <f t="shared" si="19"/>
        <v>0</v>
      </c>
      <c r="W58" s="14">
        <f t="shared" si="19"/>
        <v>0</v>
      </c>
      <c r="X58" s="14">
        <f t="shared" si="19"/>
        <v>0</v>
      </c>
      <c r="Y58" s="14">
        <f t="shared" si="19"/>
        <v>0</v>
      </c>
      <c r="Z58" s="14">
        <f t="shared" si="19"/>
        <v>0</v>
      </c>
      <c r="AA58" s="14">
        <f t="shared" si="19"/>
        <v>0</v>
      </c>
      <c r="AB58" s="14">
        <f t="shared" si="19"/>
        <v>0</v>
      </c>
      <c r="AC58" s="14">
        <f t="shared" si="19"/>
        <v>0</v>
      </c>
      <c r="AD58" s="14">
        <f t="shared" si="19"/>
        <v>0</v>
      </c>
      <c r="AE58" s="14">
        <f t="shared" si="19"/>
        <v>0</v>
      </c>
      <c r="AF58" s="14">
        <f t="shared" si="19"/>
        <v>0</v>
      </c>
      <c r="AG58" s="14">
        <f t="shared" si="19"/>
        <v>0</v>
      </c>
      <c r="AH58" s="14">
        <f t="shared" ref="AH58:BA58" si="20">SUM(AH56:AH57)</f>
        <v>0</v>
      </c>
      <c r="AI58" s="14">
        <f t="shared" si="20"/>
        <v>0</v>
      </c>
      <c r="AJ58" s="14">
        <f t="shared" si="20"/>
        <v>0</v>
      </c>
      <c r="AK58" s="14">
        <f t="shared" si="20"/>
        <v>0</v>
      </c>
      <c r="AL58" s="14">
        <f t="shared" si="20"/>
        <v>0</v>
      </c>
      <c r="AM58" s="14">
        <f t="shared" si="20"/>
        <v>0</v>
      </c>
      <c r="AN58" s="14">
        <f t="shared" si="20"/>
        <v>0</v>
      </c>
      <c r="AO58" s="14">
        <f t="shared" si="20"/>
        <v>0</v>
      </c>
      <c r="AP58" s="14">
        <f t="shared" si="20"/>
        <v>0</v>
      </c>
      <c r="AQ58" s="112">
        <f t="shared" si="20"/>
        <v>0</v>
      </c>
      <c r="AR58" s="14">
        <f t="shared" si="20"/>
        <v>0</v>
      </c>
      <c r="AS58" s="14">
        <f t="shared" si="20"/>
        <v>0</v>
      </c>
      <c r="AT58" s="14">
        <f t="shared" si="20"/>
        <v>0</v>
      </c>
      <c r="AU58" s="14">
        <f t="shared" si="20"/>
        <v>0</v>
      </c>
      <c r="AV58" s="14">
        <f t="shared" si="20"/>
        <v>0</v>
      </c>
      <c r="AW58" s="14">
        <f t="shared" si="20"/>
        <v>0</v>
      </c>
      <c r="AX58" s="14">
        <f t="shared" si="20"/>
        <v>0</v>
      </c>
      <c r="AY58" s="14">
        <f t="shared" si="20"/>
        <v>0</v>
      </c>
      <c r="AZ58" s="14">
        <f t="shared" si="20"/>
        <v>0</v>
      </c>
      <c r="BA58" s="14">
        <f t="shared" si="20"/>
        <v>0</v>
      </c>
      <c r="BB58" s="14">
        <f>SUM(BB56:BB57)</f>
        <v>277.75</v>
      </c>
    </row>
    <row r="59" spans="1:54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>
      <c r="A60" s="5" t="s">
        <v>92</v>
      </c>
      <c r="B60" s="24">
        <v>0</v>
      </c>
      <c r="C60" s="24">
        <v>21</v>
      </c>
      <c r="D60" s="26">
        <v>17</v>
      </c>
      <c r="E60" s="26">
        <v>32.5</v>
      </c>
      <c r="F60">
        <v>21</v>
      </c>
      <c r="G60" s="26">
        <v>19.5</v>
      </c>
      <c r="H60" s="26">
        <v>27.5</v>
      </c>
      <c r="I60" s="26">
        <v>27.5</v>
      </c>
      <c r="J60" s="26">
        <v>20</v>
      </c>
      <c r="K60" s="26">
        <v>36</v>
      </c>
      <c r="L60" s="26">
        <v>22.5</v>
      </c>
      <c r="M60" s="26">
        <v>17.5</v>
      </c>
      <c r="N60" s="26">
        <v>32</v>
      </c>
      <c r="O60" s="29">
        <v>23</v>
      </c>
      <c r="P60" s="29">
        <v>14.5</v>
      </c>
      <c r="Q60" s="29">
        <v>13</v>
      </c>
      <c r="R60" s="29">
        <v>14</v>
      </c>
      <c r="S60" s="23">
        <v>14</v>
      </c>
      <c r="T60" s="23">
        <v>23</v>
      </c>
      <c r="U60" s="23">
        <v>21.5</v>
      </c>
      <c r="V60" s="23">
        <v>13.5</v>
      </c>
      <c r="W60" s="23">
        <v>17.5</v>
      </c>
      <c r="X60" s="23">
        <v>18.5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466.5</v>
      </c>
    </row>
    <row r="61" spans="1:54">
      <c r="A61" s="5" t="s">
        <v>99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10</v>
      </c>
      <c r="N61" s="26">
        <v>27</v>
      </c>
      <c r="O61" s="29">
        <v>21.5</v>
      </c>
      <c r="P61" s="29">
        <v>29</v>
      </c>
      <c r="Q61" s="29">
        <v>30.5</v>
      </c>
      <c r="R61" s="29">
        <v>28</v>
      </c>
      <c r="S61" s="23">
        <v>31.5</v>
      </c>
      <c r="T61" s="23">
        <v>34.25</v>
      </c>
      <c r="U61" s="23">
        <v>19.5</v>
      </c>
      <c r="V61" s="23">
        <v>37.5</v>
      </c>
      <c r="W61" s="23">
        <v>25.5</v>
      </c>
      <c r="X61" s="23">
        <v>31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>
        <f t="shared" ref="BB61:BB65" si="21">SUM(B61:BA61)</f>
        <v>325.25</v>
      </c>
    </row>
    <row r="62" spans="1:54">
      <c r="A62" s="5" t="s">
        <v>100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12.5</v>
      </c>
      <c r="P62" s="29">
        <v>21.25</v>
      </c>
      <c r="Q62" s="29">
        <v>12.5</v>
      </c>
      <c r="R62" s="29">
        <v>5</v>
      </c>
      <c r="S62" s="23">
        <v>13</v>
      </c>
      <c r="T62" s="23">
        <v>23.75</v>
      </c>
      <c r="U62" s="23">
        <v>12.75</v>
      </c>
      <c r="V62" s="23">
        <v>19.75</v>
      </c>
      <c r="W62" s="23">
        <v>10.5</v>
      </c>
      <c r="X62" s="23">
        <v>28.5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 t="shared" si="21"/>
        <v>159.5</v>
      </c>
    </row>
    <row r="63" spans="1:54">
      <c r="A63" s="129" t="s">
        <v>85</v>
      </c>
      <c r="B63" s="24">
        <v>13.5</v>
      </c>
      <c r="C63" s="24">
        <v>32</v>
      </c>
      <c r="D63" s="26">
        <v>31</v>
      </c>
      <c r="E63" s="26">
        <v>28.5</v>
      </c>
      <c r="F63">
        <v>24</v>
      </c>
      <c r="G63" s="26">
        <v>26</v>
      </c>
      <c r="H63" s="26">
        <v>30</v>
      </c>
      <c r="I63" s="26">
        <v>30.5</v>
      </c>
      <c r="J63" s="26">
        <v>26.5</v>
      </c>
      <c r="K63" s="26">
        <v>11</v>
      </c>
      <c r="L63" s="26">
        <v>24</v>
      </c>
      <c r="M63" s="23">
        <v>5</v>
      </c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 t="shared" si="21"/>
        <v>282</v>
      </c>
    </row>
    <row r="64" spans="1:54">
      <c r="A64" s="5" t="s">
        <v>86</v>
      </c>
      <c r="B64" s="24">
        <v>12</v>
      </c>
      <c r="C64" s="24">
        <v>20.5</v>
      </c>
      <c r="D64" s="26">
        <v>20</v>
      </c>
      <c r="E64" s="26">
        <v>22.5</v>
      </c>
      <c r="F64">
        <v>23</v>
      </c>
      <c r="G64" s="26">
        <v>16</v>
      </c>
      <c r="H64" s="26">
        <v>18.5</v>
      </c>
      <c r="I64" s="26">
        <v>20</v>
      </c>
      <c r="J64" s="26">
        <v>13</v>
      </c>
      <c r="K64" s="26">
        <v>32.5</v>
      </c>
      <c r="L64" s="26">
        <v>16.5</v>
      </c>
      <c r="M64" s="26">
        <v>20.5</v>
      </c>
      <c r="N64" s="26">
        <v>23.5</v>
      </c>
      <c r="O64" s="29">
        <v>13</v>
      </c>
      <c r="P64" s="29">
        <v>13</v>
      </c>
      <c r="Q64" s="29">
        <v>2</v>
      </c>
      <c r="R64" s="29">
        <v>3</v>
      </c>
      <c r="S64" s="23">
        <v>18.5</v>
      </c>
      <c r="T64" s="23">
        <v>7.5</v>
      </c>
      <c r="U64" s="23">
        <v>6.5</v>
      </c>
      <c r="V64" s="23">
        <v>6.5</v>
      </c>
      <c r="W64" s="23">
        <v>4</v>
      </c>
      <c r="X64" s="23">
        <v>6.75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 t="shared" si="21"/>
        <v>339.25</v>
      </c>
    </row>
    <row r="65" spans="1:54">
      <c r="A65" s="5" t="s">
        <v>87</v>
      </c>
      <c r="B65" s="24">
        <v>10</v>
      </c>
      <c r="C65" s="24">
        <v>34</v>
      </c>
      <c r="D65" s="26">
        <v>36</v>
      </c>
      <c r="E65" s="26">
        <v>30.5</v>
      </c>
      <c r="F65">
        <v>30</v>
      </c>
      <c r="G65" s="26">
        <v>39</v>
      </c>
      <c r="H65" s="26">
        <v>36.5</v>
      </c>
      <c r="I65" s="26">
        <v>39</v>
      </c>
      <c r="J65" s="26">
        <v>42</v>
      </c>
      <c r="K65" s="26">
        <v>44</v>
      </c>
      <c r="L65" s="26">
        <v>39</v>
      </c>
      <c r="M65" s="26">
        <v>43.5</v>
      </c>
      <c r="N65" s="26">
        <v>33.5</v>
      </c>
      <c r="O65" s="29">
        <v>23</v>
      </c>
      <c r="P65" s="29">
        <v>26</v>
      </c>
      <c r="Q65" s="29">
        <v>24.5</v>
      </c>
      <c r="R65" s="29">
        <v>24.5</v>
      </c>
      <c r="S65" s="23">
        <v>21</v>
      </c>
      <c r="T65" s="23">
        <v>26</v>
      </c>
      <c r="U65" s="23">
        <v>20</v>
      </c>
      <c r="V65" s="23">
        <v>0</v>
      </c>
      <c r="W65" s="23">
        <v>13.5</v>
      </c>
      <c r="X65" s="23">
        <v>15.5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 t="shared" si="21"/>
        <v>651</v>
      </c>
    </row>
    <row r="66" spans="1:54">
      <c r="A66" s="7" t="s">
        <v>88</v>
      </c>
      <c r="B66" s="14">
        <f>SUM(B60:B65)</f>
        <v>35.5</v>
      </c>
      <c r="C66" s="14">
        <f t="shared" ref="C66:AG66" si="22">SUM(C60:C65)</f>
        <v>107.5</v>
      </c>
      <c r="D66" s="14">
        <f t="shared" si="22"/>
        <v>104</v>
      </c>
      <c r="E66" s="14">
        <f t="shared" si="22"/>
        <v>114</v>
      </c>
      <c r="F66" s="14">
        <f t="shared" si="22"/>
        <v>98</v>
      </c>
      <c r="G66" s="14">
        <f t="shared" si="22"/>
        <v>100.5</v>
      </c>
      <c r="H66" s="14">
        <f t="shared" si="22"/>
        <v>112.5</v>
      </c>
      <c r="I66" s="14">
        <f t="shared" si="22"/>
        <v>117</v>
      </c>
      <c r="J66" s="14">
        <f t="shared" si="22"/>
        <v>101.5</v>
      </c>
      <c r="K66" s="14">
        <f t="shared" si="22"/>
        <v>123.5</v>
      </c>
      <c r="L66" s="14">
        <f t="shared" si="22"/>
        <v>102</v>
      </c>
      <c r="M66" s="14">
        <f t="shared" si="22"/>
        <v>96.5</v>
      </c>
      <c r="N66" s="14">
        <f t="shared" si="22"/>
        <v>116</v>
      </c>
      <c r="O66" s="14">
        <f t="shared" si="22"/>
        <v>93</v>
      </c>
      <c r="P66" s="14">
        <f t="shared" si="22"/>
        <v>103.75</v>
      </c>
      <c r="Q66" s="14">
        <f t="shared" si="22"/>
        <v>82.5</v>
      </c>
      <c r="R66" s="14">
        <f t="shared" si="22"/>
        <v>74.5</v>
      </c>
      <c r="S66" s="14">
        <f t="shared" si="22"/>
        <v>98</v>
      </c>
      <c r="T66" s="14">
        <f t="shared" si="22"/>
        <v>114.5</v>
      </c>
      <c r="U66" s="14">
        <f t="shared" si="22"/>
        <v>80.25</v>
      </c>
      <c r="V66" s="14">
        <f t="shared" si="22"/>
        <v>77.25</v>
      </c>
      <c r="W66" s="14">
        <f t="shared" si="22"/>
        <v>71</v>
      </c>
      <c r="X66" s="14">
        <f t="shared" si="22"/>
        <v>100.25</v>
      </c>
      <c r="Y66" s="14">
        <f t="shared" si="22"/>
        <v>0</v>
      </c>
      <c r="Z66" s="14">
        <f t="shared" si="22"/>
        <v>0</v>
      </c>
      <c r="AA66" s="14">
        <f t="shared" si="22"/>
        <v>0</v>
      </c>
      <c r="AB66" s="14">
        <f t="shared" si="22"/>
        <v>0</v>
      </c>
      <c r="AC66" s="14">
        <f t="shared" si="22"/>
        <v>0</v>
      </c>
      <c r="AD66" s="14">
        <f t="shared" si="22"/>
        <v>0</v>
      </c>
      <c r="AE66" s="14">
        <f t="shared" si="22"/>
        <v>0</v>
      </c>
      <c r="AF66" s="14">
        <f t="shared" si="22"/>
        <v>0</v>
      </c>
      <c r="AG66" s="14">
        <f t="shared" si="22"/>
        <v>0</v>
      </c>
      <c r="AH66" s="14">
        <f t="shared" ref="AH66:BA66" si="23">SUM(AH60:AH65)</f>
        <v>0</v>
      </c>
      <c r="AI66" s="14">
        <f t="shared" si="23"/>
        <v>0</v>
      </c>
      <c r="AJ66" s="14">
        <f t="shared" si="23"/>
        <v>0</v>
      </c>
      <c r="AK66" s="14">
        <f t="shared" si="23"/>
        <v>0</v>
      </c>
      <c r="AL66" s="14">
        <f t="shared" si="23"/>
        <v>0</v>
      </c>
      <c r="AM66" s="14">
        <f t="shared" si="23"/>
        <v>0</v>
      </c>
      <c r="AN66" s="14">
        <f t="shared" si="23"/>
        <v>0</v>
      </c>
      <c r="AO66" s="14">
        <f t="shared" si="23"/>
        <v>0</v>
      </c>
      <c r="AP66" s="14">
        <f t="shared" si="23"/>
        <v>0</v>
      </c>
      <c r="AQ66" s="112">
        <f t="shared" si="23"/>
        <v>0</v>
      </c>
      <c r="AR66" s="14">
        <f t="shared" si="23"/>
        <v>0</v>
      </c>
      <c r="AS66" s="14">
        <f t="shared" si="23"/>
        <v>0</v>
      </c>
      <c r="AT66" s="14">
        <f t="shared" si="23"/>
        <v>0</v>
      </c>
      <c r="AU66" s="14">
        <f t="shared" si="23"/>
        <v>0</v>
      </c>
      <c r="AV66" s="14">
        <f t="shared" si="23"/>
        <v>0</v>
      </c>
      <c r="AW66" s="14">
        <f t="shared" si="23"/>
        <v>0</v>
      </c>
      <c r="AX66" s="14">
        <f t="shared" si="23"/>
        <v>0</v>
      </c>
      <c r="AY66" s="14">
        <f t="shared" si="23"/>
        <v>0</v>
      </c>
      <c r="AZ66" s="14">
        <f t="shared" si="23"/>
        <v>0</v>
      </c>
      <c r="BA66" s="14">
        <f t="shared" si="23"/>
        <v>0</v>
      </c>
      <c r="BB66" s="8">
        <f>SUM(BB60:BB65)</f>
        <v>2223.5</v>
      </c>
    </row>
    <row r="67" spans="1:54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>
      <c r="A68" s="7" t="s">
        <v>54</v>
      </c>
      <c r="B68" s="15">
        <f>B49+B54+B58+B66</f>
        <v>311.5</v>
      </c>
      <c r="C68" s="15">
        <f t="shared" ref="C68:AG68" si="24">C49+C54+C58+C66</f>
        <v>786.25</v>
      </c>
      <c r="D68" s="15">
        <f t="shared" si="24"/>
        <v>807.25</v>
      </c>
      <c r="E68" s="15">
        <f t="shared" si="24"/>
        <v>761</v>
      </c>
      <c r="F68" s="15">
        <f t="shared" si="24"/>
        <v>765</v>
      </c>
      <c r="G68" s="15">
        <f t="shared" si="24"/>
        <v>721</v>
      </c>
      <c r="H68" s="15">
        <f t="shared" si="24"/>
        <v>774.25</v>
      </c>
      <c r="I68" s="15">
        <f t="shared" si="24"/>
        <v>785.25</v>
      </c>
      <c r="J68" s="15">
        <f t="shared" si="24"/>
        <v>546.38</v>
      </c>
      <c r="K68" s="15">
        <f t="shared" si="24"/>
        <v>502.75</v>
      </c>
      <c r="L68" s="15">
        <f t="shared" si="24"/>
        <v>625.79999999999995</v>
      </c>
      <c r="M68" s="15">
        <f t="shared" si="24"/>
        <v>634</v>
      </c>
      <c r="N68" s="15">
        <f t="shared" si="24"/>
        <v>637.75</v>
      </c>
      <c r="O68" s="15">
        <f t="shared" si="24"/>
        <v>525.25</v>
      </c>
      <c r="P68" s="15">
        <f t="shared" si="24"/>
        <v>682.75</v>
      </c>
      <c r="Q68" s="15">
        <f t="shared" si="24"/>
        <v>502.75</v>
      </c>
      <c r="R68" s="15">
        <f t="shared" si="24"/>
        <v>410.83</v>
      </c>
      <c r="S68" s="15">
        <f t="shared" si="24"/>
        <v>509.75</v>
      </c>
      <c r="T68" s="15">
        <f t="shared" si="24"/>
        <v>594</v>
      </c>
      <c r="U68" s="15">
        <f t="shared" si="24"/>
        <v>626.85</v>
      </c>
      <c r="V68" s="15">
        <f t="shared" si="24"/>
        <v>644.25</v>
      </c>
      <c r="W68" s="15">
        <f t="shared" si="24"/>
        <v>478</v>
      </c>
      <c r="X68" s="15">
        <f t="shared" si="24"/>
        <v>602.75</v>
      </c>
      <c r="Y68" s="15">
        <f t="shared" si="24"/>
        <v>0</v>
      </c>
      <c r="Z68" s="15">
        <f t="shared" si="24"/>
        <v>0</v>
      </c>
      <c r="AA68" s="15">
        <f t="shared" si="24"/>
        <v>0</v>
      </c>
      <c r="AB68" s="15">
        <f t="shared" si="24"/>
        <v>0</v>
      </c>
      <c r="AC68" s="15">
        <f t="shared" si="24"/>
        <v>0</v>
      </c>
      <c r="AD68" s="15">
        <f t="shared" si="24"/>
        <v>0</v>
      </c>
      <c r="AE68" s="15">
        <f t="shared" si="24"/>
        <v>0</v>
      </c>
      <c r="AF68" s="15">
        <f t="shared" si="24"/>
        <v>0</v>
      </c>
      <c r="AG68" s="15">
        <f t="shared" si="24"/>
        <v>0</v>
      </c>
      <c r="AH68" s="15">
        <f t="shared" ref="AH68:BA68" si="25">AH49+AH54+AH58+AH66</f>
        <v>0</v>
      </c>
      <c r="AI68" s="15">
        <f t="shared" si="25"/>
        <v>0</v>
      </c>
      <c r="AJ68" s="15">
        <f t="shared" si="25"/>
        <v>0</v>
      </c>
      <c r="AK68" s="15">
        <f t="shared" si="25"/>
        <v>0</v>
      </c>
      <c r="AL68" s="15">
        <f t="shared" si="25"/>
        <v>0</v>
      </c>
      <c r="AM68" s="15">
        <f t="shared" si="25"/>
        <v>0</v>
      </c>
      <c r="AN68" s="15">
        <f t="shared" si="25"/>
        <v>0</v>
      </c>
      <c r="AO68" s="15">
        <f t="shared" si="25"/>
        <v>0</v>
      </c>
      <c r="AP68" s="15">
        <f t="shared" si="25"/>
        <v>0</v>
      </c>
      <c r="AQ68" s="111">
        <f t="shared" si="25"/>
        <v>0</v>
      </c>
      <c r="AR68" s="15">
        <f t="shared" si="25"/>
        <v>0</v>
      </c>
      <c r="AS68" s="15">
        <f t="shared" si="25"/>
        <v>0</v>
      </c>
      <c r="AT68" s="15">
        <f t="shared" si="25"/>
        <v>0</v>
      </c>
      <c r="AU68" s="15">
        <f t="shared" si="25"/>
        <v>0</v>
      </c>
      <c r="AV68" s="15">
        <f t="shared" si="25"/>
        <v>0</v>
      </c>
      <c r="AW68" s="15">
        <f t="shared" si="25"/>
        <v>0</v>
      </c>
      <c r="AX68" s="15">
        <f t="shared" si="25"/>
        <v>0</v>
      </c>
      <c r="AY68" s="15">
        <f t="shared" si="25"/>
        <v>0</v>
      </c>
      <c r="AZ68" s="15">
        <f t="shared" si="25"/>
        <v>0</v>
      </c>
      <c r="BA68" s="15">
        <f t="shared" si="25"/>
        <v>0</v>
      </c>
      <c r="BB68" s="15">
        <f>BB49+BB54+BB58+BB66</f>
        <v>14235.359999999999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CF26-71A3-D14C-9A10-BFE7F88F3A01}">
  <dimension ref="A1:CQ74"/>
  <sheetViews>
    <sheetView topLeftCell="A29" workbookViewId="0">
      <selection activeCell="A43" sqref="A43"/>
    </sheetView>
  </sheetViews>
  <sheetFormatPr baseColWidth="10" defaultRowHeight="16"/>
  <cols>
    <col min="1" max="1" width="29.5" style="78" bestFit="1" customWidth="1"/>
    <col min="2" max="2" width="12" style="78" bestFit="1" customWidth="1"/>
    <col min="3" max="4" width="10.83203125" style="78"/>
  </cols>
  <sheetData>
    <row r="1" spans="1:5">
      <c r="A1" s="1" t="s">
        <v>48</v>
      </c>
    </row>
    <row r="3" spans="1:5">
      <c r="A3" s="1" t="s">
        <v>1</v>
      </c>
    </row>
    <row r="4" spans="1:5">
      <c r="A4" t="s">
        <v>94</v>
      </c>
      <c r="B4" s="78" t="s">
        <v>130</v>
      </c>
      <c r="D4" s="78" t="s">
        <v>38</v>
      </c>
    </row>
    <row r="5" spans="1:5">
      <c r="B5" s="78" t="s">
        <v>50</v>
      </c>
      <c r="C5" s="78" t="s">
        <v>51</v>
      </c>
      <c r="D5" s="78" t="s">
        <v>52</v>
      </c>
    </row>
    <row r="6" spans="1:5">
      <c r="A6" s="2" t="s">
        <v>2</v>
      </c>
      <c r="B6" s="79"/>
      <c r="C6" s="79"/>
      <c r="D6" s="80"/>
    </row>
    <row r="7" spans="1:5">
      <c r="A7" s="4"/>
    </row>
    <row r="8" spans="1:5">
      <c r="A8" s="5" t="s">
        <v>14</v>
      </c>
      <c r="B8" s="83">
        <v>23</v>
      </c>
      <c r="C8" s="83">
        <v>40</v>
      </c>
      <c r="D8" s="83">
        <f>B8*C8</f>
        <v>920</v>
      </c>
    </row>
    <row r="9" spans="1:5">
      <c r="A9" s="5" t="s">
        <v>5</v>
      </c>
      <c r="B9" s="83">
        <v>23</v>
      </c>
      <c r="C9" s="83">
        <v>40</v>
      </c>
      <c r="D9" s="78">
        <f>B9*C9</f>
        <v>920</v>
      </c>
    </row>
    <row r="10" spans="1:5">
      <c r="A10" s="33" t="s">
        <v>6</v>
      </c>
      <c r="B10" s="33"/>
      <c r="C10" s="33"/>
      <c r="D10" s="34">
        <f>SUM(D9)</f>
        <v>920</v>
      </c>
      <c r="E10" s="1"/>
    </row>
    <row r="11" spans="1:5">
      <c r="A11" s="5"/>
      <c r="B11" s="83"/>
      <c r="C11" s="83"/>
    </row>
    <row r="12" spans="1:5">
      <c r="A12" s="5" t="s">
        <v>7</v>
      </c>
      <c r="B12" s="83">
        <v>23</v>
      </c>
      <c r="C12" s="83">
        <v>40</v>
      </c>
      <c r="D12" s="81">
        <f>B12*C12</f>
        <v>920</v>
      </c>
    </row>
    <row r="13" spans="1:5">
      <c r="A13" s="122" t="s">
        <v>97</v>
      </c>
      <c r="B13" s="83">
        <v>5</v>
      </c>
      <c r="C13" s="83">
        <v>40</v>
      </c>
      <c r="D13" s="81">
        <f>B13*C13</f>
        <v>200</v>
      </c>
    </row>
    <row r="14" spans="1:5">
      <c r="A14" s="5" t="s">
        <v>8</v>
      </c>
      <c r="B14" s="83">
        <v>23</v>
      </c>
      <c r="C14" s="83">
        <v>40</v>
      </c>
      <c r="D14" s="81">
        <f t="shared" ref="D14:D22" si="0">B14*C14</f>
        <v>920</v>
      </c>
    </row>
    <row r="15" spans="1:5">
      <c r="A15" s="5" t="s">
        <v>9</v>
      </c>
      <c r="B15" s="83">
        <v>23</v>
      </c>
      <c r="C15" s="83">
        <v>40</v>
      </c>
      <c r="D15" s="81">
        <f t="shared" si="0"/>
        <v>920</v>
      </c>
    </row>
    <row r="16" spans="1:5">
      <c r="A16" s="5" t="s">
        <v>10</v>
      </c>
      <c r="B16" s="83">
        <v>23</v>
      </c>
      <c r="C16" s="83">
        <v>40</v>
      </c>
      <c r="D16" s="81">
        <f t="shared" si="0"/>
        <v>920</v>
      </c>
    </row>
    <row r="17" spans="1:5">
      <c r="A17" s="5" t="s">
        <v>76</v>
      </c>
      <c r="B17" s="83">
        <v>23</v>
      </c>
      <c r="C17" s="83">
        <v>40</v>
      </c>
      <c r="D17" s="81">
        <f t="shared" si="0"/>
        <v>920</v>
      </c>
    </row>
    <row r="18" spans="1:5">
      <c r="A18" s="129" t="s">
        <v>59</v>
      </c>
      <c r="B18" s="128">
        <v>18</v>
      </c>
      <c r="C18" s="128">
        <v>40</v>
      </c>
      <c r="D18" s="130">
        <f t="shared" si="0"/>
        <v>720</v>
      </c>
    </row>
    <row r="19" spans="1:5">
      <c r="A19" s="5" t="s">
        <v>77</v>
      </c>
      <c r="B19" s="83">
        <v>23</v>
      </c>
      <c r="C19" s="83">
        <v>40</v>
      </c>
      <c r="D19" s="81">
        <f t="shared" si="0"/>
        <v>920</v>
      </c>
    </row>
    <row r="20" spans="1:5">
      <c r="A20" s="5" t="s">
        <v>84</v>
      </c>
      <c r="B20" s="83">
        <v>23</v>
      </c>
      <c r="C20" s="83">
        <v>40</v>
      </c>
      <c r="D20" s="81">
        <f t="shared" si="0"/>
        <v>920</v>
      </c>
    </row>
    <row r="21" spans="1:5">
      <c r="A21" s="5" t="s">
        <v>11</v>
      </c>
      <c r="B21" s="83">
        <v>23</v>
      </c>
      <c r="C21" s="83">
        <v>30</v>
      </c>
      <c r="D21" s="81">
        <f t="shared" si="0"/>
        <v>690</v>
      </c>
    </row>
    <row r="22" spans="1:5">
      <c r="A22" s="5" t="s">
        <v>79</v>
      </c>
      <c r="B22" s="83">
        <v>23</v>
      </c>
      <c r="C22" s="83">
        <v>40</v>
      </c>
      <c r="D22" s="81">
        <f t="shared" si="0"/>
        <v>920</v>
      </c>
    </row>
    <row r="23" spans="1:5">
      <c r="A23" s="33" t="s">
        <v>12</v>
      </c>
      <c r="B23" s="33"/>
      <c r="C23" s="33"/>
      <c r="D23" s="7">
        <f>SUM(D12:D22)</f>
        <v>8970</v>
      </c>
    </row>
    <row r="24" spans="1:5">
      <c r="A24" s="11"/>
      <c r="B24" s="83"/>
      <c r="C24" s="83"/>
      <c r="D24" s="83"/>
    </row>
    <row r="25" spans="1:5">
      <c r="A25" s="32" t="s">
        <v>91</v>
      </c>
      <c r="B25" s="83">
        <v>23</v>
      </c>
      <c r="C25" s="83">
        <v>32</v>
      </c>
      <c r="D25" s="83">
        <f>B25*C25</f>
        <v>736</v>
      </c>
    </row>
    <row r="26" spans="1:5" ht="16" customHeight="1">
      <c r="A26" s="5" t="s">
        <v>13</v>
      </c>
      <c r="B26" s="83">
        <v>23</v>
      </c>
      <c r="C26" s="83">
        <v>40</v>
      </c>
      <c r="D26" s="83">
        <f>B26*C26</f>
        <v>920</v>
      </c>
      <c r="E26" s="1"/>
    </row>
    <row r="27" spans="1:5">
      <c r="A27" s="5" t="s">
        <v>15</v>
      </c>
      <c r="B27" s="83">
        <v>23</v>
      </c>
      <c r="C27" s="85">
        <v>40</v>
      </c>
      <c r="D27" s="83">
        <f t="shared" ref="D27:D35" si="1">B27*C27</f>
        <v>920</v>
      </c>
    </row>
    <row r="28" spans="1:5">
      <c r="A28" s="5" t="s">
        <v>95</v>
      </c>
      <c r="B28" s="83">
        <v>23</v>
      </c>
      <c r="C28" s="85">
        <v>40</v>
      </c>
      <c r="D28" s="83">
        <f t="shared" si="1"/>
        <v>920</v>
      </c>
    </row>
    <row r="29" spans="1:5">
      <c r="A29" s="5" t="s">
        <v>90</v>
      </c>
      <c r="B29" s="83">
        <v>23</v>
      </c>
      <c r="C29" s="85">
        <v>30</v>
      </c>
      <c r="D29" s="83">
        <f t="shared" si="1"/>
        <v>690</v>
      </c>
    </row>
    <row r="30" spans="1:5">
      <c r="A30" s="36" t="s">
        <v>80</v>
      </c>
      <c r="B30" s="83">
        <v>23</v>
      </c>
      <c r="C30" s="85">
        <v>40</v>
      </c>
      <c r="D30" s="83">
        <f t="shared" si="1"/>
        <v>920</v>
      </c>
    </row>
    <row r="31" spans="1:5">
      <c r="A31" s="5" t="s">
        <v>16</v>
      </c>
      <c r="B31" s="83">
        <v>23</v>
      </c>
      <c r="C31" s="85">
        <v>40</v>
      </c>
      <c r="D31" s="83">
        <f t="shared" si="1"/>
        <v>920</v>
      </c>
    </row>
    <row r="32" spans="1:5">
      <c r="A32" s="5" t="s">
        <v>83</v>
      </c>
      <c r="B32" s="83">
        <v>23</v>
      </c>
      <c r="C32" s="85">
        <v>40</v>
      </c>
      <c r="D32" s="83">
        <f>B32*C32</f>
        <v>920</v>
      </c>
    </row>
    <row r="33" spans="1:4">
      <c r="A33" s="5" t="s">
        <v>17</v>
      </c>
      <c r="B33" s="83">
        <v>23</v>
      </c>
      <c r="C33" s="85">
        <v>40</v>
      </c>
      <c r="D33" s="83">
        <f t="shared" si="1"/>
        <v>920</v>
      </c>
    </row>
    <row r="34" spans="1:4">
      <c r="A34" s="9" t="s">
        <v>18</v>
      </c>
      <c r="B34" s="83">
        <v>23</v>
      </c>
      <c r="C34" s="85">
        <v>40</v>
      </c>
      <c r="D34" s="83">
        <f t="shared" si="1"/>
        <v>920</v>
      </c>
    </row>
    <row r="35" spans="1:4">
      <c r="A35" s="9" t="s">
        <v>81</v>
      </c>
      <c r="B35" s="83">
        <v>23</v>
      </c>
      <c r="C35" s="85">
        <v>40</v>
      </c>
      <c r="D35" s="83">
        <f t="shared" si="1"/>
        <v>920</v>
      </c>
    </row>
    <row r="36" spans="1:4">
      <c r="A36" s="33" t="s">
        <v>19</v>
      </c>
      <c r="B36" s="100"/>
      <c r="C36" s="33"/>
      <c r="D36" s="7">
        <f>SUM(D26:D35)</f>
        <v>8970</v>
      </c>
    </row>
    <row r="37" spans="1:4">
      <c r="A37" s="5"/>
      <c r="B37" s="83"/>
      <c r="C37" s="85"/>
      <c r="D37" s="83"/>
    </row>
    <row r="38" spans="1:4">
      <c r="A38" s="129" t="s">
        <v>20</v>
      </c>
      <c r="B38" s="83">
        <v>16</v>
      </c>
      <c r="C38" s="85">
        <v>40</v>
      </c>
      <c r="D38" s="83">
        <f>B38*C38</f>
        <v>640</v>
      </c>
    </row>
    <row r="39" spans="1:4">
      <c r="A39" s="33" t="s">
        <v>21</v>
      </c>
      <c r="B39" s="33"/>
      <c r="C39" s="33"/>
      <c r="D39" s="7">
        <f>D38</f>
        <v>640</v>
      </c>
    </row>
    <row r="40" spans="1:4">
      <c r="A40" s="5"/>
      <c r="B40" s="84"/>
      <c r="C40" s="84"/>
      <c r="D40" s="84"/>
    </row>
    <row r="41" spans="1:4">
      <c r="A41" s="5" t="s">
        <v>22</v>
      </c>
      <c r="B41" s="83">
        <v>23</v>
      </c>
      <c r="C41" s="83">
        <v>32.5</v>
      </c>
      <c r="D41" s="83">
        <f>B41*C41</f>
        <v>747.5</v>
      </c>
    </row>
    <row r="42" spans="1:4">
      <c r="A42" s="5" t="s">
        <v>23</v>
      </c>
      <c r="B42" s="83">
        <v>23</v>
      </c>
      <c r="C42" s="85">
        <v>32</v>
      </c>
      <c r="D42" s="83">
        <f t="shared" ref="D42:D46" si="2">B42*C42</f>
        <v>736</v>
      </c>
    </row>
    <row r="43" spans="1:4">
      <c r="A43" s="5" t="s">
        <v>131</v>
      </c>
      <c r="B43" s="83">
        <v>23</v>
      </c>
      <c r="C43" s="85">
        <v>40</v>
      </c>
      <c r="D43" s="83">
        <f t="shared" si="2"/>
        <v>920</v>
      </c>
    </row>
    <row r="44" spans="1:4">
      <c r="A44" s="5" t="s">
        <v>24</v>
      </c>
      <c r="B44" s="83">
        <v>23</v>
      </c>
      <c r="C44" s="83">
        <v>28</v>
      </c>
      <c r="D44" s="83">
        <f t="shared" si="2"/>
        <v>644</v>
      </c>
    </row>
    <row r="45" spans="1:4">
      <c r="A45" s="127" t="s">
        <v>98</v>
      </c>
      <c r="B45" s="128">
        <v>9</v>
      </c>
      <c r="C45" s="128">
        <v>40</v>
      </c>
      <c r="D45" s="128">
        <f t="shared" si="2"/>
        <v>360</v>
      </c>
    </row>
    <row r="46" spans="1:4">
      <c r="A46" s="5" t="s">
        <v>25</v>
      </c>
      <c r="B46" s="83">
        <v>23</v>
      </c>
      <c r="C46" s="83">
        <v>25</v>
      </c>
      <c r="D46" s="83">
        <f t="shared" si="2"/>
        <v>575</v>
      </c>
    </row>
    <row r="47" spans="1:4">
      <c r="A47" s="33" t="s">
        <v>26</v>
      </c>
      <c r="B47" s="33"/>
      <c r="C47" s="33"/>
      <c r="D47" s="7">
        <f>SUM(D41:D46)</f>
        <v>3982.5</v>
      </c>
    </row>
    <row r="48" spans="1:4" ht="17" thickBot="1">
      <c r="A48" s="5"/>
      <c r="B48" s="83"/>
      <c r="C48" s="85"/>
      <c r="D48" s="83"/>
    </row>
    <row r="49" spans="1:95" ht="17" thickBot="1">
      <c r="A49" s="82" t="s">
        <v>36</v>
      </c>
      <c r="B49" s="82"/>
      <c r="C49" s="82"/>
      <c r="D49" s="87">
        <f>SUM(D10+D23+D36+D39+D47)</f>
        <v>23482.5</v>
      </c>
    </row>
    <row r="50" spans="1:95">
      <c r="A50" s="11"/>
      <c r="B50" s="83"/>
      <c r="C50" s="85"/>
      <c r="D50" s="83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</row>
    <row r="51" spans="1:95" s="13" customFormat="1" ht="17" thickBot="1">
      <c r="A51" s="5" t="s">
        <v>31</v>
      </c>
      <c r="B51" s="83">
        <v>23</v>
      </c>
      <c r="C51" s="83">
        <v>36</v>
      </c>
      <c r="D51" s="83">
        <f>B51*C51</f>
        <v>828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</row>
    <row r="52" spans="1:95" s="17" customFormat="1" ht="17" thickTop="1">
      <c r="A52" s="5" t="s">
        <v>82</v>
      </c>
      <c r="B52" s="83">
        <v>23</v>
      </c>
      <c r="C52" s="83">
        <v>40</v>
      </c>
      <c r="D52" s="83">
        <f t="shared" ref="D52:D53" si="3">B52*C52</f>
        <v>920</v>
      </c>
    </row>
    <row r="53" spans="1:95" s="17" customFormat="1">
      <c r="A53" s="5" t="s">
        <v>32</v>
      </c>
      <c r="B53" s="83">
        <v>23</v>
      </c>
      <c r="C53" s="83">
        <v>40</v>
      </c>
      <c r="D53" s="83">
        <f t="shared" si="3"/>
        <v>920</v>
      </c>
    </row>
    <row r="54" spans="1:95" s="17" customFormat="1">
      <c r="A54" s="33" t="s">
        <v>33</v>
      </c>
      <c r="B54" s="33"/>
      <c r="C54" s="33"/>
      <c r="D54" s="7">
        <f>SUM(D51:D53)</f>
        <v>2668</v>
      </c>
    </row>
    <row r="55" spans="1:95">
      <c r="A55" s="5"/>
      <c r="B55" s="83"/>
      <c r="C55" s="83"/>
      <c r="D55" s="83"/>
    </row>
    <row r="56" spans="1:95">
      <c r="A56" s="5" t="s">
        <v>89</v>
      </c>
      <c r="B56" s="83">
        <v>23</v>
      </c>
      <c r="C56" s="83">
        <v>40</v>
      </c>
      <c r="D56" s="83">
        <f>B56*C56</f>
        <v>920</v>
      </c>
    </row>
    <row r="57" spans="1:95">
      <c r="A57" s="129" t="s">
        <v>34</v>
      </c>
      <c r="B57" s="128">
        <v>23</v>
      </c>
      <c r="C57" s="128">
        <v>20</v>
      </c>
      <c r="D57" s="128">
        <f>B57*C57</f>
        <v>460</v>
      </c>
    </row>
    <row r="58" spans="1:95">
      <c r="A58" s="33" t="s">
        <v>35</v>
      </c>
      <c r="B58" s="33"/>
      <c r="C58" s="33"/>
      <c r="D58" s="7">
        <f>SUM(D56:D57)</f>
        <v>1380</v>
      </c>
    </row>
    <row r="59" spans="1:95">
      <c r="A59" s="11"/>
      <c r="B59" s="11"/>
      <c r="C59" s="11"/>
      <c r="D59" s="11"/>
    </row>
    <row r="60" spans="1:95">
      <c r="A60" s="5" t="s">
        <v>92</v>
      </c>
      <c r="B60" s="32">
        <v>23</v>
      </c>
      <c r="C60" s="32">
        <v>35</v>
      </c>
      <c r="D60" s="11">
        <f>B60*C60</f>
        <v>805</v>
      </c>
    </row>
    <row r="61" spans="1:95">
      <c r="A61" s="122" t="s">
        <v>99</v>
      </c>
      <c r="B61" s="32">
        <v>12</v>
      </c>
      <c r="C61" s="32">
        <v>40</v>
      </c>
      <c r="D61" s="11">
        <f>B61*C61</f>
        <v>480</v>
      </c>
    </row>
    <row r="62" spans="1:95">
      <c r="A62" s="122" t="s">
        <v>100</v>
      </c>
      <c r="B62" s="32">
        <v>10</v>
      </c>
      <c r="C62" s="32">
        <v>40</v>
      </c>
      <c r="D62" s="11">
        <f>B62*C62</f>
        <v>400</v>
      </c>
    </row>
    <row r="63" spans="1:95">
      <c r="A63" s="129" t="s">
        <v>85</v>
      </c>
      <c r="B63" s="131">
        <v>12</v>
      </c>
      <c r="C63" s="131">
        <v>40</v>
      </c>
      <c r="D63" s="132">
        <f t="shared" ref="D63:D65" si="4">B63*C63</f>
        <v>480</v>
      </c>
    </row>
    <row r="64" spans="1:95">
      <c r="A64" s="5" t="s">
        <v>86</v>
      </c>
      <c r="B64" s="32">
        <v>23</v>
      </c>
      <c r="C64" s="32">
        <v>25</v>
      </c>
      <c r="D64" s="11">
        <f t="shared" si="4"/>
        <v>575</v>
      </c>
    </row>
    <row r="65" spans="1:4">
      <c r="A65" s="5" t="s">
        <v>87</v>
      </c>
      <c r="B65" s="32">
        <v>23</v>
      </c>
      <c r="C65" s="32">
        <v>40</v>
      </c>
      <c r="D65" s="11">
        <f t="shared" si="4"/>
        <v>920</v>
      </c>
    </row>
    <row r="66" spans="1:4">
      <c r="A66" s="33" t="s">
        <v>88</v>
      </c>
      <c r="B66" s="33"/>
      <c r="C66" s="33"/>
      <c r="D66" s="7">
        <f>SUM(D60:D65)</f>
        <v>3660</v>
      </c>
    </row>
    <row r="67" spans="1:4" ht="17" thickBot="1">
      <c r="A67" s="5"/>
      <c r="B67" s="83"/>
      <c r="C67" s="85"/>
      <c r="D67" s="83"/>
    </row>
    <row r="68" spans="1:4" ht="17" thickBot="1">
      <c r="A68" s="82" t="s">
        <v>57</v>
      </c>
      <c r="B68" s="82"/>
      <c r="C68" s="82"/>
      <c r="D68" s="87">
        <f>SUM(D54+D49+D58)</f>
        <v>27530.5</v>
      </c>
    </row>
    <row r="69" spans="1:4">
      <c r="B69" s="83"/>
      <c r="C69" s="83"/>
      <c r="D69" s="83"/>
    </row>
    <row r="70" spans="1:4">
      <c r="B70" s="83"/>
      <c r="C70" s="83"/>
      <c r="D70" s="83"/>
    </row>
    <row r="71" spans="1:4">
      <c r="B71" s="84"/>
      <c r="C71" s="84"/>
      <c r="D71" s="84"/>
    </row>
    <row r="72" spans="1:4">
      <c r="B72" s="83"/>
      <c r="C72" s="83"/>
      <c r="D72" s="83"/>
    </row>
    <row r="73" spans="1:4">
      <c r="B73" s="83"/>
      <c r="C73" s="83"/>
      <c r="D73" s="83"/>
    </row>
    <row r="74" spans="1:4">
      <c r="B74" s="84"/>
      <c r="C74" s="84"/>
      <c r="D74" s="86"/>
    </row>
  </sheetData>
  <phoneticPr fontId="1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4548-41A8-6F42-A747-789E6D284EE1}">
  <dimension ref="A1:BB68"/>
  <sheetViews>
    <sheetView zoomScale="91" zoomScaleNormal="91" zoomScalePageLayoutView="120" workbookViewId="0">
      <pane xSplit="1" ySplit="6" topLeftCell="B28" activePane="bottomRight" state="frozenSplit"/>
      <selection pane="topRight" activeCell="J1" sqref="J1"/>
      <selection pane="bottomLeft" activeCell="A21" sqref="A21"/>
      <selection pane="bottomRight" activeCell="A43" sqref="A43"/>
    </sheetView>
  </sheetViews>
  <sheetFormatPr baseColWidth="10" defaultRowHeight="16"/>
  <cols>
    <col min="1" max="1" width="27" bestFit="1" customWidth="1"/>
    <col min="2" max="3" width="14.1640625" bestFit="1" customWidth="1"/>
    <col min="4" max="4" width="13.5" bestFit="1" customWidth="1"/>
    <col min="5" max="5" width="17.33203125" customWidth="1"/>
    <col min="6" max="9" width="14.1640625" bestFit="1" customWidth="1"/>
    <col min="10" max="10" width="15.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>
      <c r="A8" s="5" t="s">
        <v>5</v>
      </c>
      <c r="B8" s="24">
        <v>0</v>
      </c>
      <c r="C8" s="24">
        <v>0</v>
      </c>
      <c r="D8" s="26">
        <v>0</v>
      </c>
      <c r="E8" s="26">
        <v>0</v>
      </c>
      <c r="F8" s="26">
        <v>0</v>
      </c>
      <c r="G8" s="26">
        <v>1</v>
      </c>
      <c r="H8" s="26">
        <v>6.75</v>
      </c>
      <c r="I8" s="26">
        <v>7.5</v>
      </c>
      <c r="J8" s="26">
        <v>5</v>
      </c>
      <c r="K8" s="26">
        <v>6</v>
      </c>
      <c r="L8" s="26">
        <v>24.5</v>
      </c>
      <c r="M8" s="26">
        <v>1.5</v>
      </c>
      <c r="N8" s="26">
        <v>1.5</v>
      </c>
      <c r="O8" s="29">
        <v>13.75</v>
      </c>
      <c r="P8" s="29">
        <v>4</v>
      </c>
      <c r="Q8" s="29">
        <v>0.25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3</v>
      </c>
      <c r="X8" s="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74.75</v>
      </c>
    </row>
    <row r="9" spans="1:54">
      <c r="A9" s="28" t="s">
        <v>58</v>
      </c>
      <c r="B9" s="24">
        <v>0</v>
      </c>
      <c r="C9" s="24">
        <v>0</v>
      </c>
      <c r="D9" s="26">
        <v>0</v>
      </c>
      <c r="E9" s="26">
        <v>0</v>
      </c>
      <c r="F9" s="26">
        <v>1.5</v>
      </c>
      <c r="G9" s="26">
        <v>4</v>
      </c>
      <c r="H9" s="26">
        <v>12</v>
      </c>
      <c r="I9" s="26">
        <v>18.5</v>
      </c>
      <c r="J9" s="26">
        <v>19</v>
      </c>
      <c r="K9" s="26">
        <v>17.5</v>
      </c>
      <c r="L9" s="26">
        <v>23.5</v>
      </c>
      <c r="M9" s="26">
        <v>16</v>
      </c>
      <c r="N9" s="26">
        <v>16.5</v>
      </c>
      <c r="O9" s="29">
        <v>38.5</v>
      </c>
      <c r="P9" s="29">
        <v>5</v>
      </c>
      <c r="Q9" s="29">
        <v>0.5</v>
      </c>
      <c r="R9" s="29">
        <v>2.5</v>
      </c>
      <c r="S9" s="6">
        <v>0</v>
      </c>
      <c r="T9" s="6">
        <v>8</v>
      </c>
      <c r="U9" s="6">
        <v>2</v>
      </c>
      <c r="V9" s="6">
        <v>7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192</v>
      </c>
    </row>
    <row r="10" spans="1:54">
      <c r="A10" s="7" t="s">
        <v>6</v>
      </c>
      <c r="B10" s="14">
        <f t="shared" ref="B10:AG10" si="1">SUM(B8:B9)</f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1.5</v>
      </c>
      <c r="G10" s="14">
        <f t="shared" si="1"/>
        <v>5</v>
      </c>
      <c r="H10" s="14">
        <f t="shared" si="1"/>
        <v>18.75</v>
      </c>
      <c r="I10" s="14">
        <f t="shared" si="1"/>
        <v>26</v>
      </c>
      <c r="J10" s="14">
        <f t="shared" si="1"/>
        <v>24</v>
      </c>
      <c r="K10" s="14">
        <f t="shared" si="1"/>
        <v>23.5</v>
      </c>
      <c r="L10" s="14">
        <f t="shared" si="1"/>
        <v>48</v>
      </c>
      <c r="M10" s="14">
        <f t="shared" si="1"/>
        <v>17.5</v>
      </c>
      <c r="N10" s="14">
        <f t="shared" si="1"/>
        <v>18</v>
      </c>
      <c r="O10" s="14">
        <f t="shared" si="1"/>
        <v>52.25</v>
      </c>
      <c r="P10" s="14">
        <f t="shared" si="1"/>
        <v>9</v>
      </c>
      <c r="Q10" s="14">
        <f t="shared" si="1"/>
        <v>0.75</v>
      </c>
      <c r="R10" s="14">
        <f t="shared" si="1"/>
        <v>2.5</v>
      </c>
      <c r="S10" s="14">
        <f t="shared" si="1"/>
        <v>0</v>
      </c>
      <c r="T10" s="14">
        <f t="shared" si="1"/>
        <v>8</v>
      </c>
      <c r="U10" s="14">
        <f t="shared" si="1"/>
        <v>2</v>
      </c>
      <c r="V10" s="14">
        <f t="shared" si="1"/>
        <v>7</v>
      </c>
      <c r="W10" s="14">
        <f t="shared" si="1"/>
        <v>3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266.75</v>
      </c>
    </row>
    <row r="11" spans="1:54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>
      <c r="A12" s="9" t="s">
        <v>7</v>
      </c>
      <c r="B12" s="25">
        <v>0</v>
      </c>
      <c r="C12" s="25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30">
        <v>0</v>
      </c>
      <c r="P12" s="30">
        <v>0</v>
      </c>
      <c r="Q12" s="30">
        <v>0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0</v>
      </c>
    </row>
    <row r="13" spans="1:54">
      <c r="A13" s="9" t="s">
        <v>97</v>
      </c>
      <c r="B13" s="115"/>
      <c r="C13" s="115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>
      <c r="A14" s="5" t="s">
        <v>8</v>
      </c>
      <c r="B14" s="25">
        <v>0</v>
      </c>
      <c r="C14" s="25">
        <v>0</v>
      </c>
      <c r="D14" s="25">
        <v>0</v>
      </c>
      <c r="E14" s="25">
        <v>0</v>
      </c>
      <c r="F14" s="27">
        <v>6</v>
      </c>
      <c r="G14" s="27">
        <v>12</v>
      </c>
      <c r="H14" s="27">
        <v>10.5</v>
      </c>
      <c r="I14" s="27">
        <v>2</v>
      </c>
      <c r="J14" s="27">
        <v>0</v>
      </c>
      <c r="K14" s="27">
        <v>15</v>
      </c>
      <c r="L14" s="27">
        <v>4</v>
      </c>
      <c r="M14" s="27">
        <v>8</v>
      </c>
      <c r="N14" s="27">
        <v>29.5</v>
      </c>
      <c r="O14" s="30">
        <v>34</v>
      </c>
      <c r="P14" s="30">
        <v>0</v>
      </c>
      <c r="Q14" s="30">
        <v>0</v>
      </c>
      <c r="R14" s="30">
        <v>0</v>
      </c>
      <c r="S14" s="10">
        <v>0</v>
      </c>
      <c r="T14" s="10">
        <v>0</v>
      </c>
      <c r="U14" s="10">
        <v>0</v>
      </c>
      <c r="V14" s="10">
        <v>12</v>
      </c>
      <c r="W14" s="10">
        <v>3.5</v>
      </c>
      <c r="X14" s="10">
        <v>14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150.5</v>
      </c>
    </row>
    <row r="15" spans="1:54">
      <c r="A15" s="5" t="s">
        <v>9</v>
      </c>
      <c r="B15" s="25">
        <v>0</v>
      </c>
      <c r="C15" s="25">
        <v>0</v>
      </c>
      <c r="D15" s="25">
        <v>0</v>
      </c>
      <c r="E15" s="25">
        <v>0</v>
      </c>
      <c r="F15" s="27">
        <v>0</v>
      </c>
      <c r="G15" s="27">
        <v>0</v>
      </c>
      <c r="H15" s="27">
        <v>1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1</v>
      </c>
    </row>
    <row r="16" spans="1:54">
      <c r="A16" s="5" t="s">
        <v>10</v>
      </c>
      <c r="B16" s="25">
        <v>0</v>
      </c>
      <c r="C16" s="25">
        <v>0</v>
      </c>
      <c r="D16" s="25">
        <v>0</v>
      </c>
      <c r="E16" s="25">
        <v>0</v>
      </c>
      <c r="F16" s="27">
        <v>4.75</v>
      </c>
      <c r="G16" s="27">
        <v>7</v>
      </c>
      <c r="H16" s="27">
        <v>15.75</v>
      </c>
      <c r="I16" s="27">
        <v>5.25</v>
      </c>
      <c r="J16" s="27">
        <v>9.75</v>
      </c>
      <c r="K16" s="27">
        <v>14</v>
      </c>
      <c r="L16" s="27">
        <v>13.25</v>
      </c>
      <c r="M16" s="27">
        <v>8.25</v>
      </c>
      <c r="N16" s="27">
        <v>16.5</v>
      </c>
      <c r="O16" s="30">
        <v>33.5</v>
      </c>
      <c r="P16" s="30">
        <v>4.5</v>
      </c>
      <c r="Q16" s="30">
        <v>0</v>
      </c>
      <c r="R16" s="30">
        <v>0</v>
      </c>
      <c r="S16" s="10">
        <v>0</v>
      </c>
      <c r="T16" s="10">
        <v>0</v>
      </c>
      <c r="U16" s="10">
        <v>6</v>
      </c>
      <c r="V16" s="10">
        <v>5</v>
      </c>
      <c r="W16" s="10">
        <v>0.5</v>
      </c>
      <c r="X16" s="10">
        <v>2.25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146.25</v>
      </c>
    </row>
    <row r="17" spans="1:54">
      <c r="A17" s="5" t="s">
        <v>76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0</v>
      </c>
    </row>
    <row r="18" spans="1:54" ht="16" customHeight="1">
      <c r="A18" s="129" t="s">
        <v>59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7">
        <v>0</v>
      </c>
      <c r="L18" s="27">
        <v>1</v>
      </c>
      <c r="M18" s="27">
        <v>0</v>
      </c>
      <c r="N18" s="27">
        <v>0</v>
      </c>
      <c r="O18" s="30">
        <v>0</v>
      </c>
      <c r="P18" s="30">
        <v>0</v>
      </c>
      <c r="Q18" s="30">
        <v>0</v>
      </c>
      <c r="R18" s="30">
        <v>0</v>
      </c>
      <c r="S18" s="10">
        <v>0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1</v>
      </c>
    </row>
    <row r="19" spans="1:54">
      <c r="A19" s="5" t="s">
        <v>77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7">
        <v>0</v>
      </c>
      <c r="L19" s="27">
        <v>0</v>
      </c>
      <c r="M19" s="27">
        <v>0</v>
      </c>
      <c r="N19" s="27">
        <v>0</v>
      </c>
      <c r="O19" s="30">
        <v>0</v>
      </c>
      <c r="P19" s="30">
        <v>0</v>
      </c>
      <c r="Q19" s="30">
        <v>0</v>
      </c>
      <c r="R19" s="3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0</v>
      </c>
    </row>
    <row r="20" spans="1:54">
      <c r="A20" s="5" t="s">
        <v>78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7">
        <v>0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0</v>
      </c>
    </row>
    <row r="21" spans="1:54">
      <c r="A21" s="5" t="s">
        <v>11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7">
        <v>0</v>
      </c>
      <c r="L21" s="27">
        <v>13</v>
      </c>
      <c r="M21" s="27">
        <v>2.75</v>
      </c>
      <c r="N21" s="27">
        <v>1</v>
      </c>
      <c r="O21" s="30">
        <v>1</v>
      </c>
      <c r="P21" s="30">
        <v>3</v>
      </c>
      <c r="Q21" s="30">
        <v>0</v>
      </c>
      <c r="R21" s="30">
        <v>0</v>
      </c>
      <c r="S21" s="35">
        <v>1.5</v>
      </c>
      <c r="T21" s="35">
        <v>0</v>
      </c>
      <c r="U21" s="35">
        <v>1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23.25</v>
      </c>
    </row>
    <row r="22" spans="1:54">
      <c r="A22" s="9" t="s">
        <v>79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7">
        <v>0</v>
      </c>
      <c r="L22" s="27">
        <v>0</v>
      </c>
      <c r="M22" s="27">
        <v>0</v>
      </c>
      <c r="N22" s="27">
        <v>0</v>
      </c>
      <c r="O22" s="30">
        <v>0</v>
      </c>
      <c r="P22" s="30">
        <v>0</v>
      </c>
      <c r="Q22" s="30">
        <v>0</v>
      </c>
      <c r="R22" s="30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0</v>
      </c>
    </row>
    <row r="23" spans="1:54">
      <c r="A23" s="7" t="s">
        <v>12</v>
      </c>
      <c r="B23" s="14">
        <f t="shared" ref="B23:AG23" si="4">SUM(B12:B22)</f>
        <v>0</v>
      </c>
      <c r="C23" s="14">
        <f t="shared" si="4"/>
        <v>0</v>
      </c>
      <c r="D23" s="14">
        <f t="shared" si="4"/>
        <v>0</v>
      </c>
      <c r="E23" s="14">
        <f t="shared" si="4"/>
        <v>0</v>
      </c>
      <c r="F23" s="14">
        <f t="shared" si="4"/>
        <v>10.75</v>
      </c>
      <c r="G23" s="14">
        <f t="shared" si="4"/>
        <v>19</v>
      </c>
      <c r="H23" s="14">
        <f t="shared" si="4"/>
        <v>27.25</v>
      </c>
      <c r="I23" s="14">
        <f t="shared" si="4"/>
        <v>7.25</v>
      </c>
      <c r="J23" s="14">
        <f t="shared" si="4"/>
        <v>9.75</v>
      </c>
      <c r="K23" s="14">
        <f t="shared" si="4"/>
        <v>29</v>
      </c>
      <c r="L23" s="14">
        <f t="shared" si="4"/>
        <v>31.25</v>
      </c>
      <c r="M23" s="14">
        <f t="shared" si="4"/>
        <v>19</v>
      </c>
      <c r="N23" s="14">
        <f t="shared" si="4"/>
        <v>47</v>
      </c>
      <c r="O23" s="14">
        <f t="shared" si="4"/>
        <v>68.5</v>
      </c>
      <c r="P23" s="14">
        <f t="shared" si="4"/>
        <v>7.5</v>
      </c>
      <c r="Q23" s="14">
        <f t="shared" si="4"/>
        <v>0</v>
      </c>
      <c r="R23" s="14">
        <f t="shared" si="4"/>
        <v>0</v>
      </c>
      <c r="S23" s="14">
        <f t="shared" si="4"/>
        <v>1.5</v>
      </c>
      <c r="T23" s="14">
        <f t="shared" si="4"/>
        <v>0</v>
      </c>
      <c r="U23" s="14">
        <f t="shared" si="4"/>
        <v>7</v>
      </c>
      <c r="V23" s="14">
        <f t="shared" si="4"/>
        <v>17</v>
      </c>
      <c r="W23" s="14">
        <f t="shared" si="4"/>
        <v>4</v>
      </c>
      <c r="X23" s="14">
        <f t="shared" si="4"/>
        <v>16.25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322</v>
      </c>
    </row>
    <row r="24" spans="1:54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>
      <c r="A25" s="32" t="s">
        <v>91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>
      <c r="A26" s="5" t="s">
        <v>13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7">
        <v>0</v>
      </c>
      <c r="J26" s="27">
        <v>2</v>
      </c>
      <c r="K26" s="26">
        <v>0</v>
      </c>
      <c r="L26" s="27">
        <v>0</v>
      </c>
      <c r="M26" s="27">
        <v>9.5</v>
      </c>
      <c r="N26" s="27">
        <v>34.5</v>
      </c>
      <c r="O26" s="30">
        <v>24</v>
      </c>
      <c r="P26" s="30">
        <v>4</v>
      </c>
      <c r="Q26" s="30">
        <v>15.5</v>
      </c>
      <c r="R26" s="30">
        <v>13</v>
      </c>
      <c r="S26" s="10">
        <v>0</v>
      </c>
      <c r="T26" s="10">
        <v>0</v>
      </c>
      <c r="U26" s="10">
        <v>2.5</v>
      </c>
      <c r="V26" s="10">
        <v>8</v>
      </c>
      <c r="W26" s="10">
        <v>22</v>
      </c>
      <c r="X26" s="10">
        <v>20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155</v>
      </c>
    </row>
    <row r="27" spans="1:54">
      <c r="A27" s="5" t="s">
        <v>15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7">
        <v>0.75</v>
      </c>
      <c r="J27" s="27">
        <v>0</v>
      </c>
      <c r="K27" s="26">
        <v>0</v>
      </c>
      <c r="L27" s="27">
        <v>22.25</v>
      </c>
      <c r="M27" s="27">
        <v>7.5</v>
      </c>
      <c r="N27" s="27">
        <v>0</v>
      </c>
      <c r="O27" s="30">
        <v>45.75</v>
      </c>
      <c r="P27" s="30">
        <v>0</v>
      </c>
      <c r="Q27" s="30">
        <v>0</v>
      </c>
      <c r="R27" s="30">
        <v>0</v>
      </c>
      <c r="S27" s="10">
        <v>0</v>
      </c>
      <c r="T27" s="10">
        <v>2</v>
      </c>
      <c r="U27" s="10">
        <v>24.5</v>
      </c>
      <c r="V27" s="10">
        <v>23.75</v>
      </c>
      <c r="W27" s="10">
        <v>1</v>
      </c>
      <c r="X27" s="10">
        <v>3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130.5</v>
      </c>
    </row>
    <row r="28" spans="1:54">
      <c r="A28" s="5" t="s">
        <v>95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7">
        <v>0</v>
      </c>
      <c r="J28" s="27">
        <v>0</v>
      </c>
      <c r="K28" s="26">
        <v>0</v>
      </c>
      <c r="L28" s="27">
        <v>0</v>
      </c>
      <c r="M28" s="27">
        <v>0</v>
      </c>
      <c r="N28" s="27">
        <v>0</v>
      </c>
      <c r="O28" s="30">
        <v>0</v>
      </c>
      <c r="P28" s="30">
        <v>0</v>
      </c>
      <c r="Q28" s="30">
        <v>0</v>
      </c>
      <c r="R28" s="3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>
      <c r="A29" s="5" t="s">
        <v>90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7">
        <v>0</v>
      </c>
      <c r="J29" s="27">
        <v>0</v>
      </c>
      <c r="K29" s="26">
        <v>0</v>
      </c>
      <c r="L29" s="27">
        <v>0</v>
      </c>
      <c r="M29" s="27">
        <v>0.5</v>
      </c>
      <c r="N29" s="27">
        <v>13</v>
      </c>
      <c r="O29" s="30">
        <v>12.25</v>
      </c>
      <c r="P29" s="30">
        <v>0</v>
      </c>
      <c r="Q29" s="30">
        <v>0</v>
      </c>
      <c r="R29" s="3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>
      <c r="A30" s="9" t="s">
        <v>80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7">
        <v>0</v>
      </c>
      <c r="J30" s="27">
        <v>0</v>
      </c>
      <c r="K30" s="26">
        <v>0</v>
      </c>
      <c r="L30" s="27">
        <v>0</v>
      </c>
      <c r="M30" s="27">
        <v>0</v>
      </c>
      <c r="N30" s="27">
        <v>0</v>
      </c>
      <c r="O30" s="30">
        <v>4.25</v>
      </c>
      <c r="P30" s="30">
        <v>0</v>
      </c>
      <c r="Q30" s="30">
        <v>0</v>
      </c>
      <c r="R30" s="3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4.25</v>
      </c>
    </row>
    <row r="31" spans="1:54">
      <c r="A31" s="5" t="s">
        <v>93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7">
        <v>0</v>
      </c>
      <c r="J31" s="27">
        <v>0</v>
      </c>
      <c r="K31" s="26">
        <v>0</v>
      </c>
      <c r="L31" s="27">
        <v>0</v>
      </c>
      <c r="M31" s="27">
        <v>0</v>
      </c>
      <c r="N31" s="27">
        <v>0</v>
      </c>
      <c r="O31" s="30">
        <v>1</v>
      </c>
      <c r="P31" s="30">
        <v>0</v>
      </c>
      <c r="Q31" s="30">
        <v>0</v>
      </c>
      <c r="R31" s="3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1</v>
      </c>
    </row>
    <row r="32" spans="1:54">
      <c r="A32" s="5" t="s">
        <v>83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7">
        <v>0</v>
      </c>
      <c r="J32" s="27">
        <v>0</v>
      </c>
      <c r="K32" s="26">
        <v>0</v>
      </c>
      <c r="L32" s="27">
        <v>0</v>
      </c>
      <c r="M32" s="27">
        <v>0</v>
      </c>
      <c r="N32" s="27">
        <v>0</v>
      </c>
      <c r="O32" s="30">
        <v>0.25</v>
      </c>
      <c r="P32" s="30">
        <v>0</v>
      </c>
      <c r="Q32" s="30">
        <v>0</v>
      </c>
      <c r="R32" s="3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0.25</v>
      </c>
    </row>
    <row r="33" spans="1:54">
      <c r="A33" s="5" t="s">
        <v>17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7">
        <v>0</v>
      </c>
      <c r="J33" s="27">
        <v>0</v>
      </c>
      <c r="K33" s="26">
        <v>0</v>
      </c>
      <c r="L33" s="27">
        <v>13</v>
      </c>
      <c r="M33" s="27">
        <v>13</v>
      </c>
      <c r="N33" s="27">
        <v>0</v>
      </c>
      <c r="O33" s="30">
        <v>0</v>
      </c>
      <c r="P33" s="30">
        <v>0</v>
      </c>
      <c r="Q33" s="30">
        <v>0</v>
      </c>
      <c r="R33" s="30">
        <v>0</v>
      </c>
      <c r="S33" s="10">
        <v>0</v>
      </c>
      <c r="T33" s="10">
        <v>15.5</v>
      </c>
      <c r="U33" s="10">
        <v>13.25</v>
      </c>
      <c r="V33" s="10">
        <v>1</v>
      </c>
      <c r="W33" s="10">
        <v>5.5</v>
      </c>
      <c r="X33" s="10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61.25</v>
      </c>
    </row>
    <row r="34" spans="1:54">
      <c r="A34" s="9" t="s">
        <v>18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7">
        <v>0</v>
      </c>
      <c r="J34" s="27">
        <v>0</v>
      </c>
      <c r="K34" s="27">
        <v>3</v>
      </c>
      <c r="L34" s="27">
        <v>6</v>
      </c>
      <c r="M34" s="27">
        <v>2.5</v>
      </c>
      <c r="N34" s="27">
        <v>0</v>
      </c>
      <c r="O34" s="30">
        <v>25.5</v>
      </c>
      <c r="P34" s="30">
        <v>0</v>
      </c>
      <c r="Q34" s="30">
        <v>0</v>
      </c>
      <c r="R34" s="30">
        <v>0</v>
      </c>
      <c r="S34" s="10">
        <v>0</v>
      </c>
      <c r="T34" s="35">
        <v>4</v>
      </c>
      <c r="U34" s="35">
        <v>3</v>
      </c>
      <c r="V34" s="35">
        <v>0</v>
      </c>
      <c r="W34" s="35">
        <v>0</v>
      </c>
      <c r="X34" s="10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44</v>
      </c>
    </row>
    <row r="35" spans="1:54">
      <c r="A35" s="9" t="s">
        <v>81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7">
        <v>0</v>
      </c>
      <c r="J35" s="27">
        <v>2</v>
      </c>
      <c r="K35" s="27">
        <v>2</v>
      </c>
      <c r="L35" s="27">
        <v>30</v>
      </c>
      <c r="M35" s="27">
        <v>0</v>
      </c>
      <c r="N35" s="27">
        <v>22</v>
      </c>
      <c r="O35" s="30">
        <v>57</v>
      </c>
      <c r="P35" s="30">
        <v>0</v>
      </c>
      <c r="Q35" s="30">
        <v>0</v>
      </c>
      <c r="R35" s="30">
        <v>4</v>
      </c>
      <c r="S35" s="10">
        <v>0</v>
      </c>
      <c r="T35" s="35">
        <v>0</v>
      </c>
      <c r="U35" s="35">
        <v>0</v>
      </c>
      <c r="V35" s="35">
        <v>0</v>
      </c>
      <c r="W35" s="35">
        <v>0</v>
      </c>
      <c r="X35" s="10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117</v>
      </c>
    </row>
    <row r="36" spans="1:54">
      <c r="A36" s="7" t="s">
        <v>19</v>
      </c>
      <c r="B36" s="14">
        <f t="shared" ref="B36:AG36" si="7">SUM(B25:B35)</f>
        <v>0</v>
      </c>
      <c r="C36" s="14">
        <f t="shared" si="7"/>
        <v>0</v>
      </c>
      <c r="D36" s="14">
        <f t="shared" si="7"/>
        <v>0</v>
      </c>
      <c r="E36" s="14">
        <f t="shared" si="7"/>
        <v>0</v>
      </c>
      <c r="F36" s="14">
        <f t="shared" si="7"/>
        <v>0</v>
      </c>
      <c r="G36" s="14">
        <f t="shared" si="7"/>
        <v>0</v>
      </c>
      <c r="H36" s="14">
        <f t="shared" si="7"/>
        <v>0</v>
      </c>
      <c r="I36" s="14">
        <f t="shared" si="7"/>
        <v>0.75</v>
      </c>
      <c r="J36" s="14">
        <f t="shared" si="7"/>
        <v>4</v>
      </c>
      <c r="K36" s="14">
        <f t="shared" si="7"/>
        <v>5</v>
      </c>
      <c r="L36" s="14">
        <f t="shared" si="7"/>
        <v>71.25</v>
      </c>
      <c r="M36" s="14">
        <f t="shared" si="7"/>
        <v>33</v>
      </c>
      <c r="N36" s="14">
        <f t="shared" si="7"/>
        <v>69.5</v>
      </c>
      <c r="O36" s="14">
        <f t="shared" si="7"/>
        <v>170</v>
      </c>
      <c r="P36" s="14">
        <f t="shared" si="7"/>
        <v>4</v>
      </c>
      <c r="Q36" s="14">
        <f t="shared" si="7"/>
        <v>15.5</v>
      </c>
      <c r="R36" s="14">
        <f t="shared" si="7"/>
        <v>17</v>
      </c>
      <c r="S36" s="14">
        <f t="shared" si="7"/>
        <v>0</v>
      </c>
      <c r="T36" s="14">
        <f t="shared" si="7"/>
        <v>21.5</v>
      </c>
      <c r="U36" s="14">
        <f t="shared" si="7"/>
        <v>43.25</v>
      </c>
      <c r="V36" s="14">
        <f t="shared" si="7"/>
        <v>32.75</v>
      </c>
      <c r="W36" s="14">
        <f t="shared" si="7"/>
        <v>28.5</v>
      </c>
      <c r="X36" s="14">
        <f t="shared" si="7"/>
        <v>23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513.25</v>
      </c>
    </row>
    <row r="37" spans="1:54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>
      <c r="A38" s="129" t="s">
        <v>20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0.5</v>
      </c>
      <c r="M38" s="27">
        <v>0</v>
      </c>
      <c r="N38" s="27">
        <v>0</v>
      </c>
      <c r="O38" s="30">
        <v>2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2.5</v>
      </c>
    </row>
    <row r="39" spans="1:54">
      <c r="A39" s="7" t="s">
        <v>21</v>
      </c>
      <c r="B39" s="14">
        <f t="shared" ref="B39:AG39" si="9">B38</f>
        <v>0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0.5</v>
      </c>
      <c r="M39" s="14">
        <f t="shared" si="9"/>
        <v>0</v>
      </c>
      <c r="N39" s="14">
        <f t="shared" si="9"/>
        <v>0</v>
      </c>
      <c r="O39" s="14">
        <f t="shared" si="9"/>
        <v>2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2.5</v>
      </c>
    </row>
    <row r="40" spans="1:54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>
      <c r="A41" s="5" t="s">
        <v>22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7">
        <v>1.5</v>
      </c>
      <c r="I41" s="27">
        <v>13.5</v>
      </c>
      <c r="J41" s="27">
        <v>13</v>
      </c>
      <c r="K41" s="27">
        <v>3</v>
      </c>
      <c r="L41" s="27">
        <v>9.5</v>
      </c>
      <c r="M41" s="27">
        <v>4.5</v>
      </c>
      <c r="N41" s="27">
        <v>20</v>
      </c>
      <c r="O41" s="30">
        <v>11.5</v>
      </c>
      <c r="P41" s="30">
        <v>0</v>
      </c>
      <c r="Q41" s="30">
        <v>0</v>
      </c>
      <c r="R41" s="30">
        <v>0.5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77</v>
      </c>
    </row>
    <row r="42" spans="1:54">
      <c r="A42" s="5" t="s">
        <v>23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7">
        <v>4</v>
      </c>
      <c r="H42" s="27">
        <v>13</v>
      </c>
      <c r="I42" s="27">
        <v>7.5</v>
      </c>
      <c r="J42" s="27">
        <v>12</v>
      </c>
      <c r="K42" s="27">
        <v>8</v>
      </c>
      <c r="L42" s="27">
        <v>7</v>
      </c>
      <c r="M42" s="27">
        <v>4</v>
      </c>
      <c r="N42" s="27">
        <v>6</v>
      </c>
      <c r="O42" s="30">
        <v>7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68.5</v>
      </c>
    </row>
    <row r="43" spans="1:54">
      <c r="A43" s="5" t="s">
        <v>131</v>
      </c>
      <c r="B43" s="25"/>
      <c r="C43" s="25"/>
      <c r="D43" s="25"/>
      <c r="E43" s="25"/>
      <c r="F43" s="25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>
      <c r="A44" s="5" t="s">
        <v>24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7">
        <v>0</v>
      </c>
      <c r="H44" s="27">
        <v>0</v>
      </c>
      <c r="I44" s="27">
        <v>8.5</v>
      </c>
      <c r="J44" s="27">
        <v>2.75</v>
      </c>
      <c r="K44" s="27">
        <v>0</v>
      </c>
      <c r="L44" s="27">
        <v>2.25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0">
        <v>0</v>
      </c>
      <c r="U44" s="10">
        <v>1</v>
      </c>
      <c r="V44" s="10">
        <v>2</v>
      </c>
      <c r="W44" s="10">
        <v>0</v>
      </c>
      <c r="X44" s="10">
        <v>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16.5</v>
      </c>
    </row>
    <row r="45" spans="1:54">
      <c r="A45" s="129" t="s">
        <v>98</v>
      </c>
      <c r="B45" s="115"/>
      <c r="C45" s="115"/>
      <c r="D45" s="115"/>
      <c r="E45" s="115"/>
      <c r="F45" s="115"/>
      <c r="G45" s="115"/>
      <c r="H45" s="115"/>
      <c r="I45" s="115"/>
      <c r="J45" s="115"/>
      <c r="K45" s="27">
        <v>18</v>
      </c>
      <c r="L45" s="27">
        <v>30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>
      <c r="A46" s="5" t="s">
        <v>25</v>
      </c>
      <c r="B46" s="25">
        <v>0</v>
      </c>
      <c r="C46" s="25">
        <v>0</v>
      </c>
      <c r="D46" s="25">
        <v>0</v>
      </c>
      <c r="E46" s="25">
        <v>0</v>
      </c>
      <c r="F46" s="27">
        <v>1</v>
      </c>
      <c r="G46" s="27">
        <v>19</v>
      </c>
      <c r="H46" s="27">
        <v>16.5</v>
      </c>
      <c r="I46" s="27">
        <v>13</v>
      </c>
      <c r="J46" s="27">
        <v>12.5</v>
      </c>
      <c r="K46" s="27">
        <v>15</v>
      </c>
      <c r="L46" s="27">
        <v>12</v>
      </c>
      <c r="M46" s="27">
        <v>8</v>
      </c>
      <c r="N46" s="27">
        <v>11.75</v>
      </c>
      <c r="O46" s="30">
        <v>5.5</v>
      </c>
      <c r="P46" s="30">
        <v>0</v>
      </c>
      <c r="Q46" s="30">
        <v>0</v>
      </c>
      <c r="R46" s="30">
        <v>0</v>
      </c>
      <c r="S46" s="37">
        <v>0</v>
      </c>
      <c r="T46" s="37">
        <v>6</v>
      </c>
      <c r="U46" s="37">
        <v>14</v>
      </c>
      <c r="V46" s="37">
        <v>11</v>
      </c>
      <c r="W46" s="37">
        <v>0</v>
      </c>
      <c r="X46" s="37">
        <v>2.5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147.75</v>
      </c>
    </row>
    <row r="47" spans="1:54">
      <c r="A47" s="7" t="s">
        <v>26</v>
      </c>
      <c r="B47" s="14">
        <f t="shared" ref="B47:AG47" si="11">SUM(B41:B46)</f>
        <v>0</v>
      </c>
      <c r="C47" s="14">
        <f t="shared" si="11"/>
        <v>0</v>
      </c>
      <c r="D47" s="14">
        <f t="shared" si="11"/>
        <v>0</v>
      </c>
      <c r="E47" s="14">
        <f t="shared" si="11"/>
        <v>0</v>
      </c>
      <c r="F47" s="14">
        <f t="shared" si="11"/>
        <v>1</v>
      </c>
      <c r="G47" s="14">
        <f t="shared" si="11"/>
        <v>23</v>
      </c>
      <c r="H47" s="14">
        <f t="shared" si="11"/>
        <v>31</v>
      </c>
      <c r="I47" s="14">
        <f t="shared" si="11"/>
        <v>42.5</v>
      </c>
      <c r="J47" s="14">
        <f t="shared" si="11"/>
        <v>40.25</v>
      </c>
      <c r="K47" s="14">
        <f t="shared" si="11"/>
        <v>44</v>
      </c>
      <c r="L47" s="14">
        <f t="shared" si="11"/>
        <v>60.75</v>
      </c>
      <c r="M47" s="14">
        <f t="shared" si="11"/>
        <v>16.5</v>
      </c>
      <c r="N47" s="14">
        <f t="shared" si="11"/>
        <v>37.75</v>
      </c>
      <c r="O47" s="14">
        <f t="shared" si="11"/>
        <v>24</v>
      </c>
      <c r="P47" s="14">
        <f t="shared" si="11"/>
        <v>0</v>
      </c>
      <c r="Q47" s="14">
        <f t="shared" si="11"/>
        <v>0</v>
      </c>
      <c r="R47" s="14">
        <f t="shared" si="11"/>
        <v>0.5</v>
      </c>
      <c r="S47" s="14">
        <f t="shared" si="11"/>
        <v>0</v>
      </c>
      <c r="T47" s="14">
        <f t="shared" si="11"/>
        <v>6</v>
      </c>
      <c r="U47" s="14">
        <f t="shared" si="11"/>
        <v>15</v>
      </c>
      <c r="V47" s="14">
        <f t="shared" si="11"/>
        <v>13</v>
      </c>
      <c r="W47" s="14">
        <f t="shared" si="11"/>
        <v>0</v>
      </c>
      <c r="X47" s="14">
        <f t="shared" si="11"/>
        <v>2.5</v>
      </c>
      <c r="Y47" s="14">
        <f t="shared" si="11"/>
        <v>0</v>
      </c>
      <c r="Z47" s="14">
        <f t="shared" si="11"/>
        <v>0</v>
      </c>
      <c r="AA47" s="14">
        <f t="shared" si="11"/>
        <v>0</v>
      </c>
      <c r="AB47" s="14">
        <f t="shared" si="11"/>
        <v>0</v>
      </c>
      <c r="AC47" s="14">
        <f t="shared" si="11"/>
        <v>0</v>
      </c>
      <c r="AD47" s="14">
        <f t="shared" si="11"/>
        <v>0</v>
      </c>
      <c r="AE47" s="14">
        <f t="shared" si="11"/>
        <v>0</v>
      </c>
      <c r="AF47" s="14">
        <f t="shared" si="11"/>
        <v>0</v>
      </c>
      <c r="AG47" s="14">
        <f t="shared" si="11"/>
        <v>0</v>
      </c>
      <c r="AH47" s="14">
        <f t="shared" ref="AH47:BB47" si="12">SUM(AH41:AH46)</f>
        <v>0</v>
      </c>
      <c r="AI47" s="14">
        <f t="shared" si="12"/>
        <v>0</v>
      </c>
      <c r="AJ47" s="14">
        <f t="shared" si="12"/>
        <v>0</v>
      </c>
      <c r="AK47" s="14">
        <f t="shared" si="12"/>
        <v>0</v>
      </c>
      <c r="AL47" s="14">
        <f t="shared" si="12"/>
        <v>0</v>
      </c>
      <c r="AM47" s="14">
        <f t="shared" si="12"/>
        <v>0</v>
      </c>
      <c r="AN47" s="14">
        <f t="shared" si="12"/>
        <v>0</v>
      </c>
      <c r="AO47" s="14">
        <f t="shared" si="12"/>
        <v>0</v>
      </c>
      <c r="AP47" s="14">
        <f t="shared" si="12"/>
        <v>0</v>
      </c>
      <c r="AQ47" s="14">
        <f t="shared" si="12"/>
        <v>0</v>
      </c>
      <c r="AR47" s="14">
        <f t="shared" si="12"/>
        <v>0</v>
      </c>
      <c r="AS47" s="14">
        <f t="shared" si="12"/>
        <v>0</v>
      </c>
      <c r="AT47" s="14">
        <f t="shared" si="12"/>
        <v>0</v>
      </c>
      <c r="AU47" s="14">
        <f t="shared" si="12"/>
        <v>0</v>
      </c>
      <c r="AV47" s="14">
        <f t="shared" si="12"/>
        <v>0</v>
      </c>
      <c r="AW47" s="14">
        <f t="shared" si="12"/>
        <v>0</v>
      </c>
      <c r="AX47" s="14">
        <f t="shared" si="12"/>
        <v>0</v>
      </c>
      <c r="AY47" s="14">
        <f t="shared" si="12"/>
        <v>0</v>
      </c>
      <c r="AZ47" s="14">
        <f t="shared" si="12"/>
        <v>0</v>
      </c>
      <c r="BA47" s="14">
        <f t="shared" si="12"/>
        <v>0</v>
      </c>
      <c r="BB47" s="8">
        <f t="shared" si="12"/>
        <v>309.75</v>
      </c>
    </row>
    <row r="48" spans="1:54" s="13" customFormat="1" ht="17" thickBot="1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>
      <c r="A49" s="7" t="s">
        <v>53</v>
      </c>
      <c r="B49" s="15">
        <f t="shared" ref="B49:AG49" si="13">B10+B23+B36+B39+B47</f>
        <v>0</v>
      </c>
      <c r="C49" s="15">
        <f t="shared" si="13"/>
        <v>0</v>
      </c>
      <c r="D49" s="15">
        <f t="shared" si="13"/>
        <v>0</v>
      </c>
      <c r="E49" s="15">
        <f t="shared" si="13"/>
        <v>0</v>
      </c>
      <c r="F49" s="15">
        <f t="shared" si="13"/>
        <v>13.25</v>
      </c>
      <c r="G49" s="15">
        <f t="shared" si="13"/>
        <v>47</v>
      </c>
      <c r="H49" s="15">
        <f t="shared" si="13"/>
        <v>77</v>
      </c>
      <c r="I49" s="15">
        <f t="shared" si="13"/>
        <v>76.5</v>
      </c>
      <c r="J49" s="15">
        <f t="shared" si="13"/>
        <v>78</v>
      </c>
      <c r="K49" s="15">
        <f t="shared" si="13"/>
        <v>101.5</v>
      </c>
      <c r="L49" s="15">
        <f t="shared" si="13"/>
        <v>211.75</v>
      </c>
      <c r="M49" s="15">
        <f t="shared" si="13"/>
        <v>86</v>
      </c>
      <c r="N49" s="15">
        <f t="shared" si="13"/>
        <v>172.25</v>
      </c>
      <c r="O49" s="15">
        <f t="shared" si="13"/>
        <v>316.75</v>
      </c>
      <c r="P49" s="15">
        <f t="shared" si="13"/>
        <v>20.5</v>
      </c>
      <c r="Q49" s="15">
        <f t="shared" si="13"/>
        <v>16.25</v>
      </c>
      <c r="R49" s="15">
        <f t="shared" si="13"/>
        <v>20</v>
      </c>
      <c r="S49" s="15">
        <f t="shared" si="13"/>
        <v>1.5</v>
      </c>
      <c r="T49" s="15">
        <f t="shared" si="13"/>
        <v>35.5</v>
      </c>
      <c r="U49" s="15">
        <f t="shared" si="13"/>
        <v>67.25</v>
      </c>
      <c r="V49" s="15">
        <f t="shared" si="13"/>
        <v>69.75</v>
      </c>
      <c r="W49" s="15">
        <f t="shared" si="13"/>
        <v>35.5</v>
      </c>
      <c r="X49" s="15">
        <f t="shared" si="13"/>
        <v>41.75</v>
      </c>
      <c r="Y49" s="15">
        <f t="shared" si="13"/>
        <v>0</v>
      </c>
      <c r="Z49" s="15">
        <f t="shared" si="13"/>
        <v>0</v>
      </c>
      <c r="AA49" s="15">
        <f t="shared" si="13"/>
        <v>0</v>
      </c>
      <c r="AB49" s="15">
        <f t="shared" si="13"/>
        <v>0</v>
      </c>
      <c r="AC49" s="15">
        <f t="shared" si="13"/>
        <v>0</v>
      </c>
      <c r="AD49" s="15">
        <f t="shared" si="13"/>
        <v>0</v>
      </c>
      <c r="AE49" s="15">
        <f t="shared" si="13"/>
        <v>0</v>
      </c>
      <c r="AF49" s="15">
        <f t="shared" si="13"/>
        <v>0</v>
      </c>
      <c r="AG49" s="15">
        <f t="shared" si="13"/>
        <v>0</v>
      </c>
      <c r="AH49" s="15">
        <f t="shared" ref="AH49:BB49" si="14">AH10+AH23+AH36+AH39+AH47</f>
        <v>0</v>
      </c>
      <c r="AI49" s="15">
        <f t="shared" si="14"/>
        <v>0</v>
      </c>
      <c r="AJ49" s="15">
        <f t="shared" si="14"/>
        <v>0</v>
      </c>
      <c r="AK49" s="15">
        <f t="shared" si="14"/>
        <v>0</v>
      </c>
      <c r="AL49" s="15">
        <f t="shared" si="14"/>
        <v>0</v>
      </c>
      <c r="AM49" s="15">
        <f t="shared" si="14"/>
        <v>0</v>
      </c>
      <c r="AN49" s="15">
        <f t="shared" si="14"/>
        <v>0</v>
      </c>
      <c r="AO49" s="15">
        <f t="shared" si="14"/>
        <v>0</v>
      </c>
      <c r="AP49" s="15">
        <f t="shared" si="14"/>
        <v>0</v>
      </c>
      <c r="AQ49" s="111">
        <f t="shared" si="14"/>
        <v>0</v>
      </c>
      <c r="AR49" s="15">
        <f t="shared" si="14"/>
        <v>0</v>
      </c>
      <c r="AS49" s="15">
        <f t="shared" si="14"/>
        <v>0</v>
      </c>
      <c r="AT49" s="15">
        <f t="shared" si="14"/>
        <v>0</v>
      </c>
      <c r="AU49" s="15">
        <f t="shared" si="14"/>
        <v>0</v>
      </c>
      <c r="AV49" s="15">
        <f t="shared" si="14"/>
        <v>0</v>
      </c>
      <c r="AW49" s="15">
        <f t="shared" si="14"/>
        <v>0</v>
      </c>
      <c r="AX49" s="15">
        <f t="shared" si="14"/>
        <v>0</v>
      </c>
      <c r="AY49" s="15">
        <f t="shared" si="14"/>
        <v>0</v>
      </c>
      <c r="AZ49" s="15">
        <f t="shared" si="14"/>
        <v>0</v>
      </c>
      <c r="BA49" s="15">
        <f t="shared" si="14"/>
        <v>0</v>
      </c>
      <c r="BB49" s="15">
        <f t="shared" si="14"/>
        <v>1414.25</v>
      </c>
    </row>
    <row r="50" spans="1:54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>
      <c r="A51" s="5" t="s">
        <v>31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7">
        <v>0.25</v>
      </c>
      <c r="L51" s="27">
        <v>1</v>
      </c>
      <c r="M51" s="27">
        <v>0</v>
      </c>
      <c r="N51" s="27">
        <v>0</v>
      </c>
      <c r="O51" s="30">
        <v>0.75</v>
      </c>
      <c r="P51" s="30">
        <v>0</v>
      </c>
      <c r="Q51" s="30">
        <v>0</v>
      </c>
      <c r="R51" s="30">
        <v>0</v>
      </c>
      <c r="S51" s="10">
        <v>0</v>
      </c>
      <c r="T51" s="10">
        <v>0</v>
      </c>
      <c r="U51" s="10">
        <v>0.5</v>
      </c>
      <c r="V51" s="10">
        <v>0</v>
      </c>
      <c r="W51" s="10">
        <v>0.75</v>
      </c>
      <c r="X51" s="10">
        <v>0.5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3.75</v>
      </c>
    </row>
    <row r="52" spans="1:54">
      <c r="A52" s="5" t="s">
        <v>82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7">
        <v>0</v>
      </c>
      <c r="L52" s="27">
        <v>0</v>
      </c>
      <c r="M52" s="27">
        <v>0</v>
      </c>
      <c r="N52" s="27">
        <v>0</v>
      </c>
      <c r="O52" s="30">
        <v>0</v>
      </c>
      <c r="P52" s="30">
        <v>0</v>
      </c>
      <c r="Q52" s="30">
        <v>1.5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1.5</v>
      </c>
    </row>
    <row r="53" spans="1:54">
      <c r="A53" s="5" t="s">
        <v>32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7">
        <v>0</v>
      </c>
      <c r="L53" s="27">
        <v>0</v>
      </c>
      <c r="M53" s="27">
        <v>0</v>
      </c>
      <c r="N53" s="27">
        <v>0</v>
      </c>
      <c r="O53" s="30">
        <v>0</v>
      </c>
      <c r="P53" s="30">
        <v>0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0</v>
      </c>
    </row>
    <row r="54" spans="1:54">
      <c r="A54" s="7" t="s">
        <v>33</v>
      </c>
      <c r="B54" s="14">
        <f t="shared" ref="B54:AG54" si="15">SUM(B51:B53)</f>
        <v>0</v>
      </c>
      <c r="C54" s="14">
        <f t="shared" si="15"/>
        <v>0</v>
      </c>
      <c r="D54" s="14">
        <f t="shared" si="15"/>
        <v>0</v>
      </c>
      <c r="E54" s="14">
        <f t="shared" si="15"/>
        <v>0</v>
      </c>
      <c r="F54" s="14">
        <f t="shared" si="15"/>
        <v>0</v>
      </c>
      <c r="G54" s="14">
        <f t="shared" si="15"/>
        <v>0</v>
      </c>
      <c r="H54" s="14">
        <f t="shared" si="15"/>
        <v>0</v>
      </c>
      <c r="I54" s="14">
        <f t="shared" si="15"/>
        <v>0</v>
      </c>
      <c r="J54" s="14">
        <f t="shared" si="15"/>
        <v>0</v>
      </c>
      <c r="K54" s="14">
        <f t="shared" si="15"/>
        <v>0.25</v>
      </c>
      <c r="L54" s="14">
        <f t="shared" si="15"/>
        <v>1</v>
      </c>
      <c r="M54" s="14">
        <f t="shared" si="15"/>
        <v>0</v>
      </c>
      <c r="N54" s="14">
        <f t="shared" si="15"/>
        <v>0</v>
      </c>
      <c r="O54" s="14">
        <f t="shared" si="15"/>
        <v>0.75</v>
      </c>
      <c r="P54" s="14">
        <f t="shared" si="15"/>
        <v>0</v>
      </c>
      <c r="Q54" s="14">
        <f t="shared" si="15"/>
        <v>1.5</v>
      </c>
      <c r="R54" s="14">
        <f t="shared" si="15"/>
        <v>0</v>
      </c>
      <c r="S54" s="14">
        <f t="shared" si="15"/>
        <v>0</v>
      </c>
      <c r="T54" s="14">
        <f t="shared" si="15"/>
        <v>0</v>
      </c>
      <c r="U54" s="14">
        <f t="shared" si="15"/>
        <v>0.5</v>
      </c>
      <c r="V54" s="14">
        <f t="shared" si="15"/>
        <v>0</v>
      </c>
      <c r="W54" s="14">
        <f t="shared" si="15"/>
        <v>0.75</v>
      </c>
      <c r="X54" s="14">
        <f t="shared" si="15"/>
        <v>0.5</v>
      </c>
      <c r="Y54" s="14">
        <f t="shared" si="15"/>
        <v>0</v>
      </c>
      <c r="Z54" s="14">
        <f t="shared" si="15"/>
        <v>0</v>
      </c>
      <c r="AA54" s="14">
        <f t="shared" si="15"/>
        <v>0</v>
      </c>
      <c r="AB54" s="14">
        <f t="shared" si="15"/>
        <v>0</v>
      </c>
      <c r="AC54" s="14">
        <f t="shared" si="15"/>
        <v>0</v>
      </c>
      <c r="AD54" s="14">
        <f t="shared" si="15"/>
        <v>0</v>
      </c>
      <c r="AE54" s="14">
        <f t="shared" si="15"/>
        <v>0</v>
      </c>
      <c r="AF54" s="14">
        <f t="shared" si="15"/>
        <v>0</v>
      </c>
      <c r="AG54" s="14">
        <f t="shared" si="15"/>
        <v>0</v>
      </c>
      <c r="AH54" s="14">
        <f t="shared" ref="AH54:BB54" si="16">SUM(AH51:AH53)</f>
        <v>0</v>
      </c>
      <c r="AI54" s="14">
        <f t="shared" si="16"/>
        <v>0</v>
      </c>
      <c r="AJ54" s="14">
        <f t="shared" si="16"/>
        <v>0</v>
      </c>
      <c r="AK54" s="14">
        <f t="shared" si="16"/>
        <v>0</v>
      </c>
      <c r="AL54" s="14">
        <f t="shared" si="16"/>
        <v>0</v>
      </c>
      <c r="AM54" s="14">
        <f t="shared" si="16"/>
        <v>0</v>
      </c>
      <c r="AN54" s="14">
        <f t="shared" si="16"/>
        <v>0</v>
      </c>
      <c r="AO54" s="14">
        <f t="shared" si="16"/>
        <v>0</v>
      </c>
      <c r="AP54" s="14">
        <f t="shared" si="16"/>
        <v>0</v>
      </c>
      <c r="AQ54" s="112">
        <f t="shared" si="16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X54" s="14">
        <f t="shared" si="16"/>
        <v>0</v>
      </c>
      <c r="AY54" s="14">
        <f t="shared" si="16"/>
        <v>0</v>
      </c>
      <c r="AZ54" s="14">
        <f t="shared" si="16"/>
        <v>0</v>
      </c>
      <c r="BA54" s="14">
        <f t="shared" si="16"/>
        <v>0</v>
      </c>
      <c r="BB54" s="8">
        <f t="shared" si="16"/>
        <v>5.25</v>
      </c>
    </row>
    <row r="55" spans="1:54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>
      <c r="A56" s="5" t="s">
        <v>89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0</v>
      </c>
      <c r="M56" s="26">
        <v>0</v>
      </c>
      <c r="N56" s="26">
        <v>2.5</v>
      </c>
      <c r="O56" s="29">
        <v>5</v>
      </c>
      <c r="P56" s="29">
        <v>0</v>
      </c>
      <c r="Q56" s="29">
        <v>0</v>
      </c>
      <c r="R56" s="29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7.5</v>
      </c>
    </row>
    <row r="57" spans="1:54">
      <c r="A57" s="129" t="s">
        <v>34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>
      <c r="A58" s="7" t="s">
        <v>35</v>
      </c>
      <c r="B58" s="14">
        <f t="shared" ref="B58:AG58" si="17">SUM(B56:B57)</f>
        <v>0</v>
      </c>
      <c r="C58" s="14">
        <f t="shared" si="17"/>
        <v>0</v>
      </c>
      <c r="D58" s="14">
        <f t="shared" si="17"/>
        <v>0</v>
      </c>
      <c r="E58" s="14">
        <f t="shared" si="17"/>
        <v>0</v>
      </c>
      <c r="F58" s="14">
        <f t="shared" si="17"/>
        <v>0</v>
      </c>
      <c r="G58" s="14">
        <f t="shared" si="17"/>
        <v>0</v>
      </c>
      <c r="H58" s="14">
        <f t="shared" si="17"/>
        <v>0</v>
      </c>
      <c r="I58" s="14">
        <f t="shared" si="17"/>
        <v>0</v>
      </c>
      <c r="J58" s="14">
        <f t="shared" si="17"/>
        <v>0</v>
      </c>
      <c r="K58" s="14">
        <f t="shared" si="17"/>
        <v>0</v>
      </c>
      <c r="L58" s="14">
        <f t="shared" si="17"/>
        <v>0</v>
      </c>
      <c r="M58" s="14">
        <f t="shared" si="17"/>
        <v>0</v>
      </c>
      <c r="N58" s="14">
        <f t="shared" si="17"/>
        <v>2.5</v>
      </c>
      <c r="O58" s="14">
        <f t="shared" si="17"/>
        <v>5</v>
      </c>
      <c r="P58" s="14">
        <f t="shared" si="17"/>
        <v>0</v>
      </c>
      <c r="Q58" s="14">
        <f t="shared" si="17"/>
        <v>0</v>
      </c>
      <c r="R58" s="14">
        <f t="shared" si="17"/>
        <v>0</v>
      </c>
      <c r="S58" s="14">
        <f t="shared" si="17"/>
        <v>0</v>
      </c>
      <c r="T58" s="14">
        <f t="shared" si="17"/>
        <v>0</v>
      </c>
      <c r="U58" s="14">
        <f t="shared" si="17"/>
        <v>0</v>
      </c>
      <c r="V58" s="14">
        <f t="shared" si="17"/>
        <v>0</v>
      </c>
      <c r="W58" s="14">
        <f t="shared" si="17"/>
        <v>0</v>
      </c>
      <c r="X58" s="14">
        <f t="shared" si="17"/>
        <v>0</v>
      </c>
      <c r="Y58" s="14">
        <f t="shared" si="17"/>
        <v>0</v>
      </c>
      <c r="Z58" s="14">
        <f t="shared" si="17"/>
        <v>0</v>
      </c>
      <c r="AA58" s="14">
        <f t="shared" si="17"/>
        <v>0</v>
      </c>
      <c r="AB58" s="14">
        <f t="shared" si="17"/>
        <v>0</v>
      </c>
      <c r="AC58" s="14">
        <f t="shared" si="17"/>
        <v>0</v>
      </c>
      <c r="AD58" s="14">
        <f t="shared" si="17"/>
        <v>0</v>
      </c>
      <c r="AE58" s="14">
        <f t="shared" si="17"/>
        <v>0</v>
      </c>
      <c r="AF58" s="14">
        <f t="shared" si="17"/>
        <v>0</v>
      </c>
      <c r="AG58" s="14">
        <f t="shared" si="17"/>
        <v>0</v>
      </c>
      <c r="AH58" s="14">
        <f t="shared" ref="AH58:BB58" si="18">SUM(AH56:AH57)</f>
        <v>0</v>
      </c>
      <c r="AI58" s="14">
        <f t="shared" si="18"/>
        <v>0</v>
      </c>
      <c r="AJ58" s="14">
        <f t="shared" si="18"/>
        <v>0</v>
      </c>
      <c r="AK58" s="14">
        <f t="shared" si="18"/>
        <v>0</v>
      </c>
      <c r="AL58" s="14">
        <f t="shared" si="18"/>
        <v>0</v>
      </c>
      <c r="AM58" s="14">
        <f t="shared" si="18"/>
        <v>0</v>
      </c>
      <c r="AN58" s="14">
        <f t="shared" si="18"/>
        <v>0</v>
      </c>
      <c r="AO58" s="14">
        <f t="shared" si="18"/>
        <v>0</v>
      </c>
      <c r="AP58" s="14">
        <f t="shared" si="18"/>
        <v>0</v>
      </c>
      <c r="AQ58" s="112">
        <f t="shared" si="18"/>
        <v>0</v>
      </c>
      <c r="AR58" s="14">
        <f t="shared" si="18"/>
        <v>0</v>
      </c>
      <c r="AS58" s="14">
        <f t="shared" si="18"/>
        <v>0</v>
      </c>
      <c r="AT58" s="14">
        <f t="shared" si="18"/>
        <v>0</v>
      </c>
      <c r="AU58" s="14">
        <f t="shared" si="18"/>
        <v>0</v>
      </c>
      <c r="AV58" s="14">
        <f t="shared" si="18"/>
        <v>0</v>
      </c>
      <c r="AW58" s="14">
        <f t="shared" si="18"/>
        <v>0</v>
      </c>
      <c r="AX58" s="14">
        <f t="shared" si="18"/>
        <v>0</v>
      </c>
      <c r="AY58" s="14">
        <f t="shared" si="18"/>
        <v>0</v>
      </c>
      <c r="AZ58" s="14">
        <f t="shared" si="18"/>
        <v>0</v>
      </c>
      <c r="BA58" s="14">
        <f t="shared" si="18"/>
        <v>0</v>
      </c>
      <c r="BB58" s="14">
        <f t="shared" si="18"/>
        <v>7.5</v>
      </c>
    </row>
    <row r="59" spans="1:54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>
      <c r="A60" s="5" t="s">
        <v>92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6">
        <v>0</v>
      </c>
      <c r="L60" s="26">
        <v>0</v>
      </c>
      <c r="M60" s="26">
        <v>0.5</v>
      </c>
      <c r="N60" s="26">
        <v>1</v>
      </c>
      <c r="O60" s="29">
        <v>4</v>
      </c>
      <c r="P60" s="29">
        <v>10.5</v>
      </c>
      <c r="Q60" s="29">
        <v>1.5</v>
      </c>
      <c r="R60" s="29">
        <v>2</v>
      </c>
      <c r="S60" s="23">
        <v>1</v>
      </c>
      <c r="T60" s="23">
        <v>1</v>
      </c>
      <c r="U60" s="23">
        <v>6.5</v>
      </c>
      <c r="V60" s="23">
        <v>6</v>
      </c>
      <c r="W60" s="23">
        <v>2</v>
      </c>
      <c r="X60" s="23">
        <v>4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40</v>
      </c>
    </row>
    <row r="61" spans="1:54">
      <c r="A61" s="5" t="s">
        <v>99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>
      <c r="A62" s="5" t="s">
        <v>100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>
      <c r="A63" s="129" t="s">
        <v>85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0</v>
      </c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0</v>
      </c>
    </row>
    <row r="64" spans="1:54">
      <c r="A64" s="5" t="s">
        <v>86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0</v>
      </c>
    </row>
    <row r="65" spans="1:54">
      <c r="A65" s="5" t="s">
        <v>87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6">
        <v>0</v>
      </c>
      <c r="L65" s="26">
        <v>0</v>
      </c>
      <c r="M65" s="26">
        <v>0</v>
      </c>
      <c r="N65" s="26">
        <v>0</v>
      </c>
      <c r="O65" s="29">
        <v>1</v>
      </c>
      <c r="P65" s="29">
        <v>7</v>
      </c>
      <c r="Q65" s="29">
        <v>6.5</v>
      </c>
      <c r="R65" s="29">
        <v>2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16.5</v>
      </c>
    </row>
    <row r="66" spans="1:54">
      <c r="A66" s="7" t="s">
        <v>88</v>
      </c>
      <c r="B66" s="14">
        <f t="shared" ref="B66:AG66" si="19">SUM(B60:B65)</f>
        <v>0</v>
      </c>
      <c r="C66" s="14">
        <f t="shared" si="19"/>
        <v>0</v>
      </c>
      <c r="D66" s="14">
        <f t="shared" si="19"/>
        <v>0</v>
      </c>
      <c r="E66" s="14">
        <f t="shared" si="19"/>
        <v>0</v>
      </c>
      <c r="F66" s="14">
        <f t="shared" si="19"/>
        <v>0</v>
      </c>
      <c r="G66" s="14">
        <f t="shared" si="19"/>
        <v>0</v>
      </c>
      <c r="H66" s="14">
        <f t="shared" si="19"/>
        <v>0</v>
      </c>
      <c r="I66" s="14">
        <f t="shared" si="19"/>
        <v>0</v>
      </c>
      <c r="J66" s="14">
        <f t="shared" si="19"/>
        <v>0</v>
      </c>
      <c r="K66" s="14">
        <f t="shared" si="19"/>
        <v>0</v>
      </c>
      <c r="L66" s="14">
        <f t="shared" si="19"/>
        <v>0</v>
      </c>
      <c r="M66" s="14">
        <f t="shared" si="19"/>
        <v>0.5</v>
      </c>
      <c r="N66" s="14">
        <f t="shared" si="19"/>
        <v>1</v>
      </c>
      <c r="O66" s="14">
        <f t="shared" si="19"/>
        <v>5</v>
      </c>
      <c r="P66" s="14">
        <f t="shared" si="19"/>
        <v>17.5</v>
      </c>
      <c r="Q66" s="14">
        <f t="shared" si="19"/>
        <v>8</v>
      </c>
      <c r="R66" s="14">
        <f t="shared" si="19"/>
        <v>4</v>
      </c>
      <c r="S66" s="14">
        <f t="shared" si="19"/>
        <v>1</v>
      </c>
      <c r="T66" s="14">
        <f t="shared" si="19"/>
        <v>1</v>
      </c>
      <c r="U66" s="14">
        <f t="shared" si="19"/>
        <v>6.5</v>
      </c>
      <c r="V66" s="14">
        <f t="shared" si="19"/>
        <v>6</v>
      </c>
      <c r="W66" s="14">
        <f t="shared" si="19"/>
        <v>2</v>
      </c>
      <c r="X66" s="14">
        <f t="shared" si="19"/>
        <v>4</v>
      </c>
      <c r="Y66" s="14">
        <f t="shared" si="19"/>
        <v>0</v>
      </c>
      <c r="Z66" s="14">
        <f t="shared" si="19"/>
        <v>0</v>
      </c>
      <c r="AA66" s="14">
        <f t="shared" si="19"/>
        <v>0</v>
      </c>
      <c r="AB66" s="14">
        <f t="shared" si="19"/>
        <v>0</v>
      </c>
      <c r="AC66" s="14">
        <f t="shared" si="19"/>
        <v>0</v>
      </c>
      <c r="AD66" s="14">
        <f t="shared" si="19"/>
        <v>0</v>
      </c>
      <c r="AE66" s="14">
        <f t="shared" si="19"/>
        <v>0</v>
      </c>
      <c r="AF66" s="14">
        <f t="shared" si="19"/>
        <v>0</v>
      </c>
      <c r="AG66" s="14">
        <f t="shared" si="19"/>
        <v>0</v>
      </c>
      <c r="AH66" s="14">
        <f t="shared" ref="AH66:BB66" si="20">SUM(AH60:AH65)</f>
        <v>0</v>
      </c>
      <c r="AI66" s="14">
        <f t="shared" si="20"/>
        <v>0</v>
      </c>
      <c r="AJ66" s="14">
        <f t="shared" si="20"/>
        <v>0</v>
      </c>
      <c r="AK66" s="14">
        <f t="shared" si="20"/>
        <v>0</v>
      </c>
      <c r="AL66" s="14">
        <f t="shared" si="20"/>
        <v>0</v>
      </c>
      <c r="AM66" s="14">
        <f t="shared" si="20"/>
        <v>0</v>
      </c>
      <c r="AN66" s="14">
        <f t="shared" si="20"/>
        <v>0</v>
      </c>
      <c r="AO66" s="14">
        <f t="shared" si="20"/>
        <v>0</v>
      </c>
      <c r="AP66" s="14">
        <f t="shared" si="20"/>
        <v>0</v>
      </c>
      <c r="AQ66" s="112">
        <f t="shared" si="20"/>
        <v>0</v>
      </c>
      <c r="AR66" s="14">
        <f t="shared" si="20"/>
        <v>0</v>
      </c>
      <c r="AS66" s="14">
        <f t="shared" si="20"/>
        <v>0</v>
      </c>
      <c r="AT66" s="14">
        <f t="shared" si="20"/>
        <v>0</v>
      </c>
      <c r="AU66" s="14">
        <f t="shared" si="20"/>
        <v>0</v>
      </c>
      <c r="AV66" s="14">
        <f t="shared" si="20"/>
        <v>0</v>
      </c>
      <c r="AW66" s="14">
        <f t="shared" si="20"/>
        <v>0</v>
      </c>
      <c r="AX66" s="14">
        <f t="shared" si="20"/>
        <v>0</v>
      </c>
      <c r="AY66" s="14">
        <f t="shared" si="20"/>
        <v>0</v>
      </c>
      <c r="AZ66" s="14">
        <f t="shared" si="20"/>
        <v>0</v>
      </c>
      <c r="BA66" s="14">
        <f t="shared" si="20"/>
        <v>0</v>
      </c>
      <c r="BB66" s="8">
        <f t="shared" si="20"/>
        <v>56.5</v>
      </c>
    </row>
    <row r="67" spans="1:54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>
      <c r="A68" s="7" t="s">
        <v>54</v>
      </c>
      <c r="B68" s="15">
        <f t="shared" ref="B68:AG68" si="21">B49+B54+B58+B66</f>
        <v>0</v>
      </c>
      <c r="C68" s="15">
        <f t="shared" si="21"/>
        <v>0</v>
      </c>
      <c r="D68" s="15">
        <f t="shared" si="21"/>
        <v>0</v>
      </c>
      <c r="E68" s="15">
        <f t="shared" si="21"/>
        <v>0</v>
      </c>
      <c r="F68" s="15">
        <f t="shared" si="21"/>
        <v>13.25</v>
      </c>
      <c r="G68" s="15">
        <f t="shared" si="21"/>
        <v>47</v>
      </c>
      <c r="H68" s="15">
        <f t="shared" si="21"/>
        <v>77</v>
      </c>
      <c r="I68" s="15">
        <f t="shared" si="21"/>
        <v>76.5</v>
      </c>
      <c r="J68" s="15">
        <f t="shared" si="21"/>
        <v>78</v>
      </c>
      <c r="K68" s="15">
        <f t="shared" si="21"/>
        <v>101.75</v>
      </c>
      <c r="L68" s="15">
        <f t="shared" si="21"/>
        <v>212.75</v>
      </c>
      <c r="M68" s="15">
        <f t="shared" si="21"/>
        <v>86.5</v>
      </c>
      <c r="N68" s="15">
        <f t="shared" si="21"/>
        <v>175.75</v>
      </c>
      <c r="O68" s="15">
        <f t="shared" si="21"/>
        <v>327.5</v>
      </c>
      <c r="P68" s="15">
        <f t="shared" si="21"/>
        <v>38</v>
      </c>
      <c r="Q68" s="15">
        <f t="shared" si="21"/>
        <v>25.75</v>
      </c>
      <c r="R68" s="15">
        <f t="shared" si="21"/>
        <v>24</v>
      </c>
      <c r="S68" s="15">
        <f t="shared" si="21"/>
        <v>2.5</v>
      </c>
      <c r="T68" s="15">
        <f t="shared" si="21"/>
        <v>36.5</v>
      </c>
      <c r="U68" s="15">
        <f t="shared" si="21"/>
        <v>74.25</v>
      </c>
      <c r="V68" s="15">
        <f t="shared" si="21"/>
        <v>75.75</v>
      </c>
      <c r="W68" s="15">
        <f t="shared" si="21"/>
        <v>38.25</v>
      </c>
      <c r="X68" s="15">
        <f t="shared" si="21"/>
        <v>46.25</v>
      </c>
      <c r="Y68" s="15">
        <f t="shared" si="21"/>
        <v>0</v>
      </c>
      <c r="Z68" s="15">
        <f t="shared" si="21"/>
        <v>0</v>
      </c>
      <c r="AA68" s="15">
        <f t="shared" si="21"/>
        <v>0</v>
      </c>
      <c r="AB68" s="15">
        <f t="shared" si="21"/>
        <v>0</v>
      </c>
      <c r="AC68" s="15">
        <f t="shared" si="21"/>
        <v>0</v>
      </c>
      <c r="AD68" s="15">
        <f t="shared" si="21"/>
        <v>0</v>
      </c>
      <c r="AE68" s="15">
        <f t="shared" si="21"/>
        <v>0</v>
      </c>
      <c r="AF68" s="15">
        <f t="shared" si="21"/>
        <v>0</v>
      </c>
      <c r="AG68" s="15">
        <f t="shared" si="21"/>
        <v>0</v>
      </c>
      <c r="AH68" s="15">
        <f t="shared" ref="AH68:BB68" si="22">AH49+AH54+AH58+AH66</f>
        <v>0</v>
      </c>
      <c r="AI68" s="15">
        <f t="shared" si="22"/>
        <v>0</v>
      </c>
      <c r="AJ68" s="15">
        <f t="shared" si="22"/>
        <v>0</v>
      </c>
      <c r="AK68" s="15">
        <f t="shared" si="22"/>
        <v>0</v>
      </c>
      <c r="AL68" s="15">
        <f t="shared" si="22"/>
        <v>0</v>
      </c>
      <c r="AM68" s="15">
        <f t="shared" si="22"/>
        <v>0</v>
      </c>
      <c r="AN68" s="15">
        <f t="shared" si="22"/>
        <v>0</v>
      </c>
      <c r="AO68" s="15">
        <f t="shared" si="22"/>
        <v>0</v>
      </c>
      <c r="AP68" s="15">
        <f t="shared" si="22"/>
        <v>0</v>
      </c>
      <c r="AQ68" s="111">
        <f t="shared" si="22"/>
        <v>0</v>
      </c>
      <c r="AR68" s="15">
        <f t="shared" si="22"/>
        <v>0</v>
      </c>
      <c r="AS68" s="15">
        <f t="shared" si="22"/>
        <v>0</v>
      </c>
      <c r="AT68" s="15">
        <f t="shared" si="22"/>
        <v>0</v>
      </c>
      <c r="AU68" s="15">
        <f t="shared" si="22"/>
        <v>0</v>
      </c>
      <c r="AV68" s="15">
        <f t="shared" si="22"/>
        <v>0</v>
      </c>
      <c r="AW68" s="15">
        <f t="shared" si="22"/>
        <v>0</v>
      </c>
      <c r="AX68" s="15">
        <f t="shared" si="22"/>
        <v>0</v>
      </c>
      <c r="AY68" s="15">
        <f t="shared" si="22"/>
        <v>0</v>
      </c>
      <c r="AZ68" s="15">
        <f t="shared" si="22"/>
        <v>0</v>
      </c>
      <c r="BA68" s="15">
        <f t="shared" si="22"/>
        <v>0</v>
      </c>
      <c r="BB68" s="15">
        <f t="shared" si="22"/>
        <v>1483.5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284-50C4-9143-8F1F-810B8F0F5145}">
  <dimension ref="A1:BB68"/>
  <sheetViews>
    <sheetView zoomScale="79" zoomScaleNormal="79" zoomScalePageLayoutView="120" workbookViewId="0">
      <pane xSplit="1" ySplit="6" topLeftCell="B24" activePane="bottomRight" state="frozenSplit"/>
      <selection pane="topRight" activeCell="J1" sqref="J1"/>
      <selection pane="bottomLeft" activeCell="A21" sqref="A21"/>
      <selection pane="bottomRight" activeCell="A43" sqref="A43"/>
    </sheetView>
  </sheetViews>
  <sheetFormatPr baseColWidth="10" defaultRowHeight="16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4" spans="1:54">
      <c r="J4" t="s">
        <v>124</v>
      </c>
    </row>
    <row r="5" spans="1:54" ht="34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>
      <c r="A8" s="5" t="s">
        <v>5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6">
        <v>0</v>
      </c>
      <c r="L8" s="26">
        <v>0</v>
      </c>
      <c r="M8" s="26">
        <v>0</v>
      </c>
      <c r="N8" s="26">
        <v>0</v>
      </c>
      <c r="O8" s="29">
        <v>0</v>
      </c>
      <c r="P8" s="29">
        <v>0</v>
      </c>
      <c r="Q8" s="29">
        <v>0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0</v>
      </c>
    </row>
    <row r="9" spans="1:54">
      <c r="A9" s="28" t="s">
        <v>58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6">
        <v>4</v>
      </c>
      <c r="I9" s="26">
        <v>0</v>
      </c>
      <c r="J9" s="26">
        <v>4</v>
      </c>
      <c r="K9" s="26">
        <v>0</v>
      </c>
      <c r="L9" s="26">
        <v>0</v>
      </c>
      <c r="M9" s="26">
        <v>0</v>
      </c>
      <c r="N9" s="26">
        <v>0</v>
      </c>
      <c r="O9" s="29">
        <v>0</v>
      </c>
      <c r="P9" s="29">
        <v>0</v>
      </c>
      <c r="Q9" s="29">
        <v>0</v>
      </c>
      <c r="R9" s="29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8</v>
      </c>
    </row>
    <row r="10" spans="1:54">
      <c r="A10" s="7" t="s">
        <v>6</v>
      </c>
      <c r="B10" s="14">
        <f t="shared" ref="B10:AG10" si="1">SUM(B8:B9)</f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4</v>
      </c>
      <c r="I10" s="14">
        <f t="shared" si="1"/>
        <v>0</v>
      </c>
      <c r="J10" s="14">
        <f t="shared" si="1"/>
        <v>4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0</v>
      </c>
      <c r="T10" s="14">
        <f t="shared" si="1"/>
        <v>0</v>
      </c>
      <c r="U10" s="14">
        <f t="shared" si="1"/>
        <v>0</v>
      </c>
      <c r="V10" s="14">
        <f t="shared" si="1"/>
        <v>0</v>
      </c>
      <c r="W10" s="14">
        <f t="shared" si="1"/>
        <v>0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8</v>
      </c>
    </row>
    <row r="11" spans="1:54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>
      <c r="A12" s="9" t="s">
        <v>7</v>
      </c>
      <c r="B12" s="25">
        <v>0</v>
      </c>
      <c r="C12" s="25">
        <v>0</v>
      </c>
      <c r="D12" s="27">
        <v>2.25</v>
      </c>
      <c r="E12" s="27">
        <v>6.75</v>
      </c>
      <c r="F12">
        <v>11.75</v>
      </c>
      <c r="G12" s="27">
        <v>8.75</v>
      </c>
      <c r="H12" s="27">
        <v>7.25</v>
      </c>
      <c r="I12" s="27">
        <v>0.5</v>
      </c>
      <c r="J12" s="27">
        <v>6.25</v>
      </c>
      <c r="K12" s="27">
        <v>4</v>
      </c>
      <c r="L12" s="27">
        <v>0</v>
      </c>
      <c r="M12" s="27">
        <v>3</v>
      </c>
      <c r="N12" s="27">
        <v>4.75</v>
      </c>
      <c r="O12" s="30">
        <v>0</v>
      </c>
      <c r="P12" s="30">
        <v>0</v>
      </c>
      <c r="Q12" s="30">
        <v>0</v>
      </c>
      <c r="R12" s="30">
        <v>3</v>
      </c>
      <c r="S12" s="10">
        <v>13.75</v>
      </c>
      <c r="T12" s="10">
        <v>13</v>
      </c>
      <c r="U12" s="10">
        <v>17</v>
      </c>
      <c r="V12" s="10">
        <v>6.75</v>
      </c>
      <c r="W12" s="10">
        <v>8.25</v>
      </c>
      <c r="X12" s="10">
        <v>11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128</v>
      </c>
    </row>
    <row r="13" spans="1:54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>
      <c r="A14" s="5" t="s">
        <v>8</v>
      </c>
      <c r="B14" s="25">
        <v>3</v>
      </c>
      <c r="C14" s="25">
        <v>2</v>
      </c>
      <c r="D14" s="27">
        <v>7</v>
      </c>
      <c r="E14" s="27">
        <v>1</v>
      </c>
      <c r="F14">
        <v>2.5</v>
      </c>
      <c r="G14" s="27"/>
      <c r="H14" s="27">
        <v>8</v>
      </c>
      <c r="I14" s="27">
        <v>2</v>
      </c>
      <c r="J14" s="27">
        <v>0</v>
      </c>
      <c r="K14" s="27">
        <v>1.5</v>
      </c>
      <c r="L14" s="27">
        <v>1.5</v>
      </c>
      <c r="M14" s="27">
        <v>2</v>
      </c>
      <c r="N14" s="27">
        <v>0</v>
      </c>
      <c r="O14" s="30">
        <v>1</v>
      </c>
      <c r="P14" s="30">
        <v>5</v>
      </c>
      <c r="Q14" s="30">
        <v>0</v>
      </c>
      <c r="R14" s="30">
        <v>1</v>
      </c>
      <c r="S14" s="10">
        <v>2.5</v>
      </c>
      <c r="T14" s="10">
        <v>0</v>
      </c>
      <c r="U14" s="10">
        <v>7</v>
      </c>
      <c r="V14" s="10">
        <v>5</v>
      </c>
      <c r="W14" s="10">
        <v>6</v>
      </c>
      <c r="X14" s="10">
        <v>6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64</v>
      </c>
    </row>
    <row r="15" spans="1:54">
      <c r="A15" s="5" t="s">
        <v>9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7">
        <v>3.5</v>
      </c>
      <c r="L15" s="27">
        <v>2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1</v>
      </c>
      <c r="X15" s="10">
        <v>2.5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9</v>
      </c>
    </row>
    <row r="16" spans="1:54">
      <c r="A16" s="5" t="s">
        <v>10</v>
      </c>
      <c r="B16" s="25">
        <v>0</v>
      </c>
      <c r="C16" s="25">
        <v>12</v>
      </c>
      <c r="D16" s="27">
        <v>11.5</v>
      </c>
      <c r="E16" s="27">
        <v>19.5</v>
      </c>
      <c r="G16" s="27">
        <v>3</v>
      </c>
      <c r="H16" s="27">
        <v>8.5</v>
      </c>
      <c r="I16" s="27">
        <v>3.5</v>
      </c>
      <c r="J16" s="27">
        <v>0</v>
      </c>
      <c r="K16" s="27">
        <v>4.75</v>
      </c>
      <c r="L16" s="27">
        <v>0.75</v>
      </c>
      <c r="M16" s="27">
        <v>10</v>
      </c>
      <c r="N16" s="27">
        <v>1</v>
      </c>
      <c r="O16" s="30">
        <v>2.5</v>
      </c>
      <c r="P16" s="30">
        <v>6.5</v>
      </c>
      <c r="Q16" s="30">
        <v>3.5</v>
      </c>
      <c r="R16" s="30">
        <v>0</v>
      </c>
      <c r="S16" s="10">
        <v>12.5</v>
      </c>
      <c r="T16" s="10">
        <v>14</v>
      </c>
      <c r="U16" s="10">
        <v>15.5</v>
      </c>
      <c r="V16" s="10">
        <v>10</v>
      </c>
      <c r="W16" s="10">
        <v>2</v>
      </c>
      <c r="X16" s="10">
        <v>13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154</v>
      </c>
    </row>
    <row r="17" spans="1:54">
      <c r="A17" s="5" t="s">
        <v>76</v>
      </c>
      <c r="B17" s="25">
        <v>0</v>
      </c>
      <c r="C17" s="25">
        <v>0</v>
      </c>
      <c r="D17" s="27">
        <v>0</v>
      </c>
      <c r="E17" s="27">
        <v>0</v>
      </c>
      <c r="F17" s="37">
        <v>0</v>
      </c>
      <c r="G17" s="27">
        <v>0</v>
      </c>
      <c r="H17" s="27">
        <v>0</v>
      </c>
      <c r="I17" s="27">
        <v>0</v>
      </c>
      <c r="J17" s="27">
        <v>5.5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5.5</v>
      </c>
    </row>
    <row r="18" spans="1:54" ht="16" customHeight="1">
      <c r="A18" s="129" t="s">
        <v>59</v>
      </c>
      <c r="B18" s="25">
        <v>0</v>
      </c>
      <c r="C18" s="25">
        <v>0</v>
      </c>
      <c r="D18" s="27">
        <v>2.5</v>
      </c>
      <c r="E18" s="27">
        <v>4</v>
      </c>
      <c r="F18">
        <v>3.75</v>
      </c>
      <c r="G18" s="27">
        <v>4.25</v>
      </c>
      <c r="H18" s="27">
        <v>4</v>
      </c>
      <c r="I18" s="27">
        <v>3</v>
      </c>
      <c r="J18" s="27">
        <v>2.75</v>
      </c>
      <c r="K18" s="27">
        <v>0</v>
      </c>
      <c r="L18" s="27">
        <v>0.5</v>
      </c>
      <c r="M18" s="27">
        <v>0</v>
      </c>
      <c r="N18" s="27">
        <v>0</v>
      </c>
      <c r="O18" s="30">
        <v>0</v>
      </c>
      <c r="P18" s="30">
        <v>0</v>
      </c>
      <c r="Q18" s="30">
        <v>0</v>
      </c>
      <c r="R18" s="30">
        <v>0.25</v>
      </c>
      <c r="S18" s="10">
        <v>2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27</v>
      </c>
    </row>
    <row r="19" spans="1:54">
      <c r="A19" s="5" t="s">
        <v>77</v>
      </c>
      <c r="B19" s="25">
        <v>0</v>
      </c>
      <c r="C19" s="25">
        <v>0</v>
      </c>
      <c r="D19" s="27">
        <v>0</v>
      </c>
      <c r="E19" s="27">
        <v>0</v>
      </c>
      <c r="F19" s="27">
        <v>0</v>
      </c>
      <c r="G19" s="27">
        <v>2</v>
      </c>
      <c r="H19" s="27">
        <v>5.5</v>
      </c>
      <c r="I19" s="27">
        <v>4.25</v>
      </c>
      <c r="J19" s="27">
        <v>2.75</v>
      </c>
      <c r="K19" s="27">
        <v>3.5</v>
      </c>
      <c r="L19" s="27">
        <v>3.25</v>
      </c>
      <c r="M19" s="27">
        <v>4</v>
      </c>
      <c r="N19" s="27">
        <v>4.5</v>
      </c>
      <c r="O19" s="30">
        <v>2</v>
      </c>
      <c r="P19" s="30">
        <v>2</v>
      </c>
      <c r="Q19" s="30">
        <v>0</v>
      </c>
      <c r="R19" s="30">
        <v>4.75</v>
      </c>
      <c r="S19" s="10">
        <v>4</v>
      </c>
      <c r="T19" s="10">
        <v>4.75</v>
      </c>
      <c r="U19" s="10">
        <v>1.5</v>
      </c>
      <c r="V19" s="10">
        <v>2.5</v>
      </c>
      <c r="W19" s="10">
        <v>3.5</v>
      </c>
      <c r="X19" s="10">
        <v>4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58.75</v>
      </c>
    </row>
    <row r="20" spans="1:54">
      <c r="A20" s="5" t="s">
        <v>78</v>
      </c>
      <c r="B20" s="25">
        <v>0</v>
      </c>
      <c r="C20" s="25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6.25</v>
      </c>
      <c r="K20" s="27">
        <v>0</v>
      </c>
      <c r="L20" s="27">
        <v>0</v>
      </c>
      <c r="M20" s="27">
        <v>0.5</v>
      </c>
      <c r="N20" s="27">
        <v>1.75</v>
      </c>
      <c r="O20" s="30">
        <v>3</v>
      </c>
      <c r="P20" s="30">
        <v>3</v>
      </c>
      <c r="Q20" s="30">
        <v>1.25</v>
      </c>
      <c r="R20" s="30">
        <v>2</v>
      </c>
      <c r="S20" s="10">
        <v>1</v>
      </c>
      <c r="T20" s="10">
        <v>2.25</v>
      </c>
      <c r="U20" s="10">
        <v>0.5</v>
      </c>
      <c r="V20" s="10">
        <v>2</v>
      </c>
      <c r="W20" s="10">
        <v>3.75</v>
      </c>
      <c r="X20" s="10">
        <v>12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39.25</v>
      </c>
    </row>
    <row r="21" spans="1:54">
      <c r="A21" s="5" t="s">
        <v>11</v>
      </c>
      <c r="B21" s="25">
        <v>0</v>
      </c>
      <c r="C21" s="25">
        <v>1.5</v>
      </c>
      <c r="D21" s="27">
        <v>2</v>
      </c>
      <c r="E21" s="27">
        <v>1</v>
      </c>
      <c r="F21" s="37">
        <v>0</v>
      </c>
      <c r="G21" s="27">
        <v>1</v>
      </c>
      <c r="H21" s="27">
        <v>2.5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0</v>
      </c>
      <c r="Q21" s="30">
        <v>0</v>
      </c>
      <c r="R21" s="30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8</v>
      </c>
    </row>
    <row r="22" spans="1:54">
      <c r="A22" s="9" t="s">
        <v>79</v>
      </c>
      <c r="B22" s="25">
        <v>0</v>
      </c>
      <c r="C22" s="25">
        <v>0</v>
      </c>
      <c r="D22" s="27">
        <v>2</v>
      </c>
      <c r="E22" s="27">
        <v>1.25</v>
      </c>
      <c r="F22">
        <v>1</v>
      </c>
      <c r="G22" s="27"/>
      <c r="H22" s="27">
        <v>3</v>
      </c>
      <c r="I22" s="27">
        <v>2.75</v>
      </c>
      <c r="J22" s="27">
        <v>7.5</v>
      </c>
      <c r="K22" s="27">
        <v>10.5</v>
      </c>
      <c r="L22" s="27">
        <v>10.25</v>
      </c>
      <c r="M22" s="27">
        <v>6.5</v>
      </c>
      <c r="N22" s="27">
        <v>14.75</v>
      </c>
      <c r="O22" s="30">
        <v>13.25</v>
      </c>
      <c r="P22" s="30">
        <v>3</v>
      </c>
      <c r="Q22" s="30">
        <v>3.25</v>
      </c>
      <c r="R22" s="30">
        <v>1.5</v>
      </c>
      <c r="S22" s="35">
        <v>0</v>
      </c>
      <c r="T22" s="35">
        <v>6.5</v>
      </c>
      <c r="U22" s="35">
        <v>9</v>
      </c>
      <c r="V22" s="35">
        <v>8.75</v>
      </c>
      <c r="W22" s="35">
        <v>4</v>
      </c>
      <c r="X22" s="35">
        <v>12.25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121</v>
      </c>
    </row>
    <row r="23" spans="1:54">
      <c r="A23" s="7" t="s">
        <v>12</v>
      </c>
      <c r="B23" s="14">
        <f t="shared" ref="B23:AG23" si="4">SUM(B12:B22)</f>
        <v>3</v>
      </c>
      <c r="C23" s="14">
        <f t="shared" si="4"/>
        <v>15.5</v>
      </c>
      <c r="D23" s="14">
        <f t="shared" si="4"/>
        <v>27.25</v>
      </c>
      <c r="E23" s="14">
        <f t="shared" si="4"/>
        <v>33.5</v>
      </c>
      <c r="F23" s="14">
        <f t="shared" si="4"/>
        <v>19</v>
      </c>
      <c r="G23" s="14">
        <f t="shared" si="4"/>
        <v>19</v>
      </c>
      <c r="H23" s="14">
        <f t="shared" si="4"/>
        <v>38.75</v>
      </c>
      <c r="I23" s="14">
        <f t="shared" si="4"/>
        <v>16</v>
      </c>
      <c r="J23" s="14">
        <f t="shared" si="4"/>
        <v>31</v>
      </c>
      <c r="K23" s="14">
        <f t="shared" si="4"/>
        <v>27.75</v>
      </c>
      <c r="L23" s="14">
        <f t="shared" si="4"/>
        <v>18.25</v>
      </c>
      <c r="M23" s="14">
        <f t="shared" si="4"/>
        <v>26</v>
      </c>
      <c r="N23" s="14">
        <f t="shared" si="4"/>
        <v>26.75</v>
      </c>
      <c r="O23" s="14">
        <f t="shared" si="4"/>
        <v>21.75</v>
      </c>
      <c r="P23" s="14">
        <f t="shared" si="4"/>
        <v>19.5</v>
      </c>
      <c r="Q23" s="14">
        <f t="shared" si="4"/>
        <v>8</v>
      </c>
      <c r="R23" s="14">
        <f t="shared" si="4"/>
        <v>12.5</v>
      </c>
      <c r="S23" s="14">
        <f t="shared" si="4"/>
        <v>35.75</v>
      </c>
      <c r="T23" s="14">
        <f t="shared" si="4"/>
        <v>40.5</v>
      </c>
      <c r="U23" s="14">
        <f t="shared" si="4"/>
        <v>50.5</v>
      </c>
      <c r="V23" s="14">
        <f t="shared" si="4"/>
        <v>35</v>
      </c>
      <c r="W23" s="14">
        <f t="shared" si="4"/>
        <v>28.5</v>
      </c>
      <c r="X23" s="14">
        <f t="shared" si="4"/>
        <v>60.75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614.5</v>
      </c>
    </row>
    <row r="24" spans="1:54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>
      <c r="A25" s="32" t="s">
        <v>91</v>
      </c>
      <c r="B25" s="24">
        <v>0</v>
      </c>
      <c r="C25" s="24">
        <v>0</v>
      </c>
      <c r="D25" s="24">
        <v>0</v>
      </c>
      <c r="E25" s="24">
        <v>0</v>
      </c>
      <c r="F25" s="26">
        <v>0</v>
      </c>
      <c r="G25" s="26">
        <v>0</v>
      </c>
      <c r="H25" s="26">
        <v>2.75</v>
      </c>
      <c r="I25" s="26">
        <v>1</v>
      </c>
      <c r="J25" s="26">
        <v>1.5</v>
      </c>
      <c r="K25" s="26">
        <v>0.5</v>
      </c>
      <c r="L25" s="26">
        <v>0</v>
      </c>
      <c r="M25" s="26">
        <v>0</v>
      </c>
      <c r="N25" s="26">
        <v>0</v>
      </c>
      <c r="O25" s="29">
        <v>0</v>
      </c>
      <c r="P25" s="29">
        <v>4</v>
      </c>
      <c r="Q25" s="29">
        <v>0</v>
      </c>
      <c r="R25" s="29">
        <v>0</v>
      </c>
      <c r="S25" s="6">
        <v>4</v>
      </c>
      <c r="T25" s="6">
        <v>4.5</v>
      </c>
      <c r="U25" s="6">
        <v>0.5</v>
      </c>
      <c r="V25" s="6">
        <v>0.5</v>
      </c>
      <c r="W25" s="6">
        <v>1.5</v>
      </c>
      <c r="X25" s="6">
        <v>3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>
      <c r="A26" s="5" t="s">
        <v>13</v>
      </c>
      <c r="B26" s="24">
        <v>0</v>
      </c>
      <c r="C26" s="24">
        <v>0</v>
      </c>
      <c r="D26" s="24">
        <v>0</v>
      </c>
      <c r="E26" s="24">
        <v>0</v>
      </c>
      <c r="F26" s="27">
        <v>1</v>
      </c>
      <c r="G26" s="27">
        <v>0</v>
      </c>
      <c r="H26" s="27">
        <v>0</v>
      </c>
      <c r="I26" s="27">
        <v>0</v>
      </c>
      <c r="J26" s="27">
        <v>4</v>
      </c>
      <c r="K26" s="27">
        <v>0</v>
      </c>
      <c r="L26" s="26">
        <v>0</v>
      </c>
      <c r="M26" s="26">
        <v>0</v>
      </c>
      <c r="N26" s="26">
        <v>0</v>
      </c>
      <c r="O26" s="30">
        <v>2</v>
      </c>
      <c r="P26" s="30">
        <v>5</v>
      </c>
      <c r="Q26" s="30">
        <v>1</v>
      </c>
      <c r="R26" s="30">
        <v>0</v>
      </c>
      <c r="S26" s="10">
        <v>0</v>
      </c>
      <c r="T26" s="10">
        <v>0</v>
      </c>
      <c r="U26" s="10">
        <v>2.5</v>
      </c>
      <c r="V26" s="10">
        <v>1</v>
      </c>
      <c r="W26" s="10">
        <v>0</v>
      </c>
      <c r="X26" s="10">
        <v>0.5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17</v>
      </c>
    </row>
    <row r="27" spans="1:54">
      <c r="A27" s="5" t="s">
        <v>15</v>
      </c>
      <c r="B27" s="24">
        <v>0</v>
      </c>
      <c r="C27" s="24">
        <v>0</v>
      </c>
      <c r="D27" s="24">
        <v>0</v>
      </c>
      <c r="E27" s="27">
        <v>3.5</v>
      </c>
      <c r="F27">
        <v>2.5</v>
      </c>
      <c r="G27" s="27">
        <v>1.75</v>
      </c>
      <c r="H27" s="27">
        <v>4.5</v>
      </c>
      <c r="I27" s="27">
        <v>3.25</v>
      </c>
      <c r="J27" s="27">
        <v>2.25</v>
      </c>
      <c r="K27" s="27">
        <v>1</v>
      </c>
      <c r="L27" s="27">
        <v>3.5</v>
      </c>
      <c r="M27" s="27">
        <v>3.75</v>
      </c>
      <c r="N27" s="27">
        <v>5.25</v>
      </c>
      <c r="O27" s="30">
        <v>1.5</v>
      </c>
      <c r="P27" s="30">
        <v>6.75</v>
      </c>
      <c r="Q27" s="30">
        <v>5.75</v>
      </c>
      <c r="R27" s="30">
        <v>5</v>
      </c>
      <c r="S27" s="10">
        <v>4.75</v>
      </c>
      <c r="T27" s="10">
        <v>1</v>
      </c>
      <c r="U27" s="10">
        <v>3.5</v>
      </c>
      <c r="V27" s="10">
        <v>2.75</v>
      </c>
      <c r="W27" s="10">
        <v>1</v>
      </c>
      <c r="X27" s="10">
        <v>6.5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69.75</v>
      </c>
    </row>
    <row r="28" spans="1:54">
      <c r="A28" s="5" t="s">
        <v>95</v>
      </c>
      <c r="B28" s="24">
        <v>0</v>
      </c>
      <c r="C28" s="24">
        <v>0</v>
      </c>
      <c r="D28" s="24">
        <v>0</v>
      </c>
      <c r="E28" s="24">
        <v>0</v>
      </c>
      <c r="F28" s="37">
        <v>0</v>
      </c>
      <c r="G28" s="27">
        <v>0</v>
      </c>
      <c r="H28" s="27">
        <v>0</v>
      </c>
      <c r="I28" s="27">
        <v>0</v>
      </c>
      <c r="J28" s="27">
        <v>5.5</v>
      </c>
      <c r="K28" s="27">
        <v>2.75</v>
      </c>
      <c r="L28" s="27">
        <v>0</v>
      </c>
      <c r="M28" s="27">
        <v>0</v>
      </c>
      <c r="N28" s="27">
        <v>0</v>
      </c>
      <c r="O28" s="30">
        <v>0</v>
      </c>
      <c r="P28" s="30">
        <v>0</v>
      </c>
      <c r="Q28" s="30">
        <v>0</v>
      </c>
      <c r="R28" s="30">
        <v>2.5</v>
      </c>
      <c r="S28" s="10">
        <v>0</v>
      </c>
      <c r="T28" s="10">
        <v>0</v>
      </c>
      <c r="U28" s="10">
        <v>0</v>
      </c>
      <c r="V28" s="10">
        <v>0</v>
      </c>
      <c r="W28" s="10">
        <v>2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>
      <c r="A29" s="5" t="s">
        <v>90</v>
      </c>
      <c r="B29" s="24">
        <v>0</v>
      </c>
      <c r="C29" s="24">
        <v>0</v>
      </c>
      <c r="D29" s="24">
        <v>0</v>
      </c>
      <c r="E29" s="24">
        <v>0</v>
      </c>
      <c r="F29">
        <v>0.75</v>
      </c>
      <c r="G29" s="27">
        <v>0.5</v>
      </c>
      <c r="H29" s="27">
        <v>1</v>
      </c>
      <c r="I29" s="27">
        <v>1</v>
      </c>
      <c r="J29" s="27">
        <v>0.5</v>
      </c>
      <c r="K29" s="27">
        <v>3.5</v>
      </c>
      <c r="L29" s="27">
        <v>0.75</v>
      </c>
      <c r="M29" s="27">
        <v>0.5</v>
      </c>
      <c r="N29" s="27">
        <v>1.5</v>
      </c>
      <c r="O29" s="30">
        <v>0</v>
      </c>
      <c r="P29" s="30">
        <v>3</v>
      </c>
      <c r="Q29" s="30">
        <v>5.25</v>
      </c>
      <c r="R29" s="30">
        <v>2</v>
      </c>
      <c r="S29" s="10">
        <v>1.75</v>
      </c>
      <c r="T29" s="10">
        <v>0</v>
      </c>
      <c r="U29" s="10">
        <v>0</v>
      </c>
      <c r="V29" s="10">
        <v>0</v>
      </c>
      <c r="W29" s="10">
        <v>0</v>
      </c>
      <c r="X29" s="10">
        <v>3.5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>
      <c r="A30" s="9" t="s">
        <v>80</v>
      </c>
      <c r="B30" s="24">
        <v>0</v>
      </c>
      <c r="C30" s="24">
        <v>0</v>
      </c>
      <c r="D30" s="24">
        <v>0</v>
      </c>
      <c r="E30" s="27">
        <v>1</v>
      </c>
      <c r="F30">
        <v>1.5</v>
      </c>
      <c r="G30" s="27">
        <v>1</v>
      </c>
      <c r="H30" s="27"/>
      <c r="I30" s="27">
        <v>0.25</v>
      </c>
      <c r="J30" s="27">
        <v>5</v>
      </c>
      <c r="K30" s="27">
        <v>1</v>
      </c>
      <c r="L30" s="27">
        <v>1.25</v>
      </c>
      <c r="M30" s="27">
        <v>0</v>
      </c>
      <c r="N30" s="27">
        <v>0</v>
      </c>
      <c r="O30" s="30">
        <v>4</v>
      </c>
      <c r="P30" s="30">
        <v>6</v>
      </c>
      <c r="Q30" s="30">
        <v>1.25</v>
      </c>
      <c r="R30" s="30">
        <v>0</v>
      </c>
      <c r="S30" s="10">
        <v>0</v>
      </c>
      <c r="T30" s="10">
        <v>0</v>
      </c>
      <c r="U30" s="10">
        <v>0</v>
      </c>
      <c r="V30" s="10">
        <v>3.5</v>
      </c>
      <c r="W30" s="10">
        <v>1</v>
      </c>
      <c r="X30" s="10">
        <v>5.75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32.5</v>
      </c>
    </row>
    <row r="31" spans="1:54">
      <c r="A31" s="5" t="s">
        <v>93</v>
      </c>
      <c r="B31" s="24">
        <v>0</v>
      </c>
      <c r="C31" s="24">
        <v>0</v>
      </c>
      <c r="D31" s="27">
        <v>2</v>
      </c>
      <c r="E31" s="27">
        <v>4.75</v>
      </c>
      <c r="F31">
        <v>0.5</v>
      </c>
      <c r="G31" s="27">
        <v>1.5</v>
      </c>
      <c r="H31" s="27">
        <v>6.5</v>
      </c>
      <c r="I31" s="27">
        <v>1</v>
      </c>
      <c r="J31" s="27">
        <v>3.75</v>
      </c>
      <c r="K31" s="27">
        <v>7.5</v>
      </c>
      <c r="L31" s="27">
        <v>1.5</v>
      </c>
      <c r="M31" s="27">
        <v>1</v>
      </c>
      <c r="N31" s="27">
        <v>1.5</v>
      </c>
      <c r="O31" s="30">
        <v>2.5</v>
      </c>
      <c r="P31" s="30">
        <v>1.25</v>
      </c>
      <c r="Q31" s="30">
        <v>2</v>
      </c>
      <c r="R31" s="30">
        <v>2.5</v>
      </c>
      <c r="S31" s="10">
        <v>5.25</v>
      </c>
      <c r="T31" s="10">
        <v>7.25</v>
      </c>
      <c r="U31" s="10">
        <v>1.75</v>
      </c>
      <c r="V31" s="10">
        <v>0</v>
      </c>
      <c r="W31" s="10">
        <v>4.5</v>
      </c>
      <c r="X31" s="10">
        <v>1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59.5</v>
      </c>
    </row>
    <row r="32" spans="1:54">
      <c r="A32" s="5" t="s">
        <v>83</v>
      </c>
      <c r="B32" s="24">
        <v>0</v>
      </c>
      <c r="C32" s="25">
        <v>1.75</v>
      </c>
      <c r="D32" s="27">
        <v>6.25</v>
      </c>
      <c r="E32" s="27">
        <v>3</v>
      </c>
      <c r="F32">
        <v>2.25</v>
      </c>
      <c r="G32" s="27">
        <v>2.5</v>
      </c>
      <c r="H32" s="27">
        <v>5</v>
      </c>
      <c r="I32" s="27">
        <v>3.75</v>
      </c>
      <c r="J32" s="27">
        <v>2.75</v>
      </c>
      <c r="K32" s="27">
        <v>0</v>
      </c>
      <c r="L32" s="27">
        <v>0</v>
      </c>
      <c r="M32" s="27">
        <v>6.5</v>
      </c>
      <c r="N32" s="27">
        <v>3</v>
      </c>
      <c r="O32" s="30">
        <v>2</v>
      </c>
      <c r="P32" s="30">
        <v>3.5</v>
      </c>
      <c r="Q32" s="30">
        <v>3.75</v>
      </c>
      <c r="R32" s="30">
        <v>11</v>
      </c>
      <c r="S32" s="10">
        <v>5</v>
      </c>
      <c r="T32" s="10">
        <v>7.5</v>
      </c>
      <c r="U32" s="10">
        <v>0</v>
      </c>
      <c r="V32" s="10">
        <v>4.75</v>
      </c>
      <c r="W32" s="10">
        <v>9.25</v>
      </c>
      <c r="X32" s="10">
        <v>11.75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95.25</v>
      </c>
    </row>
    <row r="33" spans="1:54">
      <c r="A33" s="5" t="s">
        <v>17</v>
      </c>
      <c r="B33" s="24">
        <v>0</v>
      </c>
      <c r="C33" s="24">
        <v>0</v>
      </c>
      <c r="D33" s="27">
        <v>0.5</v>
      </c>
      <c r="E33" s="27">
        <v>2.5</v>
      </c>
      <c r="F33">
        <v>5.5</v>
      </c>
      <c r="G33" s="27">
        <v>1.5</v>
      </c>
      <c r="H33" s="27">
        <v>2</v>
      </c>
      <c r="I33" s="27">
        <v>1.75</v>
      </c>
      <c r="J33" s="27">
        <v>7</v>
      </c>
      <c r="K33" s="27">
        <v>0</v>
      </c>
      <c r="L33" s="27">
        <v>2</v>
      </c>
      <c r="M33" s="27">
        <v>3.75</v>
      </c>
      <c r="N33" s="27">
        <v>4</v>
      </c>
      <c r="O33" s="30">
        <v>1.5</v>
      </c>
      <c r="P33" s="30">
        <v>2.75</v>
      </c>
      <c r="Q33" s="30">
        <v>7.25</v>
      </c>
      <c r="R33" s="30">
        <v>9.25</v>
      </c>
      <c r="S33" s="10">
        <v>5.5</v>
      </c>
      <c r="T33" s="10">
        <v>4</v>
      </c>
      <c r="U33" s="10">
        <v>3.75</v>
      </c>
      <c r="V33" s="10">
        <v>3.75</v>
      </c>
      <c r="W33" s="10">
        <v>3.5</v>
      </c>
      <c r="X33" s="10">
        <v>10.25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82</v>
      </c>
    </row>
    <row r="34" spans="1:54">
      <c r="A34" s="9" t="s">
        <v>18</v>
      </c>
      <c r="B34" s="24">
        <v>0</v>
      </c>
      <c r="C34" s="24">
        <v>0</v>
      </c>
      <c r="D34" s="27">
        <v>0</v>
      </c>
      <c r="E34" s="27">
        <v>0</v>
      </c>
      <c r="F34" s="27">
        <v>0</v>
      </c>
      <c r="G34" s="27">
        <v>0</v>
      </c>
      <c r="H34" s="27">
        <v>2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30">
        <v>0</v>
      </c>
      <c r="P34" s="30">
        <v>0</v>
      </c>
      <c r="Q34" s="30">
        <v>0</v>
      </c>
      <c r="R34" s="30">
        <v>0</v>
      </c>
      <c r="S34" s="35">
        <v>0</v>
      </c>
      <c r="T34" s="35">
        <v>1.5</v>
      </c>
      <c r="U34" s="35">
        <v>4</v>
      </c>
      <c r="V34" s="35">
        <v>2</v>
      </c>
      <c r="W34" s="35">
        <v>0.5</v>
      </c>
      <c r="X34" s="35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10</v>
      </c>
    </row>
    <row r="35" spans="1:54">
      <c r="A35" s="9" t="s">
        <v>81</v>
      </c>
      <c r="B35" s="24">
        <v>0</v>
      </c>
      <c r="C35" s="24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6</v>
      </c>
      <c r="K35" s="27">
        <v>0</v>
      </c>
      <c r="L35" s="27">
        <v>3</v>
      </c>
      <c r="M35" s="27">
        <v>0</v>
      </c>
      <c r="N35" s="27">
        <v>0</v>
      </c>
      <c r="O35" s="30">
        <v>0</v>
      </c>
      <c r="P35" s="30">
        <v>0</v>
      </c>
      <c r="Q35" s="30">
        <v>0</v>
      </c>
      <c r="R35" s="30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9</v>
      </c>
    </row>
    <row r="36" spans="1:54">
      <c r="A36" s="7" t="s">
        <v>19</v>
      </c>
      <c r="B36" s="14">
        <f t="shared" ref="B36:AG36" si="7">SUM(B25:B35)</f>
        <v>0</v>
      </c>
      <c r="C36" s="14">
        <f t="shared" si="7"/>
        <v>1.75</v>
      </c>
      <c r="D36" s="14">
        <f t="shared" si="7"/>
        <v>8.75</v>
      </c>
      <c r="E36" s="14">
        <f t="shared" si="7"/>
        <v>14.75</v>
      </c>
      <c r="F36" s="14">
        <f t="shared" si="7"/>
        <v>14</v>
      </c>
      <c r="G36" s="14">
        <f t="shared" si="7"/>
        <v>8.75</v>
      </c>
      <c r="H36" s="14">
        <f t="shared" si="7"/>
        <v>23.75</v>
      </c>
      <c r="I36" s="14">
        <f t="shared" si="7"/>
        <v>12</v>
      </c>
      <c r="J36" s="14">
        <f t="shared" si="7"/>
        <v>38.25</v>
      </c>
      <c r="K36" s="14">
        <f t="shared" si="7"/>
        <v>16.25</v>
      </c>
      <c r="L36" s="14">
        <f t="shared" si="7"/>
        <v>12</v>
      </c>
      <c r="M36" s="14">
        <f t="shared" si="7"/>
        <v>15.5</v>
      </c>
      <c r="N36" s="14">
        <f t="shared" si="7"/>
        <v>15.25</v>
      </c>
      <c r="O36" s="14">
        <f t="shared" si="7"/>
        <v>13.5</v>
      </c>
      <c r="P36" s="14">
        <f t="shared" si="7"/>
        <v>32.25</v>
      </c>
      <c r="Q36" s="14">
        <f t="shared" si="7"/>
        <v>26.25</v>
      </c>
      <c r="R36" s="14">
        <f t="shared" si="7"/>
        <v>32.25</v>
      </c>
      <c r="S36" s="14">
        <f t="shared" si="7"/>
        <v>26.25</v>
      </c>
      <c r="T36" s="14">
        <f t="shared" si="7"/>
        <v>25.75</v>
      </c>
      <c r="U36" s="14">
        <f t="shared" si="7"/>
        <v>16</v>
      </c>
      <c r="V36" s="14">
        <f t="shared" si="7"/>
        <v>18.25</v>
      </c>
      <c r="W36" s="14">
        <f t="shared" si="7"/>
        <v>23.25</v>
      </c>
      <c r="X36" s="14">
        <f t="shared" si="7"/>
        <v>42.25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375</v>
      </c>
    </row>
    <row r="37" spans="1:54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>
      <c r="A38" s="129" t="s">
        <v>20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</v>
      </c>
      <c r="M38" s="27">
        <v>0</v>
      </c>
      <c r="N38" s="27">
        <v>0</v>
      </c>
      <c r="O38" s="30">
        <v>0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>
      <c r="A39" s="7" t="s">
        <v>21</v>
      </c>
      <c r="B39" s="14">
        <f t="shared" ref="B39:AG39" si="9">B38</f>
        <v>0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0</v>
      </c>
    </row>
    <row r="40" spans="1:54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>
      <c r="A41" s="5" t="s">
        <v>22</v>
      </c>
      <c r="B41" s="25">
        <v>0</v>
      </c>
      <c r="C41" s="25">
        <v>0</v>
      </c>
      <c r="D41" s="27">
        <v>1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3.5</v>
      </c>
      <c r="K41" s="27">
        <v>0</v>
      </c>
      <c r="L41" s="27">
        <v>0</v>
      </c>
      <c r="M41" s="27">
        <v>0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4.5</v>
      </c>
    </row>
    <row r="42" spans="1:54">
      <c r="A42" s="5" t="s">
        <v>23</v>
      </c>
      <c r="B42" s="25">
        <v>0</v>
      </c>
      <c r="C42" s="25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4</v>
      </c>
      <c r="L42" s="27">
        <v>2</v>
      </c>
      <c r="M42" s="27">
        <v>10</v>
      </c>
      <c r="N42" s="27">
        <v>5</v>
      </c>
      <c r="O42" s="30">
        <v>7</v>
      </c>
      <c r="P42" s="30">
        <v>3</v>
      </c>
      <c r="Q42" s="30">
        <v>0</v>
      </c>
      <c r="R42" s="30">
        <v>0</v>
      </c>
      <c r="S42" s="10">
        <v>11</v>
      </c>
      <c r="T42" s="10">
        <v>3</v>
      </c>
      <c r="U42" s="10">
        <v>21</v>
      </c>
      <c r="V42" s="10">
        <v>0</v>
      </c>
      <c r="W42" s="10">
        <v>3</v>
      </c>
      <c r="X42" s="10">
        <v>21.5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90.5</v>
      </c>
    </row>
    <row r="43" spans="1:54">
      <c r="A43" s="5" t="s">
        <v>131</v>
      </c>
      <c r="B43" s="25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>
      <c r="A44" s="5" t="s">
        <v>24</v>
      </c>
      <c r="B44" s="25">
        <v>0</v>
      </c>
      <c r="C44" s="25">
        <v>1</v>
      </c>
      <c r="D44" s="27">
        <v>5.5</v>
      </c>
      <c r="E44" s="27">
        <v>5</v>
      </c>
      <c r="F44">
        <v>3.5</v>
      </c>
      <c r="G44" s="27">
        <v>11</v>
      </c>
      <c r="H44" s="27">
        <v>20.5</v>
      </c>
      <c r="I44" s="27">
        <v>4</v>
      </c>
      <c r="J44" s="27">
        <v>2</v>
      </c>
      <c r="K44" s="27">
        <v>0</v>
      </c>
      <c r="L44" s="27">
        <v>9</v>
      </c>
      <c r="M44" s="27">
        <v>5</v>
      </c>
      <c r="N44" s="27">
        <v>4.5</v>
      </c>
      <c r="O44" s="30">
        <v>3</v>
      </c>
      <c r="P44" s="30">
        <v>7.25</v>
      </c>
      <c r="Q44" s="30">
        <v>3</v>
      </c>
      <c r="R44" s="30">
        <v>3.5</v>
      </c>
      <c r="S44" s="10">
        <v>4</v>
      </c>
      <c r="T44" s="10">
        <v>2.5</v>
      </c>
      <c r="U44" s="10">
        <v>5</v>
      </c>
      <c r="V44" s="10">
        <v>4</v>
      </c>
      <c r="W44" s="10">
        <v>0.75</v>
      </c>
      <c r="X44" s="10">
        <v>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104</v>
      </c>
    </row>
    <row r="45" spans="1:54">
      <c r="A45" s="129" t="s">
        <v>98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0</v>
      </c>
      <c r="L45" s="27">
        <v>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>
      <c r="A46" s="5" t="s">
        <v>25</v>
      </c>
      <c r="B46" s="25">
        <v>0</v>
      </c>
      <c r="C46" s="25">
        <v>0</v>
      </c>
      <c r="D46" s="27">
        <v>0</v>
      </c>
      <c r="E46" s="27">
        <v>1</v>
      </c>
      <c r="F46" s="37">
        <v>0</v>
      </c>
      <c r="G46" s="27">
        <v>0</v>
      </c>
      <c r="H46" s="27">
        <v>0.5</v>
      </c>
      <c r="I46" s="27">
        <v>1</v>
      </c>
      <c r="J46" s="27">
        <v>5</v>
      </c>
      <c r="K46" s="27">
        <v>0</v>
      </c>
      <c r="L46" s="27">
        <v>0</v>
      </c>
      <c r="M46" s="27">
        <v>0</v>
      </c>
      <c r="N46" s="27">
        <v>0</v>
      </c>
      <c r="O46" s="30">
        <v>0</v>
      </c>
      <c r="P46" s="30">
        <v>0</v>
      </c>
      <c r="Q46" s="30">
        <v>0</v>
      </c>
      <c r="R46" s="30">
        <v>0</v>
      </c>
      <c r="S46" s="37">
        <v>0</v>
      </c>
      <c r="T46" s="37">
        <v>0</v>
      </c>
      <c r="U46" s="37">
        <v>0</v>
      </c>
      <c r="V46" s="37">
        <v>1</v>
      </c>
      <c r="W46" s="37">
        <v>0</v>
      </c>
      <c r="X46" s="37">
        <v>0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8.5</v>
      </c>
    </row>
    <row r="47" spans="1:54">
      <c r="A47" s="7" t="s">
        <v>26</v>
      </c>
      <c r="B47" s="14">
        <f t="shared" ref="B47:AG47" si="11">SUM(B41:B46)</f>
        <v>0</v>
      </c>
      <c r="C47" s="14">
        <f t="shared" si="11"/>
        <v>1</v>
      </c>
      <c r="D47" s="14">
        <f t="shared" si="11"/>
        <v>6.5</v>
      </c>
      <c r="E47" s="14">
        <f t="shared" si="11"/>
        <v>6</v>
      </c>
      <c r="F47" s="14">
        <f t="shared" si="11"/>
        <v>3.5</v>
      </c>
      <c r="G47" s="14">
        <f t="shared" si="11"/>
        <v>11</v>
      </c>
      <c r="H47" s="14">
        <f t="shared" si="11"/>
        <v>21</v>
      </c>
      <c r="I47" s="14">
        <f t="shared" si="11"/>
        <v>5</v>
      </c>
      <c r="J47" s="14">
        <f t="shared" si="11"/>
        <v>10.5</v>
      </c>
      <c r="K47" s="14">
        <f t="shared" si="11"/>
        <v>4</v>
      </c>
      <c r="L47" s="14">
        <f t="shared" si="11"/>
        <v>11</v>
      </c>
      <c r="M47" s="14">
        <f t="shared" si="11"/>
        <v>15</v>
      </c>
      <c r="N47" s="14">
        <f t="shared" si="11"/>
        <v>9.5</v>
      </c>
      <c r="O47" s="14">
        <f t="shared" si="11"/>
        <v>10</v>
      </c>
      <c r="P47" s="14">
        <f t="shared" si="11"/>
        <v>10.25</v>
      </c>
      <c r="Q47" s="14">
        <f t="shared" si="11"/>
        <v>3</v>
      </c>
      <c r="R47" s="14">
        <f t="shared" si="11"/>
        <v>3.5</v>
      </c>
      <c r="S47" s="14">
        <f t="shared" si="11"/>
        <v>15</v>
      </c>
      <c r="T47" s="14">
        <f t="shared" si="11"/>
        <v>5.5</v>
      </c>
      <c r="U47" s="14">
        <f t="shared" si="11"/>
        <v>26</v>
      </c>
      <c r="V47" s="14">
        <f t="shared" si="11"/>
        <v>5</v>
      </c>
      <c r="W47" s="14">
        <f t="shared" si="11"/>
        <v>3.75</v>
      </c>
      <c r="X47" s="14">
        <f t="shared" si="11"/>
        <v>21.5</v>
      </c>
      <c r="Y47" s="14">
        <f t="shared" si="11"/>
        <v>0</v>
      </c>
      <c r="Z47" s="14">
        <f t="shared" si="11"/>
        <v>0</v>
      </c>
      <c r="AA47" s="14">
        <f t="shared" si="11"/>
        <v>0</v>
      </c>
      <c r="AB47" s="14">
        <f t="shared" si="11"/>
        <v>0</v>
      </c>
      <c r="AC47" s="14">
        <f t="shared" si="11"/>
        <v>0</v>
      </c>
      <c r="AD47" s="14">
        <f t="shared" si="11"/>
        <v>0</v>
      </c>
      <c r="AE47" s="14">
        <f t="shared" si="11"/>
        <v>0</v>
      </c>
      <c r="AF47" s="14">
        <f t="shared" si="11"/>
        <v>0</v>
      </c>
      <c r="AG47" s="14">
        <f t="shared" si="11"/>
        <v>0</v>
      </c>
      <c r="AH47" s="14">
        <f t="shared" ref="AH47:BB47" si="12">SUM(AH41:AH46)</f>
        <v>0</v>
      </c>
      <c r="AI47" s="14">
        <f t="shared" si="12"/>
        <v>0</v>
      </c>
      <c r="AJ47" s="14">
        <f t="shared" si="12"/>
        <v>0</v>
      </c>
      <c r="AK47" s="14">
        <f t="shared" si="12"/>
        <v>0</v>
      </c>
      <c r="AL47" s="14">
        <f t="shared" si="12"/>
        <v>0</v>
      </c>
      <c r="AM47" s="14">
        <f t="shared" si="12"/>
        <v>0</v>
      </c>
      <c r="AN47" s="14">
        <f t="shared" si="12"/>
        <v>0</v>
      </c>
      <c r="AO47" s="14">
        <f t="shared" si="12"/>
        <v>0</v>
      </c>
      <c r="AP47" s="14">
        <f t="shared" si="12"/>
        <v>0</v>
      </c>
      <c r="AQ47" s="14">
        <f t="shared" si="12"/>
        <v>0</v>
      </c>
      <c r="AR47" s="14">
        <f t="shared" si="12"/>
        <v>0</v>
      </c>
      <c r="AS47" s="14">
        <f t="shared" si="12"/>
        <v>0</v>
      </c>
      <c r="AT47" s="14">
        <f t="shared" si="12"/>
        <v>0</v>
      </c>
      <c r="AU47" s="14">
        <f t="shared" si="12"/>
        <v>0</v>
      </c>
      <c r="AV47" s="14">
        <f t="shared" si="12"/>
        <v>0</v>
      </c>
      <c r="AW47" s="14">
        <f t="shared" si="12"/>
        <v>0</v>
      </c>
      <c r="AX47" s="14">
        <f t="shared" si="12"/>
        <v>0</v>
      </c>
      <c r="AY47" s="14">
        <f t="shared" si="12"/>
        <v>0</v>
      </c>
      <c r="AZ47" s="14">
        <f t="shared" si="12"/>
        <v>0</v>
      </c>
      <c r="BA47" s="14">
        <f t="shared" si="12"/>
        <v>0</v>
      </c>
      <c r="BB47" s="8">
        <f t="shared" si="12"/>
        <v>207.5</v>
      </c>
    </row>
    <row r="48" spans="1:54" s="13" customFormat="1" ht="17" thickBot="1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>
      <c r="A49" s="7" t="s">
        <v>53</v>
      </c>
      <c r="B49" s="15">
        <f t="shared" ref="B49:AG49" si="13">B10+B23+B36+B39+B47</f>
        <v>3</v>
      </c>
      <c r="C49" s="15">
        <f t="shared" si="13"/>
        <v>18.25</v>
      </c>
      <c r="D49" s="15">
        <f t="shared" si="13"/>
        <v>42.5</v>
      </c>
      <c r="E49" s="15">
        <f t="shared" si="13"/>
        <v>54.25</v>
      </c>
      <c r="F49" s="15">
        <f t="shared" si="13"/>
        <v>36.5</v>
      </c>
      <c r="G49" s="15">
        <f t="shared" si="13"/>
        <v>38.75</v>
      </c>
      <c r="H49" s="15">
        <f t="shared" si="13"/>
        <v>87.5</v>
      </c>
      <c r="I49" s="15">
        <f t="shared" si="13"/>
        <v>33</v>
      </c>
      <c r="J49" s="15">
        <f t="shared" si="13"/>
        <v>83.75</v>
      </c>
      <c r="K49" s="15">
        <f t="shared" si="13"/>
        <v>48</v>
      </c>
      <c r="L49" s="15">
        <f t="shared" si="13"/>
        <v>41.25</v>
      </c>
      <c r="M49" s="15">
        <f t="shared" si="13"/>
        <v>56.5</v>
      </c>
      <c r="N49" s="15">
        <f t="shared" si="13"/>
        <v>51.5</v>
      </c>
      <c r="O49" s="15">
        <f t="shared" si="13"/>
        <v>45.25</v>
      </c>
      <c r="P49" s="15">
        <f t="shared" si="13"/>
        <v>62</v>
      </c>
      <c r="Q49" s="15">
        <f t="shared" si="13"/>
        <v>37.25</v>
      </c>
      <c r="R49" s="15">
        <f t="shared" si="13"/>
        <v>48.25</v>
      </c>
      <c r="S49" s="15">
        <f t="shared" si="13"/>
        <v>77</v>
      </c>
      <c r="T49" s="15">
        <f t="shared" si="13"/>
        <v>71.75</v>
      </c>
      <c r="U49" s="15">
        <f t="shared" si="13"/>
        <v>92.5</v>
      </c>
      <c r="V49" s="15">
        <f t="shared" si="13"/>
        <v>58.25</v>
      </c>
      <c r="W49" s="15">
        <f t="shared" si="13"/>
        <v>55.5</v>
      </c>
      <c r="X49" s="15">
        <f t="shared" si="13"/>
        <v>124.5</v>
      </c>
      <c r="Y49" s="15">
        <f t="shared" si="13"/>
        <v>0</v>
      </c>
      <c r="Z49" s="15">
        <f t="shared" si="13"/>
        <v>0</v>
      </c>
      <c r="AA49" s="15">
        <f t="shared" si="13"/>
        <v>0</v>
      </c>
      <c r="AB49" s="15">
        <f t="shared" si="13"/>
        <v>0</v>
      </c>
      <c r="AC49" s="15">
        <f t="shared" si="13"/>
        <v>0</v>
      </c>
      <c r="AD49" s="15">
        <f t="shared" si="13"/>
        <v>0</v>
      </c>
      <c r="AE49" s="15">
        <f t="shared" si="13"/>
        <v>0</v>
      </c>
      <c r="AF49" s="15">
        <f t="shared" si="13"/>
        <v>0</v>
      </c>
      <c r="AG49" s="15">
        <f t="shared" si="13"/>
        <v>0</v>
      </c>
      <c r="AH49" s="15">
        <f t="shared" ref="AH49:BB49" si="14">AH10+AH23+AH36+AH39+AH47</f>
        <v>0</v>
      </c>
      <c r="AI49" s="15">
        <f t="shared" si="14"/>
        <v>0</v>
      </c>
      <c r="AJ49" s="15">
        <f t="shared" si="14"/>
        <v>0</v>
      </c>
      <c r="AK49" s="15">
        <f t="shared" si="14"/>
        <v>0</v>
      </c>
      <c r="AL49" s="15">
        <f t="shared" si="14"/>
        <v>0</v>
      </c>
      <c r="AM49" s="15">
        <f t="shared" si="14"/>
        <v>0</v>
      </c>
      <c r="AN49" s="15">
        <f t="shared" si="14"/>
        <v>0</v>
      </c>
      <c r="AO49" s="15">
        <f t="shared" si="14"/>
        <v>0</v>
      </c>
      <c r="AP49" s="15">
        <f t="shared" si="14"/>
        <v>0</v>
      </c>
      <c r="AQ49" s="111">
        <f t="shared" si="14"/>
        <v>0</v>
      </c>
      <c r="AR49" s="15">
        <f t="shared" si="14"/>
        <v>0</v>
      </c>
      <c r="AS49" s="15">
        <f t="shared" si="14"/>
        <v>0</v>
      </c>
      <c r="AT49" s="15">
        <f t="shared" si="14"/>
        <v>0</v>
      </c>
      <c r="AU49" s="15">
        <f t="shared" si="14"/>
        <v>0</v>
      </c>
      <c r="AV49" s="15">
        <f t="shared" si="14"/>
        <v>0</v>
      </c>
      <c r="AW49" s="15">
        <f t="shared" si="14"/>
        <v>0</v>
      </c>
      <c r="AX49" s="15">
        <f t="shared" si="14"/>
        <v>0</v>
      </c>
      <c r="AY49" s="15">
        <f t="shared" si="14"/>
        <v>0</v>
      </c>
      <c r="AZ49" s="15">
        <f t="shared" si="14"/>
        <v>0</v>
      </c>
      <c r="BA49" s="15">
        <f t="shared" si="14"/>
        <v>0</v>
      </c>
      <c r="BB49" s="15">
        <f t="shared" si="14"/>
        <v>1205</v>
      </c>
    </row>
    <row r="50" spans="1:54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>
      <c r="A51" s="5" t="s">
        <v>31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7">
        <v>5.45</v>
      </c>
      <c r="K51" s="27">
        <v>0</v>
      </c>
      <c r="L51" s="27">
        <v>0</v>
      </c>
      <c r="M51" s="27">
        <v>0</v>
      </c>
      <c r="N51" s="27">
        <v>0</v>
      </c>
      <c r="O51" s="30">
        <v>0</v>
      </c>
      <c r="P51" s="30">
        <v>0</v>
      </c>
      <c r="Q51" s="30">
        <v>0</v>
      </c>
      <c r="R51" s="3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5.45</v>
      </c>
    </row>
    <row r="52" spans="1:54">
      <c r="A52" s="5" t="s">
        <v>82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7">
        <v>0</v>
      </c>
      <c r="K52" s="27">
        <v>3.5</v>
      </c>
      <c r="L52" s="27">
        <v>0</v>
      </c>
      <c r="M52" s="27">
        <v>0</v>
      </c>
      <c r="N52" s="27">
        <v>1.5</v>
      </c>
      <c r="O52" s="30">
        <v>0</v>
      </c>
      <c r="P52" s="30">
        <v>0</v>
      </c>
      <c r="Q52" s="30">
        <v>0</v>
      </c>
      <c r="R52" s="30">
        <v>2</v>
      </c>
      <c r="S52" s="10">
        <v>0</v>
      </c>
      <c r="T52" s="10">
        <v>0</v>
      </c>
      <c r="U52" s="10">
        <v>0</v>
      </c>
      <c r="V52" s="10">
        <v>0</v>
      </c>
      <c r="W52" s="10">
        <v>4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11</v>
      </c>
    </row>
    <row r="53" spans="1:54">
      <c r="A53" s="5" t="s">
        <v>32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7">
        <v>4.5</v>
      </c>
      <c r="K53" s="27">
        <v>0</v>
      </c>
      <c r="L53" s="27">
        <v>0</v>
      </c>
      <c r="M53" s="27">
        <v>0</v>
      </c>
      <c r="N53" s="27">
        <v>0</v>
      </c>
      <c r="O53" s="30">
        <v>0</v>
      </c>
      <c r="P53" s="30">
        <v>0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4.5</v>
      </c>
    </row>
    <row r="54" spans="1:54">
      <c r="A54" s="7" t="s">
        <v>33</v>
      </c>
      <c r="B54" s="14">
        <f t="shared" ref="B54:AG54" si="15">SUM(B51:B53)</f>
        <v>0</v>
      </c>
      <c r="C54" s="14">
        <f t="shared" si="15"/>
        <v>0</v>
      </c>
      <c r="D54" s="14">
        <f t="shared" si="15"/>
        <v>0</v>
      </c>
      <c r="E54" s="14">
        <f t="shared" si="15"/>
        <v>0</v>
      </c>
      <c r="F54" s="14">
        <f t="shared" si="15"/>
        <v>0</v>
      </c>
      <c r="G54" s="14">
        <f t="shared" si="15"/>
        <v>0</v>
      </c>
      <c r="H54" s="14">
        <f t="shared" si="15"/>
        <v>0</v>
      </c>
      <c r="I54" s="14">
        <f t="shared" si="15"/>
        <v>0</v>
      </c>
      <c r="J54" s="14">
        <f t="shared" si="15"/>
        <v>9.9499999999999993</v>
      </c>
      <c r="K54" s="14">
        <f t="shared" si="15"/>
        <v>3.5</v>
      </c>
      <c r="L54" s="14">
        <f t="shared" si="15"/>
        <v>0</v>
      </c>
      <c r="M54" s="14">
        <f t="shared" si="15"/>
        <v>0</v>
      </c>
      <c r="N54" s="14">
        <f t="shared" si="15"/>
        <v>1.5</v>
      </c>
      <c r="O54" s="14">
        <f t="shared" si="15"/>
        <v>0</v>
      </c>
      <c r="P54" s="14">
        <f t="shared" si="15"/>
        <v>0</v>
      </c>
      <c r="Q54" s="14">
        <f t="shared" si="15"/>
        <v>0</v>
      </c>
      <c r="R54" s="14">
        <f t="shared" si="15"/>
        <v>2</v>
      </c>
      <c r="S54" s="14">
        <f t="shared" si="15"/>
        <v>0</v>
      </c>
      <c r="T54" s="14">
        <f t="shared" si="15"/>
        <v>0</v>
      </c>
      <c r="U54" s="14">
        <f t="shared" si="15"/>
        <v>0</v>
      </c>
      <c r="V54" s="14">
        <f t="shared" si="15"/>
        <v>0</v>
      </c>
      <c r="W54" s="14">
        <f t="shared" si="15"/>
        <v>4</v>
      </c>
      <c r="X54" s="14">
        <f t="shared" si="15"/>
        <v>0</v>
      </c>
      <c r="Y54" s="14">
        <f t="shared" si="15"/>
        <v>0</v>
      </c>
      <c r="Z54" s="14">
        <f t="shared" si="15"/>
        <v>0</v>
      </c>
      <c r="AA54" s="14">
        <f t="shared" si="15"/>
        <v>0</v>
      </c>
      <c r="AB54" s="14">
        <f t="shared" si="15"/>
        <v>0</v>
      </c>
      <c r="AC54" s="14">
        <f t="shared" si="15"/>
        <v>0</v>
      </c>
      <c r="AD54" s="14">
        <f t="shared" si="15"/>
        <v>0</v>
      </c>
      <c r="AE54" s="14">
        <f t="shared" si="15"/>
        <v>0</v>
      </c>
      <c r="AF54" s="14">
        <f t="shared" si="15"/>
        <v>0</v>
      </c>
      <c r="AG54" s="14">
        <f t="shared" si="15"/>
        <v>0</v>
      </c>
      <c r="AH54" s="14">
        <f t="shared" ref="AH54:BB54" si="16">SUM(AH51:AH53)</f>
        <v>0</v>
      </c>
      <c r="AI54" s="14">
        <f t="shared" si="16"/>
        <v>0</v>
      </c>
      <c r="AJ54" s="14">
        <f t="shared" si="16"/>
        <v>0</v>
      </c>
      <c r="AK54" s="14">
        <f t="shared" si="16"/>
        <v>0</v>
      </c>
      <c r="AL54" s="14">
        <f t="shared" si="16"/>
        <v>0</v>
      </c>
      <c r="AM54" s="14">
        <f t="shared" si="16"/>
        <v>0</v>
      </c>
      <c r="AN54" s="14">
        <f t="shared" si="16"/>
        <v>0</v>
      </c>
      <c r="AO54" s="14">
        <f t="shared" si="16"/>
        <v>0</v>
      </c>
      <c r="AP54" s="14">
        <f t="shared" si="16"/>
        <v>0</v>
      </c>
      <c r="AQ54" s="112">
        <f t="shared" si="16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X54" s="14">
        <f t="shared" si="16"/>
        <v>0</v>
      </c>
      <c r="AY54" s="14">
        <f t="shared" si="16"/>
        <v>0</v>
      </c>
      <c r="AZ54" s="14">
        <f t="shared" si="16"/>
        <v>0</v>
      </c>
      <c r="BA54" s="14">
        <f t="shared" si="16"/>
        <v>0</v>
      </c>
      <c r="BB54" s="8">
        <f t="shared" si="16"/>
        <v>20.95</v>
      </c>
    </row>
    <row r="55" spans="1:54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>
      <c r="A56" s="5" t="s">
        <v>89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6">
        <v>5</v>
      </c>
      <c r="K56" s="26">
        <v>0</v>
      </c>
      <c r="L56" s="26">
        <v>0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2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7</v>
      </c>
    </row>
    <row r="57" spans="1:54">
      <c r="A57" s="129" t="s">
        <v>34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>
      <c r="A58" s="7" t="s">
        <v>35</v>
      </c>
      <c r="B58" s="14">
        <f t="shared" ref="B58:AG58" si="17">SUM(B56:B57)</f>
        <v>0</v>
      </c>
      <c r="C58" s="14">
        <f t="shared" si="17"/>
        <v>0</v>
      </c>
      <c r="D58" s="14">
        <f t="shared" si="17"/>
        <v>0</v>
      </c>
      <c r="E58" s="14">
        <f t="shared" si="17"/>
        <v>0</v>
      </c>
      <c r="F58" s="14">
        <f t="shared" si="17"/>
        <v>0</v>
      </c>
      <c r="G58" s="14">
        <f t="shared" si="17"/>
        <v>0</v>
      </c>
      <c r="H58" s="14">
        <f t="shared" si="17"/>
        <v>0</v>
      </c>
      <c r="I58" s="14">
        <f t="shared" si="17"/>
        <v>0</v>
      </c>
      <c r="J58" s="14">
        <f t="shared" si="17"/>
        <v>5</v>
      </c>
      <c r="K58" s="14">
        <f t="shared" si="17"/>
        <v>0</v>
      </c>
      <c r="L58" s="14">
        <f t="shared" si="17"/>
        <v>0</v>
      </c>
      <c r="M58" s="14">
        <f t="shared" si="17"/>
        <v>0</v>
      </c>
      <c r="N58" s="14">
        <f t="shared" si="17"/>
        <v>0</v>
      </c>
      <c r="O58" s="14">
        <f t="shared" si="17"/>
        <v>0</v>
      </c>
      <c r="P58" s="14">
        <f t="shared" si="17"/>
        <v>0</v>
      </c>
      <c r="Q58" s="14">
        <f t="shared" si="17"/>
        <v>0</v>
      </c>
      <c r="R58" s="14">
        <f t="shared" si="17"/>
        <v>2</v>
      </c>
      <c r="S58" s="14">
        <f t="shared" si="17"/>
        <v>0</v>
      </c>
      <c r="T58" s="14">
        <f t="shared" si="17"/>
        <v>0</v>
      </c>
      <c r="U58" s="14">
        <f t="shared" si="17"/>
        <v>0</v>
      </c>
      <c r="V58" s="14">
        <f t="shared" si="17"/>
        <v>0</v>
      </c>
      <c r="W58" s="14">
        <f t="shared" si="17"/>
        <v>0</v>
      </c>
      <c r="X58" s="14">
        <f t="shared" si="17"/>
        <v>0</v>
      </c>
      <c r="Y58" s="14">
        <f t="shared" si="17"/>
        <v>0</v>
      </c>
      <c r="Z58" s="14">
        <f t="shared" si="17"/>
        <v>0</v>
      </c>
      <c r="AA58" s="14">
        <f t="shared" si="17"/>
        <v>0</v>
      </c>
      <c r="AB58" s="14">
        <f t="shared" si="17"/>
        <v>0</v>
      </c>
      <c r="AC58" s="14">
        <f t="shared" si="17"/>
        <v>0</v>
      </c>
      <c r="AD58" s="14">
        <f t="shared" si="17"/>
        <v>0</v>
      </c>
      <c r="AE58" s="14">
        <f t="shared" si="17"/>
        <v>0</v>
      </c>
      <c r="AF58" s="14">
        <f t="shared" si="17"/>
        <v>0</v>
      </c>
      <c r="AG58" s="14">
        <f t="shared" si="17"/>
        <v>0</v>
      </c>
      <c r="AH58" s="14">
        <f t="shared" ref="AH58:BB58" si="18">SUM(AH56:AH57)</f>
        <v>0</v>
      </c>
      <c r="AI58" s="14">
        <f t="shared" si="18"/>
        <v>0</v>
      </c>
      <c r="AJ58" s="14">
        <f t="shared" si="18"/>
        <v>0</v>
      </c>
      <c r="AK58" s="14">
        <f t="shared" si="18"/>
        <v>0</v>
      </c>
      <c r="AL58" s="14">
        <f t="shared" si="18"/>
        <v>0</v>
      </c>
      <c r="AM58" s="14">
        <f t="shared" si="18"/>
        <v>0</v>
      </c>
      <c r="AN58" s="14">
        <f t="shared" si="18"/>
        <v>0</v>
      </c>
      <c r="AO58" s="14">
        <f t="shared" si="18"/>
        <v>0</v>
      </c>
      <c r="AP58" s="14">
        <f t="shared" si="18"/>
        <v>0</v>
      </c>
      <c r="AQ58" s="112">
        <f t="shared" si="18"/>
        <v>0</v>
      </c>
      <c r="AR58" s="14">
        <f t="shared" si="18"/>
        <v>0</v>
      </c>
      <c r="AS58" s="14">
        <f t="shared" si="18"/>
        <v>0</v>
      </c>
      <c r="AT58" s="14">
        <f t="shared" si="18"/>
        <v>0</v>
      </c>
      <c r="AU58" s="14">
        <f t="shared" si="18"/>
        <v>0</v>
      </c>
      <c r="AV58" s="14">
        <f t="shared" si="18"/>
        <v>0</v>
      </c>
      <c r="AW58" s="14">
        <f t="shared" si="18"/>
        <v>0</v>
      </c>
      <c r="AX58" s="14">
        <f t="shared" si="18"/>
        <v>0</v>
      </c>
      <c r="AY58" s="14">
        <f t="shared" si="18"/>
        <v>0</v>
      </c>
      <c r="AZ58" s="14">
        <f t="shared" si="18"/>
        <v>0</v>
      </c>
      <c r="BA58" s="14">
        <f t="shared" si="18"/>
        <v>0</v>
      </c>
      <c r="BB58" s="14">
        <f t="shared" si="18"/>
        <v>7</v>
      </c>
    </row>
    <row r="59" spans="1:54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>
      <c r="A60" s="5" t="s">
        <v>92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6">
        <v>0</v>
      </c>
      <c r="L60" s="26">
        <v>0</v>
      </c>
      <c r="M60" s="26">
        <v>0</v>
      </c>
      <c r="N60" s="26">
        <v>0</v>
      </c>
      <c r="O60" s="29">
        <v>0</v>
      </c>
      <c r="P60" s="29">
        <v>0</v>
      </c>
      <c r="Q60" s="29">
        <v>0</v>
      </c>
      <c r="R60" s="29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0</v>
      </c>
    </row>
    <row r="61" spans="1:54">
      <c r="A61" s="5" t="s">
        <v>99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2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>
      <c r="A62" s="5" t="s">
        <v>100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2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>
      <c r="A63" s="129" t="s">
        <v>85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5.5</v>
      </c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5.5</v>
      </c>
    </row>
    <row r="64" spans="1:54">
      <c r="A64" s="5" t="s">
        <v>86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0</v>
      </c>
    </row>
    <row r="65" spans="1:54">
      <c r="A65" s="5" t="s">
        <v>87</v>
      </c>
      <c r="B65" s="24"/>
      <c r="C65" s="24"/>
      <c r="D65" s="26"/>
      <c r="E65" s="26">
        <v>2</v>
      </c>
      <c r="F65" s="23">
        <v>0</v>
      </c>
      <c r="G65" s="26">
        <v>0</v>
      </c>
      <c r="H65" s="26">
        <v>1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9">
        <v>0</v>
      </c>
      <c r="P65" s="29">
        <v>0</v>
      </c>
      <c r="Q65" s="29">
        <v>0</v>
      </c>
      <c r="R65" s="29">
        <v>2</v>
      </c>
      <c r="S65" s="23">
        <v>1</v>
      </c>
      <c r="T65" s="23">
        <v>0</v>
      </c>
      <c r="U65" s="23">
        <v>3.5</v>
      </c>
      <c r="V65" s="23">
        <v>0</v>
      </c>
      <c r="W65" s="23">
        <v>4.5</v>
      </c>
      <c r="X65" s="23">
        <v>3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17</v>
      </c>
    </row>
    <row r="66" spans="1:54">
      <c r="A66" s="7" t="s">
        <v>88</v>
      </c>
      <c r="B66" s="14">
        <f t="shared" ref="B66:AG66" si="19">SUM(B60:B65)</f>
        <v>0</v>
      </c>
      <c r="C66" s="14">
        <f t="shared" si="19"/>
        <v>0</v>
      </c>
      <c r="D66" s="14">
        <f t="shared" si="19"/>
        <v>0</v>
      </c>
      <c r="E66" s="14">
        <f t="shared" si="19"/>
        <v>2</v>
      </c>
      <c r="F66" s="14">
        <f t="shared" si="19"/>
        <v>0</v>
      </c>
      <c r="G66" s="14">
        <f t="shared" si="19"/>
        <v>0</v>
      </c>
      <c r="H66" s="14">
        <f t="shared" si="19"/>
        <v>1</v>
      </c>
      <c r="I66" s="14">
        <f t="shared" si="19"/>
        <v>0</v>
      </c>
      <c r="J66" s="14">
        <f t="shared" si="19"/>
        <v>0</v>
      </c>
      <c r="K66" s="14">
        <f t="shared" si="19"/>
        <v>0</v>
      </c>
      <c r="L66" s="14">
        <f t="shared" si="19"/>
        <v>0</v>
      </c>
      <c r="M66" s="14">
        <f t="shared" si="19"/>
        <v>5.5</v>
      </c>
      <c r="N66" s="14">
        <f t="shared" si="19"/>
        <v>0</v>
      </c>
      <c r="O66" s="14">
        <f t="shared" si="19"/>
        <v>0</v>
      </c>
      <c r="P66" s="14">
        <f t="shared" si="19"/>
        <v>0</v>
      </c>
      <c r="Q66" s="14">
        <f t="shared" si="19"/>
        <v>0</v>
      </c>
      <c r="R66" s="14">
        <f t="shared" si="19"/>
        <v>2</v>
      </c>
      <c r="S66" s="14">
        <f t="shared" si="19"/>
        <v>1</v>
      </c>
      <c r="T66" s="14">
        <f t="shared" si="19"/>
        <v>0</v>
      </c>
      <c r="U66" s="14">
        <f t="shared" si="19"/>
        <v>3.5</v>
      </c>
      <c r="V66" s="14">
        <f t="shared" si="19"/>
        <v>0</v>
      </c>
      <c r="W66" s="14">
        <f t="shared" si="19"/>
        <v>6.5</v>
      </c>
      <c r="X66" s="14">
        <f t="shared" si="19"/>
        <v>5</v>
      </c>
      <c r="Y66" s="14">
        <f t="shared" si="19"/>
        <v>0</v>
      </c>
      <c r="Z66" s="14">
        <f t="shared" si="19"/>
        <v>0</v>
      </c>
      <c r="AA66" s="14">
        <f t="shared" si="19"/>
        <v>0</v>
      </c>
      <c r="AB66" s="14">
        <f t="shared" si="19"/>
        <v>0</v>
      </c>
      <c r="AC66" s="14">
        <f t="shared" si="19"/>
        <v>0</v>
      </c>
      <c r="AD66" s="14">
        <f t="shared" si="19"/>
        <v>0</v>
      </c>
      <c r="AE66" s="14">
        <f t="shared" si="19"/>
        <v>0</v>
      </c>
      <c r="AF66" s="14">
        <f t="shared" si="19"/>
        <v>0</v>
      </c>
      <c r="AG66" s="14">
        <f t="shared" si="19"/>
        <v>0</v>
      </c>
      <c r="AH66" s="14">
        <f t="shared" ref="AH66:BB66" si="20">SUM(AH60:AH65)</f>
        <v>0</v>
      </c>
      <c r="AI66" s="14">
        <f t="shared" si="20"/>
        <v>0</v>
      </c>
      <c r="AJ66" s="14">
        <f t="shared" si="20"/>
        <v>0</v>
      </c>
      <c r="AK66" s="14">
        <f t="shared" si="20"/>
        <v>0</v>
      </c>
      <c r="AL66" s="14">
        <f t="shared" si="20"/>
        <v>0</v>
      </c>
      <c r="AM66" s="14">
        <f t="shared" si="20"/>
        <v>0</v>
      </c>
      <c r="AN66" s="14">
        <f t="shared" si="20"/>
        <v>0</v>
      </c>
      <c r="AO66" s="14">
        <f t="shared" si="20"/>
        <v>0</v>
      </c>
      <c r="AP66" s="14">
        <f t="shared" si="20"/>
        <v>0</v>
      </c>
      <c r="AQ66" s="112">
        <f t="shared" si="20"/>
        <v>0</v>
      </c>
      <c r="AR66" s="14">
        <f t="shared" si="20"/>
        <v>0</v>
      </c>
      <c r="AS66" s="14">
        <f t="shared" si="20"/>
        <v>0</v>
      </c>
      <c r="AT66" s="14">
        <f t="shared" si="20"/>
        <v>0</v>
      </c>
      <c r="AU66" s="14">
        <f t="shared" si="20"/>
        <v>0</v>
      </c>
      <c r="AV66" s="14">
        <f t="shared" si="20"/>
        <v>0</v>
      </c>
      <c r="AW66" s="14">
        <f t="shared" si="20"/>
        <v>0</v>
      </c>
      <c r="AX66" s="14">
        <f t="shared" si="20"/>
        <v>0</v>
      </c>
      <c r="AY66" s="14">
        <f t="shared" si="20"/>
        <v>0</v>
      </c>
      <c r="AZ66" s="14">
        <f t="shared" si="20"/>
        <v>0</v>
      </c>
      <c r="BA66" s="14">
        <f t="shared" si="20"/>
        <v>0</v>
      </c>
      <c r="BB66" s="8">
        <f t="shared" si="20"/>
        <v>22.5</v>
      </c>
    </row>
    <row r="67" spans="1:54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>
      <c r="A68" s="7" t="s">
        <v>54</v>
      </c>
      <c r="B68" s="15">
        <f t="shared" ref="B68:AG68" si="21">B49+B54+B58+B66</f>
        <v>3</v>
      </c>
      <c r="C68" s="15">
        <f t="shared" si="21"/>
        <v>18.25</v>
      </c>
      <c r="D68" s="15">
        <f t="shared" si="21"/>
        <v>42.5</v>
      </c>
      <c r="E68" s="15">
        <f t="shared" si="21"/>
        <v>56.25</v>
      </c>
      <c r="F68" s="15">
        <f t="shared" si="21"/>
        <v>36.5</v>
      </c>
      <c r="G68" s="15">
        <f t="shared" si="21"/>
        <v>38.75</v>
      </c>
      <c r="H68" s="15">
        <f t="shared" si="21"/>
        <v>88.5</v>
      </c>
      <c r="I68" s="15">
        <f t="shared" si="21"/>
        <v>33</v>
      </c>
      <c r="J68" s="15">
        <f t="shared" si="21"/>
        <v>98.7</v>
      </c>
      <c r="K68" s="15">
        <f t="shared" si="21"/>
        <v>51.5</v>
      </c>
      <c r="L68" s="15">
        <f t="shared" si="21"/>
        <v>41.25</v>
      </c>
      <c r="M68" s="15">
        <f t="shared" si="21"/>
        <v>62</v>
      </c>
      <c r="N68" s="15">
        <f t="shared" si="21"/>
        <v>53</v>
      </c>
      <c r="O68" s="15">
        <f t="shared" si="21"/>
        <v>45.25</v>
      </c>
      <c r="P68" s="15">
        <f t="shared" si="21"/>
        <v>62</v>
      </c>
      <c r="Q68" s="15">
        <f t="shared" si="21"/>
        <v>37.25</v>
      </c>
      <c r="R68" s="15">
        <f t="shared" si="21"/>
        <v>54.25</v>
      </c>
      <c r="S68" s="15">
        <f t="shared" si="21"/>
        <v>78</v>
      </c>
      <c r="T68" s="15">
        <f t="shared" si="21"/>
        <v>71.75</v>
      </c>
      <c r="U68" s="15">
        <f t="shared" si="21"/>
        <v>96</v>
      </c>
      <c r="V68" s="15">
        <f t="shared" si="21"/>
        <v>58.25</v>
      </c>
      <c r="W68" s="15">
        <f t="shared" si="21"/>
        <v>66</v>
      </c>
      <c r="X68" s="15">
        <f t="shared" si="21"/>
        <v>129.5</v>
      </c>
      <c r="Y68" s="15">
        <f t="shared" si="21"/>
        <v>0</v>
      </c>
      <c r="Z68" s="15">
        <f t="shared" si="21"/>
        <v>0</v>
      </c>
      <c r="AA68" s="15">
        <f t="shared" si="21"/>
        <v>0</v>
      </c>
      <c r="AB68" s="15">
        <f t="shared" si="21"/>
        <v>0</v>
      </c>
      <c r="AC68" s="15">
        <f t="shared" si="21"/>
        <v>0</v>
      </c>
      <c r="AD68" s="15">
        <f t="shared" si="21"/>
        <v>0</v>
      </c>
      <c r="AE68" s="15">
        <f t="shared" si="21"/>
        <v>0</v>
      </c>
      <c r="AF68" s="15">
        <f t="shared" si="21"/>
        <v>0</v>
      </c>
      <c r="AG68" s="15">
        <f t="shared" si="21"/>
        <v>0</v>
      </c>
      <c r="AH68" s="15">
        <f t="shared" ref="AH68:BB68" si="22">AH49+AH54+AH58+AH66</f>
        <v>0</v>
      </c>
      <c r="AI68" s="15">
        <f t="shared" si="22"/>
        <v>0</v>
      </c>
      <c r="AJ68" s="15">
        <f t="shared" si="22"/>
        <v>0</v>
      </c>
      <c r="AK68" s="15">
        <f t="shared" si="22"/>
        <v>0</v>
      </c>
      <c r="AL68" s="15">
        <f t="shared" si="22"/>
        <v>0</v>
      </c>
      <c r="AM68" s="15">
        <f t="shared" si="22"/>
        <v>0</v>
      </c>
      <c r="AN68" s="15">
        <f t="shared" si="22"/>
        <v>0</v>
      </c>
      <c r="AO68" s="15">
        <f t="shared" si="22"/>
        <v>0</v>
      </c>
      <c r="AP68" s="15">
        <f t="shared" si="22"/>
        <v>0</v>
      </c>
      <c r="AQ68" s="111">
        <f t="shared" si="22"/>
        <v>0</v>
      </c>
      <c r="AR68" s="15">
        <f t="shared" si="22"/>
        <v>0</v>
      </c>
      <c r="AS68" s="15">
        <f t="shared" si="22"/>
        <v>0</v>
      </c>
      <c r="AT68" s="15">
        <f t="shared" si="22"/>
        <v>0</v>
      </c>
      <c r="AU68" s="15">
        <f t="shared" si="22"/>
        <v>0</v>
      </c>
      <c r="AV68" s="15">
        <f t="shared" si="22"/>
        <v>0</v>
      </c>
      <c r="AW68" s="15">
        <f t="shared" si="22"/>
        <v>0</v>
      </c>
      <c r="AX68" s="15">
        <f t="shared" si="22"/>
        <v>0</v>
      </c>
      <c r="AY68" s="15">
        <f t="shared" si="22"/>
        <v>0</v>
      </c>
      <c r="AZ68" s="15">
        <f t="shared" si="22"/>
        <v>0</v>
      </c>
      <c r="BA68" s="15">
        <f t="shared" si="22"/>
        <v>0</v>
      </c>
      <c r="BB68" s="15">
        <f t="shared" si="22"/>
        <v>1255.45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62F4-F68A-454A-A23C-02B0040E6B1B}">
  <dimension ref="A1:BB68"/>
  <sheetViews>
    <sheetView zoomScale="91" zoomScaleNormal="91" zoomScalePageLayoutView="120" workbookViewId="0">
      <pane xSplit="1" ySplit="6" topLeftCell="B22" activePane="bottomRight" state="frozenSplit"/>
      <selection pane="topRight" activeCell="J1" sqref="J1"/>
      <selection pane="bottomLeft" activeCell="A21" sqref="A21"/>
      <selection pane="bottomRight" activeCell="A43" sqref="A43"/>
    </sheetView>
  </sheetViews>
  <sheetFormatPr baseColWidth="10" defaultRowHeight="16"/>
  <cols>
    <col min="1" max="1" width="27" bestFit="1" customWidth="1"/>
    <col min="2" max="2" width="16.6640625" customWidth="1"/>
    <col min="3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>
      <c r="A8" s="5" t="s">
        <v>5</v>
      </c>
      <c r="B8" s="24">
        <v>4</v>
      </c>
      <c r="C8" s="24">
        <v>14.5</v>
      </c>
      <c r="D8" s="26">
        <v>4.5</v>
      </c>
      <c r="E8" s="26">
        <v>8.5</v>
      </c>
      <c r="F8">
        <v>3.75</v>
      </c>
      <c r="G8" s="26">
        <v>5.25</v>
      </c>
      <c r="H8" s="26">
        <v>12</v>
      </c>
      <c r="I8" s="26">
        <v>0</v>
      </c>
      <c r="J8" s="26">
        <v>10</v>
      </c>
      <c r="K8" s="26">
        <v>3.5</v>
      </c>
      <c r="L8" s="26">
        <v>0</v>
      </c>
      <c r="M8" s="26">
        <v>6.5</v>
      </c>
      <c r="N8" s="26">
        <v>0</v>
      </c>
      <c r="O8" s="29">
        <v>0</v>
      </c>
      <c r="P8" s="29">
        <v>7</v>
      </c>
      <c r="Q8" s="29">
        <v>1.5</v>
      </c>
      <c r="R8" s="29">
        <v>1</v>
      </c>
      <c r="S8" s="6">
        <v>0</v>
      </c>
      <c r="T8" s="6">
        <v>0</v>
      </c>
      <c r="U8" s="6">
        <v>9</v>
      </c>
      <c r="V8" s="6">
        <v>6.25</v>
      </c>
      <c r="W8" s="6">
        <v>2.25</v>
      </c>
      <c r="X8" s="6">
        <v>0.5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100</v>
      </c>
    </row>
    <row r="9" spans="1:54">
      <c r="A9" s="28" t="s">
        <v>58</v>
      </c>
      <c r="B9" s="24">
        <v>18.25</v>
      </c>
      <c r="C9" s="24">
        <v>29.25</v>
      </c>
      <c r="D9" s="26">
        <v>19</v>
      </c>
      <c r="E9" s="26">
        <v>27</v>
      </c>
      <c r="F9">
        <v>22.25</v>
      </c>
      <c r="G9" s="26">
        <v>20.75</v>
      </c>
      <c r="H9" s="26">
        <v>10.5</v>
      </c>
      <c r="I9" s="26">
        <v>11</v>
      </c>
      <c r="J9" s="26">
        <v>9.5</v>
      </c>
      <c r="K9" s="26">
        <v>8.5</v>
      </c>
      <c r="L9" s="26">
        <v>7.5</v>
      </c>
      <c r="M9" s="26">
        <v>13</v>
      </c>
      <c r="N9" s="26">
        <v>13</v>
      </c>
      <c r="O9" s="29">
        <v>5.5</v>
      </c>
      <c r="P9" s="29">
        <v>22.5</v>
      </c>
      <c r="Q9" s="29">
        <v>26.5</v>
      </c>
      <c r="R9" s="29">
        <v>20.5</v>
      </c>
      <c r="S9" s="6">
        <v>13</v>
      </c>
      <c r="T9" s="6">
        <v>23</v>
      </c>
      <c r="U9" s="6">
        <v>24.5</v>
      </c>
      <c r="V9" s="6">
        <v>17.5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362.5</v>
      </c>
    </row>
    <row r="10" spans="1:54">
      <c r="A10" s="7" t="s">
        <v>6</v>
      </c>
      <c r="B10" s="14">
        <f t="shared" ref="B10:AG10" si="1">SUM(B8:B9)</f>
        <v>22.25</v>
      </c>
      <c r="C10" s="14">
        <f t="shared" si="1"/>
        <v>43.75</v>
      </c>
      <c r="D10" s="14">
        <f t="shared" si="1"/>
        <v>23.5</v>
      </c>
      <c r="E10" s="14">
        <f t="shared" si="1"/>
        <v>35.5</v>
      </c>
      <c r="F10" s="14">
        <f t="shared" si="1"/>
        <v>26</v>
      </c>
      <c r="G10" s="14">
        <f t="shared" si="1"/>
        <v>26</v>
      </c>
      <c r="H10" s="14">
        <f t="shared" si="1"/>
        <v>22.5</v>
      </c>
      <c r="I10" s="14">
        <f t="shared" si="1"/>
        <v>11</v>
      </c>
      <c r="J10" s="14">
        <f t="shared" si="1"/>
        <v>19.5</v>
      </c>
      <c r="K10" s="14">
        <f t="shared" si="1"/>
        <v>12</v>
      </c>
      <c r="L10" s="14">
        <f t="shared" si="1"/>
        <v>7.5</v>
      </c>
      <c r="M10" s="14">
        <f t="shared" si="1"/>
        <v>19.5</v>
      </c>
      <c r="N10" s="14">
        <f t="shared" si="1"/>
        <v>13</v>
      </c>
      <c r="O10" s="14">
        <f t="shared" si="1"/>
        <v>5.5</v>
      </c>
      <c r="P10" s="14">
        <f t="shared" si="1"/>
        <v>29.5</v>
      </c>
      <c r="Q10" s="14">
        <f t="shared" si="1"/>
        <v>28</v>
      </c>
      <c r="R10" s="14">
        <f t="shared" si="1"/>
        <v>21.5</v>
      </c>
      <c r="S10" s="14">
        <f t="shared" si="1"/>
        <v>13</v>
      </c>
      <c r="T10" s="14">
        <f t="shared" si="1"/>
        <v>23</v>
      </c>
      <c r="U10" s="14">
        <f t="shared" si="1"/>
        <v>33.5</v>
      </c>
      <c r="V10" s="14">
        <f t="shared" si="1"/>
        <v>23.75</v>
      </c>
      <c r="W10" s="14">
        <f t="shared" si="1"/>
        <v>2.25</v>
      </c>
      <c r="X10" s="14">
        <f t="shared" si="1"/>
        <v>0.5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462.5</v>
      </c>
    </row>
    <row r="11" spans="1:54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>
      <c r="A12" s="9" t="s">
        <v>7</v>
      </c>
      <c r="B12" s="25">
        <v>10.5</v>
      </c>
      <c r="C12" s="25">
        <v>11.5</v>
      </c>
      <c r="D12" s="27">
        <v>2</v>
      </c>
      <c r="E12" s="27">
        <v>5.75</v>
      </c>
      <c r="F12">
        <v>6</v>
      </c>
      <c r="G12" s="27">
        <v>8.75</v>
      </c>
      <c r="H12" s="27">
        <v>6.5</v>
      </c>
      <c r="I12" s="27">
        <v>8</v>
      </c>
      <c r="J12" s="27">
        <v>9.75</v>
      </c>
      <c r="K12" s="27">
        <v>3.5</v>
      </c>
      <c r="L12" s="27">
        <v>14</v>
      </c>
      <c r="M12" s="27">
        <v>15.5</v>
      </c>
      <c r="N12" s="27">
        <v>11</v>
      </c>
      <c r="O12" s="30">
        <v>5</v>
      </c>
      <c r="P12" s="30">
        <v>35.5</v>
      </c>
      <c r="Q12" s="30">
        <v>0</v>
      </c>
      <c r="R12" s="30">
        <v>8.5</v>
      </c>
      <c r="S12" s="10">
        <v>0.5</v>
      </c>
      <c r="T12" s="10">
        <v>7.5</v>
      </c>
      <c r="U12" s="10">
        <v>1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170.75</v>
      </c>
    </row>
    <row r="13" spans="1:54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16</v>
      </c>
      <c r="T13" s="10">
        <v>21.25</v>
      </c>
      <c r="U13" s="10">
        <v>13.75</v>
      </c>
      <c r="V13" s="10">
        <v>10</v>
      </c>
      <c r="W13" s="10">
        <v>3.5</v>
      </c>
      <c r="X13" s="10">
        <v>2.5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>
      <c r="A14" s="5" t="s">
        <v>8</v>
      </c>
      <c r="B14" s="25">
        <v>3</v>
      </c>
      <c r="C14" s="25">
        <v>3.5</v>
      </c>
      <c r="D14" s="27">
        <v>9</v>
      </c>
      <c r="E14" s="27">
        <v>5</v>
      </c>
      <c r="F14">
        <v>5.25</v>
      </c>
      <c r="G14" s="27">
        <v>4.75</v>
      </c>
      <c r="H14" s="27">
        <v>6.5</v>
      </c>
      <c r="I14" s="27">
        <v>5.5</v>
      </c>
      <c r="J14" s="27">
        <v>0</v>
      </c>
      <c r="K14" s="27">
        <v>5.5</v>
      </c>
      <c r="L14" s="27">
        <v>9.5</v>
      </c>
      <c r="M14" s="27">
        <v>8</v>
      </c>
      <c r="N14" s="27">
        <v>1</v>
      </c>
      <c r="O14" s="30">
        <v>2</v>
      </c>
      <c r="P14" s="30">
        <v>6.5</v>
      </c>
      <c r="Q14" s="30">
        <v>0</v>
      </c>
      <c r="R14" s="30">
        <v>8</v>
      </c>
      <c r="S14" s="10">
        <v>4.5</v>
      </c>
      <c r="T14" s="10">
        <v>0</v>
      </c>
      <c r="U14" s="10">
        <v>20</v>
      </c>
      <c r="V14" s="10">
        <v>11</v>
      </c>
      <c r="W14" s="10">
        <v>6</v>
      </c>
      <c r="X14" s="10">
        <v>15.5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140</v>
      </c>
    </row>
    <row r="15" spans="1:54">
      <c r="A15" s="5" t="s">
        <v>9</v>
      </c>
      <c r="B15" s="25">
        <v>0</v>
      </c>
      <c r="C15" s="25">
        <v>9</v>
      </c>
      <c r="D15" s="27">
        <v>11.5</v>
      </c>
      <c r="E15" s="27">
        <v>9</v>
      </c>
      <c r="F15">
        <v>10</v>
      </c>
      <c r="G15" s="27">
        <v>7.5</v>
      </c>
      <c r="H15" s="27">
        <v>7.5</v>
      </c>
      <c r="I15" s="27">
        <v>5</v>
      </c>
      <c r="J15" s="27">
        <v>11</v>
      </c>
      <c r="K15" s="27">
        <v>10.5</v>
      </c>
      <c r="L15" s="27">
        <v>13</v>
      </c>
      <c r="M15" s="27">
        <v>14</v>
      </c>
      <c r="N15" s="27">
        <v>0</v>
      </c>
      <c r="O15" s="30">
        <v>15</v>
      </c>
      <c r="P15" s="30">
        <v>13.5</v>
      </c>
      <c r="Q15" s="30">
        <v>8</v>
      </c>
      <c r="R15" s="30">
        <v>0</v>
      </c>
      <c r="S15" s="10">
        <v>0.5</v>
      </c>
      <c r="T15" s="10">
        <v>13.5</v>
      </c>
      <c r="U15" s="10">
        <v>22</v>
      </c>
      <c r="V15" s="10">
        <v>12.5</v>
      </c>
      <c r="W15" s="10">
        <v>22</v>
      </c>
      <c r="X15" s="10">
        <v>22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237</v>
      </c>
    </row>
    <row r="16" spans="1:54">
      <c r="A16" s="5" t="s">
        <v>10</v>
      </c>
      <c r="B16" s="25">
        <v>0</v>
      </c>
      <c r="C16" s="25">
        <v>0</v>
      </c>
      <c r="D16" s="27">
        <v>0</v>
      </c>
      <c r="E16" s="27">
        <v>2.75</v>
      </c>
      <c r="F16">
        <v>0.5</v>
      </c>
      <c r="G16" s="27">
        <v>2</v>
      </c>
      <c r="H16" s="27">
        <v>1.5</v>
      </c>
      <c r="I16" s="27">
        <v>0.5</v>
      </c>
      <c r="J16" s="27">
        <v>7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9.25</v>
      </c>
      <c r="Q16" s="30">
        <v>0</v>
      </c>
      <c r="R16" s="30">
        <v>0</v>
      </c>
      <c r="S16" s="10">
        <v>1.75</v>
      </c>
      <c r="T16" s="10">
        <v>10.75</v>
      </c>
      <c r="U16" s="10">
        <v>9.25</v>
      </c>
      <c r="V16" s="10">
        <v>4.5</v>
      </c>
      <c r="W16" s="10">
        <v>0</v>
      </c>
      <c r="X16" s="10">
        <v>2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51.75</v>
      </c>
    </row>
    <row r="17" spans="1:54">
      <c r="A17" s="5" t="s">
        <v>76</v>
      </c>
      <c r="B17" s="25">
        <v>7</v>
      </c>
      <c r="C17" s="25">
        <v>9</v>
      </c>
      <c r="D17" s="27">
        <v>5.5</v>
      </c>
      <c r="E17" s="27">
        <v>18</v>
      </c>
      <c r="F17">
        <v>10.5</v>
      </c>
      <c r="G17" s="27">
        <v>8</v>
      </c>
      <c r="H17" s="27">
        <v>7</v>
      </c>
      <c r="I17" s="27">
        <v>22</v>
      </c>
      <c r="J17" s="27">
        <v>22.68</v>
      </c>
      <c r="K17" s="27">
        <v>2</v>
      </c>
      <c r="L17" s="27">
        <v>10.5</v>
      </c>
      <c r="M17" s="27">
        <v>13.5</v>
      </c>
      <c r="N17" s="27">
        <v>22</v>
      </c>
      <c r="O17" s="30">
        <v>12</v>
      </c>
      <c r="P17" s="30">
        <v>33</v>
      </c>
      <c r="Q17" s="30">
        <v>0</v>
      </c>
      <c r="R17" s="30">
        <v>0</v>
      </c>
      <c r="S17" s="10">
        <v>9.5</v>
      </c>
      <c r="T17" s="10">
        <v>17</v>
      </c>
      <c r="U17" s="10">
        <v>12</v>
      </c>
      <c r="V17" s="10">
        <v>15.5</v>
      </c>
      <c r="W17" s="10">
        <v>8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264.68</v>
      </c>
    </row>
    <row r="18" spans="1:54" ht="16" customHeight="1">
      <c r="A18" s="129" t="s">
        <v>59</v>
      </c>
      <c r="B18" s="25">
        <v>7.5</v>
      </c>
      <c r="C18" s="25">
        <v>8</v>
      </c>
      <c r="D18" s="27">
        <v>6.75</v>
      </c>
      <c r="E18" s="27">
        <v>3.25</v>
      </c>
      <c r="F18">
        <v>1.75</v>
      </c>
      <c r="G18" s="27">
        <v>6</v>
      </c>
      <c r="H18" s="27">
        <v>8</v>
      </c>
      <c r="I18" s="27">
        <v>3.5</v>
      </c>
      <c r="J18" s="27">
        <v>5.25</v>
      </c>
      <c r="K18" s="27">
        <v>0</v>
      </c>
      <c r="L18" s="27">
        <v>5.75</v>
      </c>
      <c r="M18" s="27">
        <v>0</v>
      </c>
      <c r="N18" s="27">
        <v>4.25</v>
      </c>
      <c r="O18" s="30">
        <v>9.75</v>
      </c>
      <c r="P18" s="30">
        <v>14.5</v>
      </c>
      <c r="Q18" s="30">
        <v>2.5</v>
      </c>
      <c r="R18" s="30">
        <v>3</v>
      </c>
      <c r="S18" s="10">
        <v>19</v>
      </c>
      <c r="T18" s="118"/>
      <c r="U18" s="118"/>
      <c r="V18" s="118"/>
      <c r="W18" s="118"/>
      <c r="X18" s="118"/>
      <c r="Y18" s="118"/>
      <c r="Z18" s="118"/>
      <c r="AA18" s="118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108.75</v>
      </c>
    </row>
    <row r="19" spans="1:54">
      <c r="A19" s="5" t="s">
        <v>77</v>
      </c>
      <c r="B19" s="25">
        <v>10.5</v>
      </c>
      <c r="C19" s="25">
        <v>21.5</v>
      </c>
      <c r="D19" s="27">
        <v>11</v>
      </c>
      <c r="E19" s="27">
        <v>12.5</v>
      </c>
      <c r="F19">
        <v>9.5</v>
      </c>
      <c r="G19" s="27">
        <v>18</v>
      </c>
      <c r="H19" s="27">
        <v>7.5</v>
      </c>
      <c r="I19" s="27">
        <v>7.75</v>
      </c>
      <c r="J19" s="27">
        <v>16</v>
      </c>
      <c r="K19" s="27">
        <v>13</v>
      </c>
      <c r="L19" s="27">
        <v>13.5</v>
      </c>
      <c r="M19" s="27">
        <v>15.75</v>
      </c>
      <c r="N19" s="27">
        <v>15</v>
      </c>
      <c r="O19" s="30">
        <v>9.5</v>
      </c>
      <c r="P19" s="30">
        <v>7.25</v>
      </c>
      <c r="Q19" s="30">
        <v>0</v>
      </c>
      <c r="R19" s="30">
        <v>6.25</v>
      </c>
      <c r="S19" s="10">
        <v>8.25</v>
      </c>
      <c r="T19" s="10">
        <v>4.5</v>
      </c>
      <c r="U19" s="10">
        <v>12.5</v>
      </c>
      <c r="V19" s="10">
        <v>9.25</v>
      </c>
      <c r="W19" s="10">
        <v>12</v>
      </c>
      <c r="X19" s="10">
        <v>13.75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254.75</v>
      </c>
    </row>
    <row r="20" spans="1:54">
      <c r="A20" s="5" t="s">
        <v>78</v>
      </c>
      <c r="B20" s="25">
        <v>0</v>
      </c>
      <c r="C20" s="25">
        <v>0</v>
      </c>
      <c r="D20" s="27">
        <v>0</v>
      </c>
      <c r="E20" s="27">
        <v>10</v>
      </c>
      <c r="F20">
        <v>7.75</v>
      </c>
      <c r="G20" s="27">
        <v>10</v>
      </c>
      <c r="H20" s="27">
        <v>10</v>
      </c>
      <c r="I20" s="27">
        <v>6.75</v>
      </c>
      <c r="J20" s="27">
        <v>6.5</v>
      </c>
      <c r="K20" s="27">
        <v>3.75</v>
      </c>
      <c r="L20" s="27">
        <v>11.25</v>
      </c>
      <c r="M20" s="27">
        <v>7.25</v>
      </c>
      <c r="N20" s="27">
        <v>16.25</v>
      </c>
      <c r="O20" s="30">
        <v>20.25</v>
      </c>
      <c r="P20" s="30">
        <v>14.5</v>
      </c>
      <c r="Q20" s="30">
        <v>11.75</v>
      </c>
      <c r="R20" s="30">
        <v>5.25</v>
      </c>
      <c r="S20" s="10">
        <v>0</v>
      </c>
      <c r="T20" s="10">
        <v>15.25</v>
      </c>
      <c r="U20" s="10">
        <v>12.5</v>
      </c>
      <c r="V20" s="10">
        <v>9</v>
      </c>
      <c r="W20" s="10">
        <v>14.5</v>
      </c>
      <c r="X20" s="10">
        <v>13.5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206</v>
      </c>
    </row>
    <row r="21" spans="1:54">
      <c r="A21" s="5" t="s">
        <v>11</v>
      </c>
      <c r="B21" s="25">
        <v>11</v>
      </c>
      <c r="C21" s="25">
        <v>1</v>
      </c>
      <c r="D21" s="27">
        <v>2</v>
      </c>
      <c r="E21" s="27">
        <v>0.5</v>
      </c>
      <c r="F21">
        <v>2</v>
      </c>
      <c r="G21" s="27">
        <v>1.25</v>
      </c>
      <c r="H21" s="27">
        <v>7.5</v>
      </c>
      <c r="I21" s="27">
        <v>11</v>
      </c>
      <c r="J21" s="27">
        <v>0</v>
      </c>
      <c r="K21" s="27">
        <v>5</v>
      </c>
      <c r="L21" s="27">
        <v>3.75</v>
      </c>
      <c r="M21" s="27">
        <v>5</v>
      </c>
      <c r="N21" s="27">
        <v>4</v>
      </c>
      <c r="O21" s="30">
        <v>0</v>
      </c>
      <c r="P21" s="30">
        <v>0</v>
      </c>
      <c r="Q21" s="30">
        <v>2</v>
      </c>
      <c r="R21" s="30">
        <v>0</v>
      </c>
      <c r="S21" s="35">
        <v>0</v>
      </c>
      <c r="T21" s="35">
        <v>1</v>
      </c>
      <c r="U21" s="35">
        <v>9</v>
      </c>
      <c r="V21" s="35">
        <v>2.5</v>
      </c>
      <c r="W21" s="35">
        <v>0.5</v>
      </c>
      <c r="X21" s="35">
        <v>3.5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72.5</v>
      </c>
    </row>
    <row r="22" spans="1:54">
      <c r="A22" s="9" t="s">
        <v>79</v>
      </c>
      <c r="B22" s="25">
        <v>16.25</v>
      </c>
      <c r="C22" s="25">
        <v>17.5</v>
      </c>
      <c r="D22" s="27">
        <v>16.75</v>
      </c>
      <c r="E22" s="27">
        <v>20.5</v>
      </c>
      <c r="F22">
        <v>23.75</v>
      </c>
      <c r="G22" s="27">
        <v>5</v>
      </c>
      <c r="H22" s="27">
        <v>18.5</v>
      </c>
      <c r="I22" s="27">
        <v>18.5</v>
      </c>
      <c r="J22" s="27">
        <v>9</v>
      </c>
      <c r="K22" s="27">
        <v>13</v>
      </c>
      <c r="L22" s="27">
        <v>16</v>
      </c>
      <c r="M22" s="27">
        <v>6</v>
      </c>
      <c r="N22" s="27">
        <v>17.25</v>
      </c>
      <c r="O22" s="30">
        <v>15</v>
      </c>
      <c r="P22" s="30">
        <v>24</v>
      </c>
      <c r="Q22" s="30">
        <v>17.5</v>
      </c>
      <c r="R22" s="30">
        <v>15.75</v>
      </c>
      <c r="S22" s="35">
        <v>11.5</v>
      </c>
      <c r="T22" s="35">
        <v>21.5</v>
      </c>
      <c r="U22" s="35">
        <v>21.75</v>
      </c>
      <c r="V22" s="35">
        <v>18.25</v>
      </c>
      <c r="W22" s="35">
        <v>4</v>
      </c>
      <c r="X22" s="35">
        <v>11.75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359</v>
      </c>
    </row>
    <row r="23" spans="1:54">
      <c r="A23" s="7" t="s">
        <v>12</v>
      </c>
      <c r="B23" s="14">
        <f t="shared" ref="B23:AG23" si="4">SUM(B12:B22)</f>
        <v>65.75</v>
      </c>
      <c r="C23" s="14">
        <f t="shared" si="4"/>
        <v>81</v>
      </c>
      <c r="D23" s="14">
        <f t="shared" si="4"/>
        <v>64.5</v>
      </c>
      <c r="E23" s="14">
        <f t="shared" si="4"/>
        <v>87.25</v>
      </c>
      <c r="F23" s="14">
        <f t="shared" si="4"/>
        <v>77</v>
      </c>
      <c r="G23" s="14">
        <f t="shared" si="4"/>
        <v>71.25</v>
      </c>
      <c r="H23" s="14">
        <f t="shared" si="4"/>
        <v>80.5</v>
      </c>
      <c r="I23" s="14">
        <f t="shared" si="4"/>
        <v>88.5</v>
      </c>
      <c r="J23" s="14">
        <f t="shared" si="4"/>
        <v>87.18</v>
      </c>
      <c r="K23" s="14">
        <f t="shared" si="4"/>
        <v>56.25</v>
      </c>
      <c r="L23" s="14">
        <f t="shared" si="4"/>
        <v>97.25</v>
      </c>
      <c r="M23" s="14">
        <f t="shared" si="4"/>
        <v>85</v>
      </c>
      <c r="N23" s="14">
        <f t="shared" si="4"/>
        <v>90.75</v>
      </c>
      <c r="O23" s="14">
        <f t="shared" si="4"/>
        <v>88.5</v>
      </c>
      <c r="P23" s="14">
        <f t="shared" si="4"/>
        <v>158</v>
      </c>
      <c r="Q23" s="14">
        <f t="shared" si="4"/>
        <v>41.75</v>
      </c>
      <c r="R23" s="14">
        <f t="shared" si="4"/>
        <v>46.75</v>
      </c>
      <c r="S23" s="14">
        <f t="shared" si="4"/>
        <v>71.5</v>
      </c>
      <c r="T23" s="14">
        <f t="shared" si="4"/>
        <v>112.25</v>
      </c>
      <c r="U23" s="14">
        <f t="shared" si="4"/>
        <v>133.75</v>
      </c>
      <c r="V23" s="14">
        <f t="shared" si="4"/>
        <v>92.5</v>
      </c>
      <c r="W23" s="14">
        <f t="shared" si="4"/>
        <v>70.5</v>
      </c>
      <c r="X23" s="14">
        <f t="shared" si="4"/>
        <v>84.5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1865.18</v>
      </c>
    </row>
    <row r="24" spans="1:54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>
      <c r="A25" s="32" t="s">
        <v>91</v>
      </c>
      <c r="B25" s="24">
        <v>5</v>
      </c>
      <c r="C25" s="24">
        <v>1.75</v>
      </c>
      <c r="D25" s="26">
        <v>11</v>
      </c>
      <c r="E25" s="26">
        <v>5.5</v>
      </c>
      <c r="F25">
        <v>0.5</v>
      </c>
      <c r="G25" s="26">
        <v>7.25</v>
      </c>
      <c r="H25" s="26">
        <v>4.5</v>
      </c>
      <c r="I25" s="26">
        <v>9.5</v>
      </c>
      <c r="J25" s="26">
        <v>3.75</v>
      </c>
      <c r="K25" s="26">
        <v>2.25</v>
      </c>
      <c r="L25" s="26">
        <v>0</v>
      </c>
      <c r="M25" s="26">
        <v>0</v>
      </c>
      <c r="N25" s="26">
        <v>0</v>
      </c>
      <c r="O25" s="29">
        <v>0</v>
      </c>
      <c r="P25" s="29">
        <v>4</v>
      </c>
      <c r="Q25" s="29">
        <v>28.25</v>
      </c>
      <c r="R25" s="29">
        <v>15.5</v>
      </c>
      <c r="S25" s="6">
        <v>2.5</v>
      </c>
      <c r="T25" s="6">
        <v>3.25</v>
      </c>
      <c r="U25" s="6">
        <v>0.75</v>
      </c>
      <c r="V25" s="6">
        <v>9.25</v>
      </c>
      <c r="W25" s="6">
        <v>18.25</v>
      </c>
      <c r="X25" s="6">
        <v>2.25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>
      <c r="A26" s="5" t="s">
        <v>13</v>
      </c>
      <c r="B26" s="25">
        <v>3</v>
      </c>
      <c r="C26" s="25">
        <v>3</v>
      </c>
      <c r="D26" s="27">
        <v>0</v>
      </c>
      <c r="E26" s="27">
        <v>12.5</v>
      </c>
      <c r="F26">
        <v>5</v>
      </c>
      <c r="G26" s="27">
        <v>0</v>
      </c>
      <c r="H26" s="27">
        <v>22</v>
      </c>
      <c r="I26" s="27">
        <v>12.5</v>
      </c>
      <c r="J26" s="27">
        <v>23</v>
      </c>
      <c r="K26" s="27">
        <v>3</v>
      </c>
      <c r="L26" s="27">
        <v>0</v>
      </c>
      <c r="M26" s="27">
        <v>3</v>
      </c>
      <c r="N26" s="27">
        <v>3</v>
      </c>
      <c r="O26" s="30">
        <v>8</v>
      </c>
      <c r="P26" s="30">
        <v>5</v>
      </c>
      <c r="Q26" s="30">
        <v>6</v>
      </c>
      <c r="R26" s="30">
        <v>14</v>
      </c>
      <c r="S26" s="10">
        <v>9</v>
      </c>
      <c r="T26" s="10">
        <v>39</v>
      </c>
      <c r="U26" s="10">
        <v>18</v>
      </c>
      <c r="V26" s="10">
        <v>17.5</v>
      </c>
      <c r="W26" s="10">
        <v>3.5</v>
      </c>
      <c r="X26" s="10">
        <v>2.5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212.5</v>
      </c>
    </row>
    <row r="27" spans="1:54">
      <c r="A27" s="5" t="s">
        <v>15</v>
      </c>
      <c r="B27" s="25">
        <v>17</v>
      </c>
      <c r="C27" s="25">
        <v>22.25</v>
      </c>
      <c r="D27" s="27">
        <v>21.75</v>
      </c>
      <c r="E27" s="27">
        <v>18.75</v>
      </c>
      <c r="F27">
        <v>4.5</v>
      </c>
      <c r="G27" s="27">
        <v>4.5</v>
      </c>
      <c r="H27" s="27">
        <v>4.5</v>
      </c>
      <c r="I27" s="27">
        <v>2.75</v>
      </c>
      <c r="J27" s="27">
        <v>8</v>
      </c>
      <c r="K27" s="27">
        <v>4</v>
      </c>
      <c r="L27" s="27">
        <v>2.5</v>
      </c>
      <c r="M27" s="27">
        <v>7</v>
      </c>
      <c r="N27" s="27">
        <v>1</v>
      </c>
      <c r="O27" s="30">
        <v>0.75</v>
      </c>
      <c r="P27" s="30">
        <v>11</v>
      </c>
      <c r="Q27" s="30">
        <v>5</v>
      </c>
      <c r="R27" s="30">
        <v>0</v>
      </c>
      <c r="S27" s="10">
        <v>0</v>
      </c>
      <c r="T27" s="10">
        <v>0</v>
      </c>
      <c r="U27" s="10">
        <v>10</v>
      </c>
      <c r="V27" s="10">
        <v>3</v>
      </c>
      <c r="W27" s="10">
        <v>0</v>
      </c>
      <c r="X27" s="10">
        <v>8.25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156.5</v>
      </c>
    </row>
    <row r="28" spans="1:54">
      <c r="A28" s="5" t="s">
        <v>95</v>
      </c>
      <c r="B28" s="25">
        <v>24</v>
      </c>
      <c r="C28" s="25">
        <v>39.75</v>
      </c>
      <c r="D28" s="27">
        <v>40</v>
      </c>
      <c r="E28" s="27">
        <v>28</v>
      </c>
      <c r="F28">
        <v>32.75</v>
      </c>
      <c r="G28" s="27">
        <v>35.5</v>
      </c>
      <c r="H28" s="27">
        <v>36.75</v>
      </c>
      <c r="I28" s="27">
        <v>24</v>
      </c>
      <c r="J28" s="27">
        <v>30.92</v>
      </c>
      <c r="K28" s="27">
        <v>16.25</v>
      </c>
      <c r="L28" s="27">
        <v>30.75</v>
      </c>
      <c r="M28" s="27">
        <v>16.25</v>
      </c>
      <c r="N28" s="27">
        <v>38.25</v>
      </c>
      <c r="O28" s="30">
        <v>31.5</v>
      </c>
      <c r="P28" s="30">
        <v>38.25</v>
      </c>
      <c r="Q28" s="30">
        <v>25</v>
      </c>
      <c r="R28" s="30">
        <v>22.67</v>
      </c>
      <c r="S28" s="10">
        <v>26</v>
      </c>
      <c r="T28" s="10">
        <v>37.25</v>
      </c>
      <c r="U28" s="10">
        <v>34.4</v>
      </c>
      <c r="V28" s="10">
        <v>25</v>
      </c>
      <c r="W28" s="10">
        <v>10.25</v>
      </c>
      <c r="X28" s="10">
        <v>35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>
      <c r="A29" s="5" t="s">
        <v>90</v>
      </c>
      <c r="B29" s="25">
        <v>0</v>
      </c>
      <c r="C29" s="25">
        <v>0.5</v>
      </c>
      <c r="D29" s="27">
        <v>7.5</v>
      </c>
      <c r="E29" s="27">
        <v>0.25</v>
      </c>
      <c r="F29">
        <v>0.5</v>
      </c>
      <c r="G29" s="27">
        <v>1.5</v>
      </c>
      <c r="H29" s="27">
        <v>4</v>
      </c>
      <c r="I29" s="27">
        <v>2.25</v>
      </c>
      <c r="J29" s="27">
        <v>2.25</v>
      </c>
      <c r="K29" s="27">
        <v>1</v>
      </c>
      <c r="L29" s="27">
        <v>1</v>
      </c>
      <c r="M29" s="27">
        <v>0.5</v>
      </c>
      <c r="N29" s="27">
        <v>0.5</v>
      </c>
      <c r="O29" s="30">
        <v>4</v>
      </c>
      <c r="P29" s="30">
        <v>0</v>
      </c>
      <c r="Q29" s="30">
        <v>0</v>
      </c>
      <c r="R29" s="30">
        <v>5.75</v>
      </c>
      <c r="S29" s="10">
        <v>1.5</v>
      </c>
      <c r="T29" s="10">
        <v>2</v>
      </c>
      <c r="U29" s="10">
        <v>10</v>
      </c>
      <c r="V29" s="10">
        <v>9</v>
      </c>
      <c r="W29" s="10">
        <v>0</v>
      </c>
      <c r="X29" s="10">
        <v>3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>
      <c r="A30" s="9" t="s">
        <v>80</v>
      </c>
      <c r="B30" s="25">
        <v>2.75</v>
      </c>
      <c r="C30" s="25">
        <v>4.25</v>
      </c>
      <c r="D30" s="27">
        <v>1.75</v>
      </c>
      <c r="E30" s="27">
        <v>2.75</v>
      </c>
      <c r="F30">
        <v>0.5</v>
      </c>
      <c r="G30" s="27">
        <v>1</v>
      </c>
      <c r="H30" s="27">
        <v>6.25</v>
      </c>
      <c r="I30" s="27">
        <v>1.5</v>
      </c>
      <c r="J30" s="27">
        <v>3</v>
      </c>
      <c r="K30" s="27">
        <v>1</v>
      </c>
      <c r="L30" s="27">
        <v>0</v>
      </c>
      <c r="M30" s="27">
        <v>0</v>
      </c>
      <c r="N30" s="27">
        <v>0</v>
      </c>
      <c r="O30" s="30">
        <v>1.75</v>
      </c>
      <c r="P30" s="30">
        <v>1</v>
      </c>
      <c r="Q30" s="30">
        <v>1</v>
      </c>
      <c r="R30" s="30">
        <v>1.5</v>
      </c>
      <c r="S30" s="10">
        <v>0.5</v>
      </c>
      <c r="T30" s="10">
        <v>0.75</v>
      </c>
      <c r="U30" s="10">
        <v>11.5</v>
      </c>
      <c r="V30" s="10">
        <v>4.25</v>
      </c>
      <c r="W30" s="10">
        <v>0</v>
      </c>
      <c r="X30" s="10">
        <v>0.5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47.5</v>
      </c>
    </row>
    <row r="31" spans="1:54">
      <c r="A31" s="5" t="s">
        <v>93</v>
      </c>
      <c r="B31" s="25">
        <v>8</v>
      </c>
      <c r="C31" s="25">
        <v>0.5</v>
      </c>
      <c r="D31" s="27">
        <v>0</v>
      </c>
      <c r="E31" s="27">
        <v>2</v>
      </c>
      <c r="F31">
        <v>4.5</v>
      </c>
      <c r="G31" s="27">
        <v>5.5</v>
      </c>
      <c r="H31" s="27">
        <v>0.75</v>
      </c>
      <c r="I31" s="27">
        <v>0.5</v>
      </c>
      <c r="J31" s="27">
        <v>0</v>
      </c>
      <c r="K31" s="27">
        <v>3</v>
      </c>
      <c r="L31" s="27">
        <v>0</v>
      </c>
      <c r="M31" s="27">
        <v>0</v>
      </c>
      <c r="N31" s="27">
        <v>1.5</v>
      </c>
      <c r="O31" s="30">
        <v>10.25</v>
      </c>
      <c r="P31" s="30">
        <v>5</v>
      </c>
      <c r="Q31" s="30">
        <v>0</v>
      </c>
      <c r="R31" s="30">
        <v>8.5</v>
      </c>
      <c r="S31" s="10">
        <v>7.75</v>
      </c>
      <c r="T31" s="10">
        <v>7.5</v>
      </c>
      <c r="U31" s="10">
        <v>8</v>
      </c>
      <c r="V31" s="10">
        <v>1.5</v>
      </c>
      <c r="W31" s="10">
        <v>0.5</v>
      </c>
      <c r="X31" s="10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75.25</v>
      </c>
    </row>
    <row r="32" spans="1:54">
      <c r="A32" s="5" t="s">
        <v>83</v>
      </c>
      <c r="B32" s="25">
        <v>5.25</v>
      </c>
      <c r="C32" s="25">
        <v>12.5</v>
      </c>
      <c r="D32" s="27">
        <v>6.5</v>
      </c>
      <c r="E32" s="27">
        <v>2</v>
      </c>
      <c r="F32">
        <v>1.75</v>
      </c>
      <c r="G32" s="27">
        <v>9.25</v>
      </c>
      <c r="H32" s="27">
        <v>9.75</v>
      </c>
      <c r="I32" s="27">
        <v>10.75</v>
      </c>
      <c r="J32" s="27">
        <v>2.5</v>
      </c>
      <c r="K32" s="27">
        <v>0</v>
      </c>
      <c r="L32" s="27">
        <v>0</v>
      </c>
      <c r="M32" s="27">
        <v>6.25</v>
      </c>
      <c r="N32" s="27">
        <v>6.25</v>
      </c>
      <c r="O32" s="30">
        <v>7.25</v>
      </c>
      <c r="P32" s="30">
        <v>12.25</v>
      </c>
      <c r="Q32" s="30">
        <v>15.75</v>
      </c>
      <c r="R32" s="30">
        <v>10</v>
      </c>
      <c r="S32" s="10">
        <v>21.75</v>
      </c>
      <c r="T32" s="10">
        <v>6.5</v>
      </c>
      <c r="U32" s="10">
        <v>17</v>
      </c>
      <c r="V32" s="10">
        <v>10.25</v>
      </c>
      <c r="W32" s="10">
        <v>10.25</v>
      </c>
      <c r="X32" s="10">
        <v>5.75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189.5</v>
      </c>
    </row>
    <row r="33" spans="1:54">
      <c r="A33" s="5" t="s">
        <v>17</v>
      </c>
      <c r="B33" s="25">
        <v>0</v>
      </c>
      <c r="C33" s="25">
        <v>9.5</v>
      </c>
      <c r="D33" s="27">
        <v>11</v>
      </c>
      <c r="E33" s="27">
        <v>4.75</v>
      </c>
      <c r="F33">
        <v>1.5</v>
      </c>
      <c r="G33" s="27">
        <v>8.75</v>
      </c>
      <c r="H33" s="27">
        <v>0</v>
      </c>
      <c r="I33" s="27">
        <v>1.5</v>
      </c>
      <c r="J33" s="27">
        <v>0</v>
      </c>
      <c r="K33" s="27">
        <v>0</v>
      </c>
      <c r="L33" s="27">
        <v>0</v>
      </c>
      <c r="M33" s="27">
        <v>2</v>
      </c>
      <c r="N33" s="27">
        <v>4.75</v>
      </c>
      <c r="O33" s="30">
        <v>3</v>
      </c>
      <c r="P33" s="30">
        <v>1</v>
      </c>
      <c r="Q33" s="30">
        <v>0</v>
      </c>
      <c r="R33" s="30">
        <v>11.5</v>
      </c>
      <c r="S33" s="10">
        <v>0</v>
      </c>
      <c r="T33" s="10">
        <v>7.5</v>
      </c>
      <c r="U33" s="10">
        <v>0</v>
      </c>
      <c r="V33" s="10">
        <v>8.75</v>
      </c>
      <c r="W33" s="10">
        <v>3.75</v>
      </c>
      <c r="X33" s="10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79.25</v>
      </c>
    </row>
    <row r="34" spans="1:54">
      <c r="A34" s="9" t="s">
        <v>18</v>
      </c>
      <c r="B34" s="25">
        <v>7</v>
      </c>
      <c r="C34" s="25">
        <v>18</v>
      </c>
      <c r="D34" s="27">
        <v>0</v>
      </c>
      <c r="E34" s="27">
        <v>0</v>
      </c>
      <c r="F34" s="27">
        <v>0</v>
      </c>
      <c r="G34" s="27">
        <v>11</v>
      </c>
      <c r="H34" s="27">
        <v>7</v>
      </c>
      <c r="I34" s="27">
        <v>39</v>
      </c>
      <c r="J34" s="27">
        <v>20.5</v>
      </c>
      <c r="K34" s="27">
        <v>3</v>
      </c>
      <c r="L34" s="27">
        <v>1</v>
      </c>
      <c r="M34" s="27">
        <v>2.5</v>
      </c>
      <c r="N34" s="27">
        <v>1</v>
      </c>
      <c r="O34" s="30">
        <v>9</v>
      </c>
      <c r="P34" s="30">
        <v>16.5</v>
      </c>
      <c r="Q34" s="30">
        <v>10</v>
      </c>
      <c r="R34" s="30">
        <v>22.5</v>
      </c>
      <c r="S34" s="35">
        <v>11</v>
      </c>
      <c r="T34" s="35">
        <v>10.75</v>
      </c>
      <c r="U34" s="35">
        <v>21.5</v>
      </c>
      <c r="V34" s="35">
        <v>4</v>
      </c>
      <c r="W34" s="35">
        <v>2.5</v>
      </c>
      <c r="X34" s="35">
        <v>9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226.75</v>
      </c>
    </row>
    <row r="35" spans="1:54">
      <c r="A35" s="9" t="s">
        <v>81</v>
      </c>
      <c r="B35" s="25">
        <v>5</v>
      </c>
      <c r="C35" s="25">
        <v>5.5</v>
      </c>
      <c r="D35" s="27">
        <v>4</v>
      </c>
      <c r="E35" s="27">
        <v>6</v>
      </c>
      <c r="F35">
        <v>6</v>
      </c>
      <c r="G35" s="37">
        <v>6</v>
      </c>
      <c r="H35" s="27">
        <v>8</v>
      </c>
      <c r="I35" s="27">
        <v>7</v>
      </c>
      <c r="J35" s="27">
        <v>8.5</v>
      </c>
      <c r="K35" s="27">
        <v>4.5</v>
      </c>
      <c r="L35" s="27">
        <v>1.5</v>
      </c>
      <c r="M35" s="27">
        <v>16.5</v>
      </c>
      <c r="N35" s="27">
        <v>6</v>
      </c>
      <c r="O35" s="30">
        <v>0</v>
      </c>
      <c r="P35" s="30">
        <v>21</v>
      </c>
      <c r="Q35" s="30">
        <v>12</v>
      </c>
      <c r="R35" s="30">
        <v>15</v>
      </c>
      <c r="S35" s="35">
        <v>0</v>
      </c>
      <c r="T35" s="35">
        <v>0</v>
      </c>
      <c r="U35" s="35">
        <v>18</v>
      </c>
      <c r="V35" s="35">
        <v>17.5</v>
      </c>
      <c r="W35" s="35">
        <v>2</v>
      </c>
      <c r="X35" s="35">
        <v>13.75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183.75</v>
      </c>
    </row>
    <row r="36" spans="1:54">
      <c r="A36" s="7" t="s">
        <v>19</v>
      </c>
      <c r="B36" s="14">
        <f t="shared" ref="B36:AG36" si="7">SUM(B25:B35)</f>
        <v>77</v>
      </c>
      <c r="C36" s="14">
        <f t="shared" si="7"/>
        <v>117.5</v>
      </c>
      <c r="D36" s="14">
        <f t="shared" si="7"/>
        <v>103.5</v>
      </c>
      <c r="E36" s="14">
        <f t="shared" si="7"/>
        <v>82.5</v>
      </c>
      <c r="F36" s="14">
        <f t="shared" si="7"/>
        <v>57.5</v>
      </c>
      <c r="G36" s="14">
        <f t="shared" si="7"/>
        <v>90.25</v>
      </c>
      <c r="H36" s="14">
        <f t="shared" si="7"/>
        <v>103.5</v>
      </c>
      <c r="I36" s="14">
        <f t="shared" si="7"/>
        <v>111.25</v>
      </c>
      <c r="J36" s="14">
        <f t="shared" si="7"/>
        <v>102.42</v>
      </c>
      <c r="K36" s="14">
        <f t="shared" si="7"/>
        <v>38</v>
      </c>
      <c r="L36" s="14">
        <f t="shared" si="7"/>
        <v>36.75</v>
      </c>
      <c r="M36" s="14">
        <f t="shared" si="7"/>
        <v>54</v>
      </c>
      <c r="N36" s="14">
        <f t="shared" si="7"/>
        <v>62.25</v>
      </c>
      <c r="O36" s="14">
        <f t="shared" si="7"/>
        <v>75.5</v>
      </c>
      <c r="P36" s="14">
        <f t="shared" si="7"/>
        <v>115</v>
      </c>
      <c r="Q36" s="14">
        <f t="shared" si="7"/>
        <v>103</v>
      </c>
      <c r="R36" s="14">
        <f t="shared" si="7"/>
        <v>126.92</v>
      </c>
      <c r="S36" s="14">
        <f t="shared" si="7"/>
        <v>80</v>
      </c>
      <c r="T36" s="14">
        <f t="shared" si="7"/>
        <v>114.5</v>
      </c>
      <c r="U36" s="14">
        <f t="shared" si="7"/>
        <v>149.15</v>
      </c>
      <c r="V36" s="14">
        <f t="shared" si="7"/>
        <v>110</v>
      </c>
      <c r="W36" s="14">
        <f t="shared" si="7"/>
        <v>51</v>
      </c>
      <c r="X36" s="14">
        <f t="shared" si="7"/>
        <v>80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1171</v>
      </c>
    </row>
    <row r="37" spans="1:54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>
      <c r="A38" s="129" t="s">
        <v>20</v>
      </c>
      <c r="B38" s="25">
        <v>0</v>
      </c>
      <c r="C38" s="25">
        <v>11.75</v>
      </c>
      <c r="D38" s="27">
        <v>5.5</v>
      </c>
      <c r="E38" s="27">
        <v>0</v>
      </c>
      <c r="F38" s="27">
        <v>0.5</v>
      </c>
      <c r="G38" s="27">
        <v>1.25</v>
      </c>
      <c r="H38" s="27">
        <v>8</v>
      </c>
      <c r="I38" s="27">
        <v>0</v>
      </c>
      <c r="J38" s="27">
        <v>9.5</v>
      </c>
      <c r="K38" s="27">
        <v>2</v>
      </c>
      <c r="L38" s="27">
        <v>2.75</v>
      </c>
      <c r="M38" s="27">
        <v>1.5</v>
      </c>
      <c r="N38" s="27">
        <v>0</v>
      </c>
      <c r="O38" s="30">
        <v>1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43.75</v>
      </c>
    </row>
    <row r="39" spans="1:54">
      <c r="A39" s="7" t="s">
        <v>21</v>
      </c>
      <c r="B39" s="14">
        <f t="shared" ref="B39:AG39" si="9">B38</f>
        <v>0</v>
      </c>
      <c r="C39" s="14">
        <f t="shared" si="9"/>
        <v>11.75</v>
      </c>
      <c r="D39" s="14">
        <f t="shared" si="9"/>
        <v>5.5</v>
      </c>
      <c r="E39" s="14">
        <f t="shared" si="9"/>
        <v>0</v>
      </c>
      <c r="F39" s="14">
        <f t="shared" si="9"/>
        <v>0.5</v>
      </c>
      <c r="G39" s="14">
        <f t="shared" si="9"/>
        <v>1.25</v>
      </c>
      <c r="H39" s="14">
        <f t="shared" si="9"/>
        <v>8</v>
      </c>
      <c r="I39" s="14">
        <f t="shared" si="9"/>
        <v>0</v>
      </c>
      <c r="J39" s="14">
        <f t="shared" si="9"/>
        <v>9.5</v>
      </c>
      <c r="K39" s="14">
        <f t="shared" si="9"/>
        <v>2</v>
      </c>
      <c r="L39" s="14">
        <f t="shared" si="9"/>
        <v>2.75</v>
      </c>
      <c r="M39" s="14">
        <f t="shared" si="9"/>
        <v>1.5</v>
      </c>
      <c r="N39" s="14">
        <f t="shared" si="9"/>
        <v>0</v>
      </c>
      <c r="O39" s="14">
        <f t="shared" si="9"/>
        <v>1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43.75</v>
      </c>
    </row>
    <row r="40" spans="1:54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>
      <c r="A41" s="5" t="s">
        <v>22</v>
      </c>
      <c r="B41" s="25">
        <v>13.5</v>
      </c>
      <c r="C41" s="25">
        <v>21.5</v>
      </c>
      <c r="D41" s="27">
        <v>14.5</v>
      </c>
      <c r="E41" s="27">
        <v>18</v>
      </c>
      <c r="F41">
        <v>15.25</v>
      </c>
      <c r="G41" s="27">
        <v>20.25</v>
      </c>
      <c r="H41" s="27">
        <v>15.5</v>
      </c>
      <c r="I41" s="27">
        <v>10</v>
      </c>
      <c r="J41" s="27">
        <v>6.5</v>
      </c>
      <c r="K41" s="27">
        <v>1</v>
      </c>
      <c r="L41" s="27">
        <v>5.5</v>
      </c>
      <c r="M41" s="27">
        <v>4</v>
      </c>
      <c r="N41" s="27">
        <v>7.5</v>
      </c>
      <c r="O41" s="30">
        <v>11.5</v>
      </c>
      <c r="P41" s="30">
        <v>7.5</v>
      </c>
      <c r="Q41" s="30">
        <v>5</v>
      </c>
      <c r="R41" s="30">
        <v>14.5</v>
      </c>
      <c r="S41" s="10">
        <v>16</v>
      </c>
      <c r="T41" s="10">
        <v>0</v>
      </c>
      <c r="U41" s="10">
        <v>19</v>
      </c>
      <c r="V41" s="10">
        <v>13</v>
      </c>
      <c r="W41" s="10">
        <v>10</v>
      </c>
      <c r="X41" s="10">
        <v>23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272.5</v>
      </c>
    </row>
    <row r="42" spans="1:54">
      <c r="A42" s="5" t="s">
        <v>23</v>
      </c>
      <c r="B42" s="25">
        <v>0</v>
      </c>
      <c r="C42" s="25">
        <v>0</v>
      </c>
      <c r="D42" s="27">
        <v>8</v>
      </c>
      <c r="E42" s="27">
        <v>3</v>
      </c>
      <c r="F42" s="37">
        <v>0</v>
      </c>
      <c r="G42" s="27">
        <v>0</v>
      </c>
      <c r="H42" s="27">
        <v>0</v>
      </c>
      <c r="I42" s="27">
        <v>1</v>
      </c>
      <c r="J42" s="27">
        <v>5</v>
      </c>
      <c r="K42" s="27">
        <v>1</v>
      </c>
      <c r="L42" s="27">
        <v>4</v>
      </c>
      <c r="M42" s="27">
        <v>0</v>
      </c>
      <c r="N42" s="27">
        <v>0</v>
      </c>
      <c r="O42" s="30">
        <v>0</v>
      </c>
      <c r="P42" s="30">
        <v>0</v>
      </c>
      <c r="Q42" s="30">
        <v>4</v>
      </c>
      <c r="R42" s="30">
        <v>0</v>
      </c>
      <c r="S42" s="10">
        <v>0</v>
      </c>
      <c r="T42" s="10">
        <v>2</v>
      </c>
      <c r="U42" s="10">
        <v>1</v>
      </c>
      <c r="V42" s="10">
        <v>0</v>
      </c>
      <c r="W42" s="10">
        <v>9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38</v>
      </c>
    </row>
    <row r="43" spans="1:54">
      <c r="A43" s="5" t="s">
        <v>131</v>
      </c>
      <c r="B43" s="25"/>
      <c r="C43" s="25"/>
      <c r="D43" s="27"/>
      <c r="E43" s="27"/>
      <c r="F43" s="37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>
      <c r="A44" s="5" t="s">
        <v>24</v>
      </c>
      <c r="B44" s="25">
        <v>2.25</v>
      </c>
      <c r="C44" s="25">
        <v>4.25</v>
      </c>
      <c r="D44" s="27">
        <v>0</v>
      </c>
      <c r="E44" s="27">
        <v>1.5</v>
      </c>
      <c r="F44">
        <v>0.5</v>
      </c>
      <c r="G44" s="27">
        <v>2.5</v>
      </c>
      <c r="H44" s="27">
        <v>3.5</v>
      </c>
      <c r="I44" s="27">
        <v>0.75</v>
      </c>
      <c r="J44" s="27">
        <v>0</v>
      </c>
      <c r="K44" s="27">
        <v>0</v>
      </c>
      <c r="L44" s="27">
        <v>2.5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3.5</v>
      </c>
      <c r="S44" s="10">
        <v>1.5</v>
      </c>
      <c r="T44" s="10">
        <v>1.25</v>
      </c>
      <c r="U44" s="10">
        <v>0</v>
      </c>
      <c r="V44" s="10">
        <v>0</v>
      </c>
      <c r="W44" s="10">
        <v>0</v>
      </c>
      <c r="X44" s="10">
        <v>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24</v>
      </c>
    </row>
    <row r="45" spans="1:54">
      <c r="A45" s="129" t="s">
        <v>98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3</v>
      </c>
      <c r="L45" s="27">
        <v>0.5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15"/>
      <c r="U45" s="115"/>
      <c r="V45" s="116"/>
      <c r="W45" s="116"/>
      <c r="X45" s="117"/>
      <c r="Y45" s="116"/>
      <c r="Z45" s="116"/>
      <c r="AA45" s="116"/>
      <c r="AB45" s="116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>
      <c r="A46" s="5" t="s">
        <v>25</v>
      </c>
      <c r="B46" s="25">
        <v>2</v>
      </c>
      <c r="C46" s="25">
        <v>5.75</v>
      </c>
      <c r="D46" s="27">
        <v>5.5</v>
      </c>
      <c r="E46" s="27">
        <v>2.25</v>
      </c>
      <c r="F46">
        <v>18.5</v>
      </c>
      <c r="G46" s="27">
        <v>4</v>
      </c>
      <c r="H46" s="27">
        <v>5.25</v>
      </c>
      <c r="I46" s="27">
        <v>7</v>
      </c>
      <c r="J46" s="27">
        <v>4.5</v>
      </c>
      <c r="K46" s="27">
        <v>3</v>
      </c>
      <c r="L46" s="27">
        <v>4.75</v>
      </c>
      <c r="M46" s="27">
        <v>2.5</v>
      </c>
      <c r="N46" s="27">
        <v>1.75</v>
      </c>
      <c r="O46" s="30">
        <v>3.5</v>
      </c>
      <c r="P46" s="30">
        <v>8</v>
      </c>
      <c r="Q46" s="30">
        <v>0</v>
      </c>
      <c r="R46" s="30">
        <v>6</v>
      </c>
      <c r="S46" s="37">
        <v>1</v>
      </c>
      <c r="T46" s="37">
        <v>12</v>
      </c>
      <c r="U46" s="37">
        <v>7.5</v>
      </c>
      <c r="V46" s="37">
        <v>0</v>
      </c>
      <c r="W46" s="37">
        <v>6.5</v>
      </c>
      <c r="X46" s="37">
        <v>22.5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133.75</v>
      </c>
    </row>
    <row r="47" spans="1:54">
      <c r="A47" s="7" t="s">
        <v>26</v>
      </c>
      <c r="B47" s="14">
        <f t="shared" ref="B47:AG47" si="11">SUM(B41:B46)</f>
        <v>17.75</v>
      </c>
      <c r="C47" s="14">
        <f t="shared" si="11"/>
        <v>31.5</v>
      </c>
      <c r="D47" s="14">
        <f t="shared" si="11"/>
        <v>28</v>
      </c>
      <c r="E47" s="14">
        <f t="shared" si="11"/>
        <v>24.75</v>
      </c>
      <c r="F47" s="14">
        <f t="shared" si="11"/>
        <v>34.25</v>
      </c>
      <c r="G47" s="14">
        <f t="shared" si="11"/>
        <v>26.75</v>
      </c>
      <c r="H47" s="14">
        <f t="shared" si="11"/>
        <v>24.25</v>
      </c>
      <c r="I47" s="14">
        <f t="shared" si="11"/>
        <v>18.75</v>
      </c>
      <c r="J47" s="14">
        <f t="shared" si="11"/>
        <v>16</v>
      </c>
      <c r="K47" s="14">
        <f t="shared" si="11"/>
        <v>8</v>
      </c>
      <c r="L47" s="14">
        <f t="shared" si="11"/>
        <v>17.25</v>
      </c>
      <c r="M47" s="14">
        <f t="shared" si="11"/>
        <v>6.5</v>
      </c>
      <c r="N47" s="14">
        <f t="shared" si="11"/>
        <v>9.25</v>
      </c>
      <c r="O47" s="14">
        <f t="shared" si="11"/>
        <v>15</v>
      </c>
      <c r="P47" s="14">
        <f t="shared" si="11"/>
        <v>15.5</v>
      </c>
      <c r="Q47" s="14">
        <f t="shared" si="11"/>
        <v>9</v>
      </c>
      <c r="R47" s="14">
        <f t="shared" si="11"/>
        <v>24</v>
      </c>
      <c r="S47" s="14">
        <f t="shared" si="11"/>
        <v>18.5</v>
      </c>
      <c r="T47" s="14">
        <f t="shared" si="11"/>
        <v>15.25</v>
      </c>
      <c r="U47" s="14">
        <f t="shared" si="11"/>
        <v>27.5</v>
      </c>
      <c r="V47" s="14">
        <f t="shared" si="11"/>
        <v>13</v>
      </c>
      <c r="W47" s="14">
        <f t="shared" si="11"/>
        <v>25.5</v>
      </c>
      <c r="X47" s="14">
        <f t="shared" si="11"/>
        <v>45.5</v>
      </c>
      <c r="Y47" s="14">
        <f t="shared" si="11"/>
        <v>0</v>
      </c>
      <c r="Z47" s="14">
        <f t="shared" si="11"/>
        <v>0</v>
      </c>
      <c r="AA47" s="14">
        <f t="shared" si="11"/>
        <v>0</v>
      </c>
      <c r="AB47" s="14">
        <f t="shared" si="11"/>
        <v>0</v>
      </c>
      <c r="AC47" s="14">
        <f t="shared" si="11"/>
        <v>0</v>
      </c>
      <c r="AD47" s="14">
        <f t="shared" si="11"/>
        <v>0</v>
      </c>
      <c r="AE47" s="14">
        <f t="shared" si="11"/>
        <v>0</v>
      </c>
      <c r="AF47" s="14">
        <f t="shared" si="11"/>
        <v>0</v>
      </c>
      <c r="AG47" s="14">
        <f t="shared" si="11"/>
        <v>0</v>
      </c>
      <c r="AH47" s="14">
        <f t="shared" ref="AH47:BB47" si="12">SUM(AH41:AH46)</f>
        <v>0</v>
      </c>
      <c r="AI47" s="14">
        <f t="shared" si="12"/>
        <v>0</v>
      </c>
      <c r="AJ47" s="14">
        <f t="shared" si="12"/>
        <v>0</v>
      </c>
      <c r="AK47" s="14">
        <f t="shared" si="12"/>
        <v>0</v>
      </c>
      <c r="AL47" s="14">
        <f t="shared" si="12"/>
        <v>0</v>
      </c>
      <c r="AM47" s="14">
        <f t="shared" si="12"/>
        <v>0</v>
      </c>
      <c r="AN47" s="14">
        <f t="shared" si="12"/>
        <v>0</v>
      </c>
      <c r="AO47" s="14">
        <f t="shared" si="12"/>
        <v>0</v>
      </c>
      <c r="AP47" s="14">
        <f t="shared" si="12"/>
        <v>0</v>
      </c>
      <c r="AQ47" s="14">
        <f t="shared" si="12"/>
        <v>0</v>
      </c>
      <c r="AR47" s="14">
        <f t="shared" si="12"/>
        <v>0</v>
      </c>
      <c r="AS47" s="14">
        <f t="shared" si="12"/>
        <v>0</v>
      </c>
      <c r="AT47" s="14">
        <f t="shared" si="12"/>
        <v>0</v>
      </c>
      <c r="AU47" s="14">
        <f t="shared" si="12"/>
        <v>0</v>
      </c>
      <c r="AV47" s="14">
        <f t="shared" si="12"/>
        <v>0</v>
      </c>
      <c r="AW47" s="14">
        <f t="shared" si="12"/>
        <v>0</v>
      </c>
      <c r="AX47" s="14">
        <f t="shared" si="12"/>
        <v>0</v>
      </c>
      <c r="AY47" s="14">
        <f t="shared" si="12"/>
        <v>0</v>
      </c>
      <c r="AZ47" s="14">
        <f t="shared" si="12"/>
        <v>0</v>
      </c>
      <c r="BA47" s="14">
        <f t="shared" si="12"/>
        <v>0</v>
      </c>
      <c r="BB47" s="8">
        <f t="shared" si="12"/>
        <v>468.25</v>
      </c>
    </row>
    <row r="48" spans="1:54" s="13" customFormat="1" ht="17" thickBot="1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>
      <c r="A49" s="7" t="s">
        <v>53</v>
      </c>
      <c r="B49" s="15">
        <f t="shared" ref="B49:AG49" si="13">B10+B23+B36+B39+B47</f>
        <v>182.75</v>
      </c>
      <c r="C49" s="15">
        <f t="shared" si="13"/>
        <v>285.5</v>
      </c>
      <c r="D49" s="15">
        <f t="shared" si="13"/>
        <v>225</v>
      </c>
      <c r="E49" s="15">
        <f t="shared" si="13"/>
        <v>230</v>
      </c>
      <c r="F49" s="15">
        <f t="shared" si="13"/>
        <v>195.25</v>
      </c>
      <c r="G49" s="15">
        <f t="shared" si="13"/>
        <v>215.5</v>
      </c>
      <c r="H49" s="15">
        <f t="shared" si="13"/>
        <v>238.75</v>
      </c>
      <c r="I49" s="15">
        <f t="shared" si="13"/>
        <v>229.5</v>
      </c>
      <c r="J49" s="15">
        <f t="shared" si="13"/>
        <v>234.60000000000002</v>
      </c>
      <c r="K49" s="15">
        <f t="shared" si="13"/>
        <v>116.25</v>
      </c>
      <c r="L49" s="15">
        <f t="shared" si="13"/>
        <v>161.5</v>
      </c>
      <c r="M49" s="15">
        <f t="shared" si="13"/>
        <v>166.5</v>
      </c>
      <c r="N49" s="15">
        <f t="shared" si="13"/>
        <v>175.25</v>
      </c>
      <c r="O49" s="15">
        <f t="shared" si="13"/>
        <v>185.5</v>
      </c>
      <c r="P49" s="15">
        <f t="shared" si="13"/>
        <v>318</v>
      </c>
      <c r="Q49" s="15">
        <f t="shared" si="13"/>
        <v>181.75</v>
      </c>
      <c r="R49" s="15">
        <f t="shared" si="13"/>
        <v>219.17000000000002</v>
      </c>
      <c r="S49" s="15">
        <f t="shared" si="13"/>
        <v>183</v>
      </c>
      <c r="T49" s="15">
        <f t="shared" si="13"/>
        <v>265</v>
      </c>
      <c r="U49" s="15">
        <f t="shared" si="13"/>
        <v>343.9</v>
      </c>
      <c r="V49" s="15">
        <f t="shared" si="13"/>
        <v>239.25</v>
      </c>
      <c r="W49" s="15">
        <f t="shared" si="13"/>
        <v>149.25</v>
      </c>
      <c r="X49" s="15">
        <f t="shared" si="13"/>
        <v>210.5</v>
      </c>
      <c r="Y49" s="15">
        <f t="shared" si="13"/>
        <v>0</v>
      </c>
      <c r="Z49" s="15">
        <f t="shared" si="13"/>
        <v>0</v>
      </c>
      <c r="AA49" s="15">
        <f t="shared" si="13"/>
        <v>0</v>
      </c>
      <c r="AB49" s="15">
        <f t="shared" si="13"/>
        <v>0</v>
      </c>
      <c r="AC49" s="15">
        <f t="shared" si="13"/>
        <v>0</v>
      </c>
      <c r="AD49" s="15">
        <f t="shared" si="13"/>
        <v>0</v>
      </c>
      <c r="AE49" s="15">
        <f t="shared" si="13"/>
        <v>0</v>
      </c>
      <c r="AF49" s="15">
        <f t="shared" si="13"/>
        <v>0</v>
      </c>
      <c r="AG49" s="15">
        <f t="shared" si="13"/>
        <v>0</v>
      </c>
      <c r="AH49" s="15">
        <f t="shared" ref="AH49:BB49" si="14">AH10+AH23+AH36+AH39+AH47</f>
        <v>0</v>
      </c>
      <c r="AI49" s="15">
        <f t="shared" si="14"/>
        <v>0</v>
      </c>
      <c r="AJ49" s="15">
        <f t="shared" si="14"/>
        <v>0</v>
      </c>
      <c r="AK49" s="15">
        <f t="shared" si="14"/>
        <v>0</v>
      </c>
      <c r="AL49" s="15">
        <f t="shared" si="14"/>
        <v>0</v>
      </c>
      <c r="AM49" s="15">
        <f t="shared" si="14"/>
        <v>0</v>
      </c>
      <c r="AN49" s="15">
        <f t="shared" si="14"/>
        <v>0</v>
      </c>
      <c r="AO49" s="15">
        <f t="shared" si="14"/>
        <v>0</v>
      </c>
      <c r="AP49" s="15">
        <f t="shared" si="14"/>
        <v>0</v>
      </c>
      <c r="AQ49" s="111">
        <f t="shared" si="14"/>
        <v>0</v>
      </c>
      <c r="AR49" s="15">
        <f t="shared" si="14"/>
        <v>0</v>
      </c>
      <c r="AS49" s="15">
        <f t="shared" si="14"/>
        <v>0</v>
      </c>
      <c r="AT49" s="15">
        <f t="shared" si="14"/>
        <v>0</v>
      </c>
      <c r="AU49" s="15">
        <f t="shared" si="14"/>
        <v>0</v>
      </c>
      <c r="AV49" s="15">
        <f t="shared" si="14"/>
        <v>0</v>
      </c>
      <c r="AW49" s="15">
        <f t="shared" si="14"/>
        <v>0</v>
      </c>
      <c r="AX49" s="15">
        <f t="shared" si="14"/>
        <v>0</v>
      </c>
      <c r="AY49" s="15">
        <f t="shared" si="14"/>
        <v>0</v>
      </c>
      <c r="AZ49" s="15">
        <f t="shared" si="14"/>
        <v>0</v>
      </c>
      <c r="BA49" s="15">
        <f t="shared" si="14"/>
        <v>0</v>
      </c>
      <c r="BB49" s="15">
        <f t="shared" si="14"/>
        <v>4010.6800000000003</v>
      </c>
    </row>
    <row r="50" spans="1:54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>
      <c r="A51" s="5" t="s">
        <v>31</v>
      </c>
      <c r="B51" s="25">
        <v>0</v>
      </c>
      <c r="C51" s="25">
        <v>36</v>
      </c>
      <c r="D51" s="27">
        <v>36</v>
      </c>
      <c r="E51" s="27">
        <v>36</v>
      </c>
      <c r="F51">
        <v>35.5</v>
      </c>
      <c r="G51" s="27">
        <v>33.5</v>
      </c>
      <c r="H51" s="27">
        <v>32.5</v>
      </c>
      <c r="I51" s="27">
        <v>33</v>
      </c>
      <c r="J51" s="27">
        <v>29.25</v>
      </c>
      <c r="K51" s="27">
        <v>25.5</v>
      </c>
      <c r="L51" s="27">
        <v>32.5</v>
      </c>
      <c r="M51" s="27">
        <v>33.5</v>
      </c>
      <c r="N51" s="27">
        <v>36.5</v>
      </c>
      <c r="O51" s="30">
        <v>34.25</v>
      </c>
      <c r="P51" s="30">
        <v>34.25</v>
      </c>
      <c r="Q51" s="30">
        <v>28.5</v>
      </c>
      <c r="R51" s="30">
        <v>0</v>
      </c>
      <c r="S51" s="10">
        <v>25.5</v>
      </c>
      <c r="T51" s="10">
        <v>34.25</v>
      </c>
      <c r="U51" s="10">
        <v>35</v>
      </c>
      <c r="V51" s="10">
        <v>33.5</v>
      </c>
      <c r="W51" s="10">
        <v>23.5</v>
      </c>
      <c r="X51" s="10">
        <v>34.5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683</v>
      </c>
    </row>
    <row r="52" spans="1:54">
      <c r="A52" s="5" t="s">
        <v>82</v>
      </c>
      <c r="B52" s="25">
        <v>18</v>
      </c>
      <c r="C52" s="25">
        <v>30</v>
      </c>
      <c r="D52" s="27">
        <v>27</v>
      </c>
      <c r="E52" s="27">
        <v>0</v>
      </c>
      <c r="F52" s="37">
        <v>0</v>
      </c>
      <c r="G52" s="27">
        <v>0</v>
      </c>
      <c r="H52" s="27">
        <v>29</v>
      </c>
      <c r="I52" s="27">
        <v>30</v>
      </c>
      <c r="J52" s="27">
        <v>27</v>
      </c>
      <c r="K52" s="27">
        <v>21.25</v>
      </c>
      <c r="L52" s="27">
        <v>32.5</v>
      </c>
      <c r="M52" s="27">
        <v>28.5</v>
      </c>
      <c r="N52" s="27">
        <v>6.5</v>
      </c>
      <c r="O52" s="30">
        <v>35</v>
      </c>
      <c r="P52" s="30">
        <v>37.25</v>
      </c>
      <c r="Q52" s="30">
        <v>23.5</v>
      </c>
      <c r="R52" s="30">
        <v>24.25</v>
      </c>
      <c r="S52" s="10">
        <v>26</v>
      </c>
      <c r="T52" s="10">
        <v>34.25</v>
      </c>
      <c r="U52" s="10">
        <v>32</v>
      </c>
      <c r="V52" s="10">
        <v>30.25</v>
      </c>
      <c r="W52" s="10">
        <v>4</v>
      </c>
      <c r="X52" s="10">
        <v>36.75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533</v>
      </c>
    </row>
    <row r="53" spans="1:54">
      <c r="A53" s="5" t="s">
        <v>32</v>
      </c>
      <c r="B53" s="25">
        <v>16</v>
      </c>
      <c r="C53" s="25">
        <v>38.5</v>
      </c>
      <c r="D53" s="27">
        <v>41</v>
      </c>
      <c r="E53" s="27">
        <v>40</v>
      </c>
      <c r="F53">
        <v>40.5</v>
      </c>
      <c r="G53" s="27">
        <v>42</v>
      </c>
      <c r="H53" s="27">
        <v>28</v>
      </c>
      <c r="I53" s="27">
        <v>40.25</v>
      </c>
      <c r="J53" s="27">
        <v>36</v>
      </c>
      <c r="K53" s="27">
        <v>30</v>
      </c>
      <c r="L53" s="27">
        <v>8</v>
      </c>
      <c r="M53" s="27">
        <v>39.5</v>
      </c>
      <c r="N53" s="27">
        <v>0</v>
      </c>
      <c r="O53" s="30">
        <v>41.75</v>
      </c>
      <c r="P53" s="30">
        <v>39</v>
      </c>
      <c r="Q53" s="30">
        <v>32</v>
      </c>
      <c r="R53" s="30">
        <v>32</v>
      </c>
      <c r="S53" s="10">
        <v>32</v>
      </c>
      <c r="T53" s="10">
        <v>40</v>
      </c>
      <c r="U53" s="10">
        <v>40</v>
      </c>
      <c r="V53" s="10">
        <v>32</v>
      </c>
      <c r="W53" s="10">
        <v>24</v>
      </c>
      <c r="X53" s="10">
        <v>40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752.5</v>
      </c>
    </row>
    <row r="54" spans="1:54">
      <c r="A54" s="7" t="s">
        <v>33</v>
      </c>
      <c r="B54" s="14">
        <f t="shared" ref="B54:AG54" si="15">SUM(B51:B53)</f>
        <v>34</v>
      </c>
      <c r="C54" s="14">
        <f t="shared" si="15"/>
        <v>104.5</v>
      </c>
      <c r="D54" s="14">
        <f t="shared" si="15"/>
        <v>104</v>
      </c>
      <c r="E54" s="14">
        <f t="shared" si="15"/>
        <v>76</v>
      </c>
      <c r="F54" s="14">
        <f t="shared" si="15"/>
        <v>76</v>
      </c>
      <c r="G54" s="14">
        <f t="shared" si="15"/>
        <v>75.5</v>
      </c>
      <c r="H54" s="14">
        <f t="shared" si="15"/>
        <v>89.5</v>
      </c>
      <c r="I54" s="14">
        <f t="shared" si="15"/>
        <v>103.25</v>
      </c>
      <c r="J54" s="14">
        <f t="shared" si="15"/>
        <v>92.25</v>
      </c>
      <c r="K54" s="14">
        <f t="shared" si="15"/>
        <v>76.75</v>
      </c>
      <c r="L54" s="14">
        <f t="shared" si="15"/>
        <v>73</v>
      </c>
      <c r="M54" s="14">
        <f t="shared" si="15"/>
        <v>101.5</v>
      </c>
      <c r="N54" s="14">
        <f t="shared" si="15"/>
        <v>43</v>
      </c>
      <c r="O54" s="14">
        <f t="shared" si="15"/>
        <v>111</v>
      </c>
      <c r="P54" s="14">
        <f t="shared" si="15"/>
        <v>110.5</v>
      </c>
      <c r="Q54" s="14">
        <f t="shared" si="15"/>
        <v>84</v>
      </c>
      <c r="R54" s="14">
        <f t="shared" si="15"/>
        <v>56.25</v>
      </c>
      <c r="S54" s="14">
        <f t="shared" si="15"/>
        <v>83.5</v>
      </c>
      <c r="T54" s="14">
        <f t="shared" si="15"/>
        <v>108.5</v>
      </c>
      <c r="U54" s="14">
        <f t="shared" si="15"/>
        <v>107</v>
      </c>
      <c r="V54" s="14">
        <f t="shared" si="15"/>
        <v>95.75</v>
      </c>
      <c r="W54" s="14">
        <f t="shared" si="15"/>
        <v>51.5</v>
      </c>
      <c r="X54" s="14">
        <f t="shared" si="15"/>
        <v>111.25</v>
      </c>
      <c r="Y54" s="14">
        <f t="shared" si="15"/>
        <v>0</v>
      </c>
      <c r="Z54" s="14">
        <f t="shared" si="15"/>
        <v>0</v>
      </c>
      <c r="AA54" s="14">
        <f t="shared" si="15"/>
        <v>0</v>
      </c>
      <c r="AB54" s="14">
        <f t="shared" si="15"/>
        <v>0</v>
      </c>
      <c r="AC54" s="14">
        <f t="shared" si="15"/>
        <v>0</v>
      </c>
      <c r="AD54" s="14">
        <f t="shared" si="15"/>
        <v>0</v>
      </c>
      <c r="AE54" s="14">
        <f t="shared" si="15"/>
        <v>0</v>
      </c>
      <c r="AF54" s="14">
        <f t="shared" si="15"/>
        <v>0</v>
      </c>
      <c r="AG54" s="14">
        <f t="shared" si="15"/>
        <v>0</v>
      </c>
      <c r="AH54" s="14">
        <f t="shared" ref="AH54:BB54" si="16">SUM(AH51:AH53)</f>
        <v>0</v>
      </c>
      <c r="AI54" s="14">
        <f t="shared" si="16"/>
        <v>0</v>
      </c>
      <c r="AJ54" s="14">
        <f t="shared" si="16"/>
        <v>0</v>
      </c>
      <c r="AK54" s="14">
        <f t="shared" si="16"/>
        <v>0</v>
      </c>
      <c r="AL54" s="14">
        <f t="shared" si="16"/>
        <v>0</v>
      </c>
      <c r="AM54" s="14">
        <f t="shared" si="16"/>
        <v>0</v>
      </c>
      <c r="AN54" s="14">
        <f t="shared" si="16"/>
        <v>0</v>
      </c>
      <c r="AO54" s="14">
        <f t="shared" si="16"/>
        <v>0</v>
      </c>
      <c r="AP54" s="14">
        <f t="shared" si="16"/>
        <v>0</v>
      </c>
      <c r="AQ54" s="112">
        <f t="shared" si="16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X54" s="14">
        <f t="shared" si="16"/>
        <v>0</v>
      </c>
      <c r="AY54" s="14">
        <f t="shared" si="16"/>
        <v>0</v>
      </c>
      <c r="AZ54" s="14">
        <f t="shared" si="16"/>
        <v>0</v>
      </c>
      <c r="BA54" s="14">
        <f t="shared" si="16"/>
        <v>0</v>
      </c>
      <c r="BB54" s="8">
        <f t="shared" si="16"/>
        <v>1968.5</v>
      </c>
    </row>
    <row r="55" spans="1:54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>
      <c r="A56" s="5" t="s">
        <v>89</v>
      </c>
      <c r="B56" s="24">
        <v>3.25</v>
      </c>
      <c r="C56" s="24">
        <v>37</v>
      </c>
      <c r="D56" s="26">
        <v>30</v>
      </c>
      <c r="E56" s="26">
        <v>0</v>
      </c>
      <c r="F56" s="26">
        <v>0</v>
      </c>
      <c r="G56" s="26">
        <v>0</v>
      </c>
      <c r="H56" s="26">
        <v>0</v>
      </c>
      <c r="I56" s="26">
        <v>29</v>
      </c>
      <c r="J56" s="26">
        <v>24.25</v>
      </c>
      <c r="K56" s="26">
        <v>7.75</v>
      </c>
      <c r="L56" s="26">
        <v>14.25</v>
      </c>
      <c r="M56" s="26">
        <v>23</v>
      </c>
      <c r="N56" s="26">
        <v>22</v>
      </c>
      <c r="O56" s="29">
        <v>24.25</v>
      </c>
      <c r="P56" s="29">
        <v>23.25</v>
      </c>
      <c r="Q56" s="29">
        <v>26.25</v>
      </c>
      <c r="R56" s="29">
        <v>27.75</v>
      </c>
      <c r="S56" s="6">
        <v>30.5</v>
      </c>
      <c r="T56" s="6">
        <v>14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336.5</v>
      </c>
    </row>
    <row r="57" spans="1:54">
      <c r="A57" s="129" t="s">
        <v>34</v>
      </c>
      <c r="B57" s="24">
        <v>0</v>
      </c>
      <c r="C57" s="24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8.5</v>
      </c>
      <c r="L57" s="26">
        <v>16</v>
      </c>
      <c r="M57" s="26">
        <v>20</v>
      </c>
      <c r="N57" s="26">
        <v>20</v>
      </c>
      <c r="O57" s="29">
        <v>20</v>
      </c>
      <c r="P57" s="29">
        <v>20</v>
      </c>
      <c r="Q57" s="29">
        <v>5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109.5</v>
      </c>
    </row>
    <row r="58" spans="1:54">
      <c r="A58" s="7" t="s">
        <v>35</v>
      </c>
      <c r="B58" s="14">
        <f t="shared" ref="B58:AG58" si="17">SUM(B56:B57)</f>
        <v>3.25</v>
      </c>
      <c r="C58" s="14">
        <f t="shared" si="17"/>
        <v>37</v>
      </c>
      <c r="D58" s="14">
        <f t="shared" si="17"/>
        <v>30</v>
      </c>
      <c r="E58" s="14">
        <f t="shared" si="17"/>
        <v>0</v>
      </c>
      <c r="F58" s="14">
        <f t="shared" si="17"/>
        <v>0</v>
      </c>
      <c r="G58" s="14">
        <f t="shared" si="17"/>
        <v>0</v>
      </c>
      <c r="H58" s="14">
        <f t="shared" si="17"/>
        <v>0</v>
      </c>
      <c r="I58" s="14">
        <f t="shared" si="17"/>
        <v>29</v>
      </c>
      <c r="J58" s="14">
        <f t="shared" si="17"/>
        <v>24.25</v>
      </c>
      <c r="K58" s="14">
        <f t="shared" si="17"/>
        <v>16.25</v>
      </c>
      <c r="L58" s="14">
        <f t="shared" si="17"/>
        <v>30.25</v>
      </c>
      <c r="M58" s="14">
        <f t="shared" si="17"/>
        <v>43</v>
      </c>
      <c r="N58" s="14">
        <f t="shared" si="17"/>
        <v>42</v>
      </c>
      <c r="O58" s="14">
        <f t="shared" si="17"/>
        <v>44.25</v>
      </c>
      <c r="P58" s="14">
        <f t="shared" si="17"/>
        <v>43.25</v>
      </c>
      <c r="Q58" s="14">
        <f t="shared" si="17"/>
        <v>31.25</v>
      </c>
      <c r="R58" s="14">
        <f t="shared" si="17"/>
        <v>27.75</v>
      </c>
      <c r="S58" s="14">
        <f t="shared" si="17"/>
        <v>30.5</v>
      </c>
      <c r="T58" s="14">
        <f t="shared" si="17"/>
        <v>14</v>
      </c>
      <c r="U58" s="14">
        <f t="shared" si="17"/>
        <v>0</v>
      </c>
      <c r="V58" s="14">
        <f t="shared" si="17"/>
        <v>0</v>
      </c>
      <c r="W58" s="14">
        <f t="shared" si="17"/>
        <v>0</v>
      </c>
      <c r="X58" s="14">
        <f t="shared" si="17"/>
        <v>0</v>
      </c>
      <c r="Y58" s="14">
        <f t="shared" si="17"/>
        <v>0</v>
      </c>
      <c r="Z58" s="14">
        <f t="shared" si="17"/>
        <v>0</v>
      </c>
      <c r="AA58" s="14">
        <f t="shared" si="17"/>
        <v>0</v>
      </c>
      <c r="AB58" s="14">
        <f t="shared" si="17"/>
        <v>0</v>
      </c>
      <c r="AC58" s="14">
        <f t="shared" si="17"/>
        <v>0</v>
      </c>
      <c r="AD58" s="14">
        <f t="shared" si="17"/>
        <v>0</v>
      </c>
      <c r="AE58" s="14">
        <f t="shared" si="17"/>
        <v>0</v>
      </c>
      <c r="AF58" s="14">
        <f t="shared" si="17"/>
        <v>0</v>
      </c>
      <c r="AG58" s="14">
        <f t="shared" si="17"/>
        <v>0</v>
      </c>
      <c r="AH58" s="14">
        <f t="shared" ref="AH58:BB58" si="18">SUM(AH56:AH57)</f>
        <v>0</v>
      </c>
      <c r="AI58" s="14">
        <f t="shared" si="18"/>
        <v>0</v>
      </c>
      <c r="AJ58" s="14">
        <f t="shared" si="18"/>
        <v>0</v>
      </c>
      <c r="AK58" s="14">
        <f t="shared" si="18"/>
        <v>0</v>
      </c>
      <c r="AL58" s="14">
        <f t="shared" si="18"/>
        <v>0</v>
      </c>
      <c r="AM58" s="14">
        <f t="shared" si="18"/>
        <v>0</v>
      </c>
      <c r="AN58" s="14">
        <f t="shared" si="18"/>
        <v>0</v>
      </c>
      <c r="AO58" s="14">
        <f t="shared" si="18"/>
        <v>0</v>
      </c>
      <c r="AP58" s="14">
        <f t="shared" si="18"/>
        <v>0</v>
      </c>
      <c r="AQ58" s="112">
        <f t="shared" si="18"/>
        <v>0</v>
      </c>
      <c r="AR58" s="14">
        <f t="shared" si="18"/>
        <v>0</v>
      </c>
      <c r="AS58" s="14">
        <f t="shared" si="18"/>
        <v>0</v>
      </c>
      <c r="AT58" s="14">
        <f t="shared" si="18"/>
        <v>0</v>
      </c>
      <c r="AU58" s="14">
        <f t="shared" si="18"/>
        <v>0</v>
      </c>
      <c r="AV58" s="14">
        <f t="shared" si="18"/>
        <v>0</v>
      </c>
      <c r="AW58" s="14">
        <f t="shared" si="18"/>
        <v>0</v>
      </c>
      <c r="AX58" s="14">
        <f t="shared" si="18"/>
        <v>0</v>
      </c>
      <c r="AY58" s="14">
        <f t="shared" si="18"/>
        <v>0</v>
      </c>
      <c r="AZ58" s="14">
        <f t="shared" si="18"/>
        <v>0</v>
      </c>
      <c r="BA58" s="14">
        <f t="shared" si="18"/>
        <v>0</v>
      </c>
      <c r="BB58" s="14">
        <f t="shared" si="18"/>
        <v>446</v>
      </c>
    </row>
    <row r="59" spans="1:54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>
      <c r="A60" s="5" t="s">
        <v>92</v>
      </c>
      <c r="B60" s="24">
        <v>0</v>
      </c>
      <c r="C60" s="24">
        <v>14</v>
      </c>
      <c r="D60" s="26">
        <v>14.5</v>
      </c>
      <c r="E60" s="26">
        <v>5</v>
      </c>
      <c r="F60">
        <v>15</v>
      </c>
      <c r="G60" s="26">
        <v>16.5</v>
      </c>
      <c r="H60" s="26">
        <v>11</v>
      </c>
      <c r="I60" s="26">
        <v>8</v>
      </c>
      <c r="J60" s="26">
        <v>2</v>
      </c>
      <c r="K60" s="26">
        <v>3</v>
      </c>
      <c r="L60" s="26">
        <v>6.5</v>
      </c>
      <c r="M60" s="26">
        <v>10.5</v>
      </c>
      <c r="N60" s="26">
        <v>3</v>
      </c>
      <c r="O60" s="29">
        <v>9.5</v>
      </c>
      <c r="P60" s="29">
        <v>11.5</v>
      </c>
      <c r="Q60" s="29">
        <v>6.5</v>
      </c>
      <c r="R60" s="29">
        <v>4</v>
      </c>
      <c r="S60" s="23">
        <v>13</v>
      </c>
      <c r="T60" s="23">
        <v>11.5</v>
      </c>
      <c r="U60" s="23">
        <v>7</v>
      </c>
      <c r="V60" s="23">
        <v>17.5</v>
      </c>
      <c r="W60" s="23">
        <v>8.5</v>
      </c>
      <c r="X60" s="23">
        <v>12.5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210.5</v>
      </c>
    </row>
    <row r="61" spans="1:54">
      <c r="A61" s="5" t="s">
        <v>99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30</v>
      </c>
      <c r="N61" s="26">
        <v>15</v>
      </c>
      <c r="O61" s="29">
        <v>18.5</v>
      </c>
      <c r="P61" s="29">
        <v>11</v>
      </c>
      <c r="Q61" s="29">
        <v>1.5</v>
      </c>
      <c r="R61" s="29">
        <v>4.75</v>
      </c>
      <c r="S61" s="23">
        <v>2.75</v>
      </c>
      <c r="T61" s="23">
        <v>6</v>
      </c>
      <c r="U61" s="23">
        <v>13.25</v>
      </c>
      <c r="V61" s="23">
        <v>3</v>
      </c>
      <c r="W61" s="23">
        <v>4.5</v>
      </c>
      <c r="X61" s="23">
        <v>9.5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>
      <c r="A62" s="5" t="s">
        <v>100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27.5</v>
      </c>
      <c r="P62" s="29">
        <v>18.75</v>
      </c>
      <c r="Q62" s="29">
        <v>19.5</v>
      </c>
      <c r="R62" s="29">
        <v>27</v>
      </c>
      <c r="S62" s="23">
        <v>19</v>
      </c>
      <c r="T62" s="23">
        <v>16.25</v>
      </c>
      <c r="U62" s="23">
        <v>27.25</v>
      </c>
      <c r="V62" s="23">
        <v>20.25</v>
      </c>
      <c r="W62" s="23">
        <v>11.5</v>
      </c>
      <c r="X62" s="23">
        <v>9.5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>
      <c r="A63" s="129" t="s">
        <v>85</v>
      </c>
      <c r="B63" s="24">
        <v>10.5</v>
      </c>
      <c r="C63" s="24">
        <v>8</v>
      </c>
      <c r="D63" s="26">
        <v>9</v>
      </c>
      <c r="E63" s="26">
        <v>11.5</v>
      </c>
      <c r="F63">
        <v>16</v>
      </c>
      <c r="G63" s="26">
        <v>4</v>
      </c>
      <c r="H63" s="26">
        <v>4</v>
      </c>
      <c r="I63" s="26">
        <v>9.5</v>
      </c>
      <c r="J63" s="26">
        <v>13.5</v>
      </c>
      <c r="K63" s="26">
        <v>5</v>
      </c>
      <c r="L63" s="26">
        <v>16</v>
      </c>
      <c r="M63" s="26">
        <v>13.5</v>
      </c>
      <c r="N63" s="116"/>
      <c r="O63" s="119"/>
      <c r="P63" s="119"/>
      <c r="Q63" s="119"/>
      <c r="R63" s="119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120.5</v>
      </c>
    </row>
    <row r="64" spans="1:54">
      <c r="A64" s="5" t="s">
        <v>86</v>
      </c>
      <c r="B64" s="24">
        <v>0</v>
      </c>
      <c r="C64" s="24">
        <v>4.5</v>
      </c>
      <c r="D64" s="26">
        <v>5</v>
      </c>
      <c r="E64" s="26">
        <v>2.5</v>
      </c>
      <c r="F64">
        <v>2</v>
      </c>
      <c r="G64" s="26">
        <v>4</v>
      </c>
      <c r="H64" s="26">
        <v>6.5</v>
      </c>
      <c r="I64" s="26">
        <v>5</v>
      </c>
      <c r="J64" s="26">
        <v>2</v>
      </c>
      <c r="K64" s="26">
        <v>1.5</v>
      </c>
      <c r="L64" s="26">
        <v>4</v>
      </c>
      <c r="M64" s="26">
        <v>5</v>
      </c>
      <c r="N64" s="26">
        <v>7.5</v>
      </c>
      <c r="O64" s="29">
        <v>15.5</v>
      </c>
      <c r="P64" s="29">
        <v>8</v>
      </c>
      <c r="Q64" s="29">
        <v>3</v>
      </c>
      <c r="R64" s="29">
        <v>7</v>
      </c>
      <c r="S64" s="23">
        <v>6.5</v>
      </c>
      <c r="T64" s="23">
        <v>19.5</v>
      </c>
      <c r="U64" s="23">
        <v>8.5</v>
      </c>
      <c r="V64" s="23">
        <v>19.5</v>
      </c>
      <c r="W64" s="23">
        <v>11</v>
      </c>
      <c r="X64" s="23">
        <v>13.25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161.25</v>
      </c>
    </row>
    <row r="65" spans="1:54">
      <c r="A65" s="5" t="s">
        <v>87</v>
      </c>
      <c r="B65" s="24">
        <v>14</v>
      </c>
      <c r="C65" s="24">
        <v>7</v>
      </c>
      <c r="D65" s="26">
        <v>6</v>
      </c>
      <c r="E65" s="26">
        <v>8</v>
      </c>
      <c r="F65">
        <v>3.5</v>
      </c>
      <c r="G65" s="26">
        <v>3</v>
      </c>
      <c r="H65" s="26">
        <v>3</v>
      </c>
      <c r="I65" s="26">
        <v>2</v>
      </c>
      <c r="J65" s="26">
        <v>0</v>
      </c>
      <c r="K65" s="26">
        <v>0</v>
      </c>
      <c r="L65" s="26">
        <v>2</v>
      </c>
      <c r="M65" s="26">
        <v>2</v>
      </c>
      <c r="N65" s="26">
        <v>7</v>
      </c>
      <c r="O65" s="29">
        <v>16</v>
      </c>
      <c r="P65" s="29">
        <v>7</v>
      </c>
      <c r="Q65" s="29">
        <v>2</v>
      </c>
      <c r="R65" s="29">
        <v>3.5</v>
      </c>
      <c r="S65" s="23">
        <v>2</v>
      </c>
      <c r="T65" s="23">
        <v>14</v>
      </c>
      <c r="U65" s="23">
        <v>16.5</v>
      </c>
      <c r="V65" s="23">
        <v>0</v>
      </c>
      <c r="W65" s="23">
        <v>14</v>
      </c>
      <c r="X65" s="23">
        <v>13.5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146</v>
      </c>
    </row>
    <row r="66" spans="1:54">
      <c r="A66" s="7" t="s">
        <v>88</v>
      </c>
      <c r="B66" s="14">
        <f t="shared" ref="B66:AG66" si="19">SUM(B60:B65)</f>
        <v>24.5</v>
      </c>
      <c r="C66" s="14">
        <f t="shared" si="19"/>
        <v>33.5</v>
      </c>
      <c r="D66" s="14">
        <f t="shared" si="19"/>
        <v>34.5</v>
      </c>
      <c r="E66" s="14">
        <f t="shared" si="19"/>
        <v>27</v>
      </c>
      <c r="F66" s="14">
        <f t="shared" si="19"/>
        <v>36.5</v>
      </c>
      <c r="G66" s="14">
        <f t="shared" si="19"/>
        <v>27.5</v>
      </c>
      <c r="H66" s="14">
        <f t="shared" si="19"/>
        <v>24.5</v>
      </c>
      <c r="I66" s="14">
        <f t="shared" si="19"/>
        <v>24.5</v>
      </c>
      <c r="J66" s="14">
        <f t="shared" si="19"/>
        <v>17.5</v>
      </c>
      <c r="K66" s="14">
        <f t="shared" si="19"/>
        <v>9.5</v>
      </c>
      <c r="L66" s="14">
        <f t="shared" si="19"/>
        <v>28.5</v>
      </c>
      <c r="M66" s="14">
        <f t="shared" si="19"/>
        <v>61</v>
      </c>
      <c r="N66" s="14">
        <f t="shared" si="19"/>
        <v>32.5</v>
      </c>
      <c r="O66" s="14">
        <f t="shared" si="19"/>
        <v>87</v>
      </c>
      <c r="P66" s="14">
        <f t="shared" si="19"/>
        <v>56.25</v>
      </c>
      <c r="Q66" s="14">
        <f t="shared" si="19"/>
        <v>32.5</v>
      </c>
      <c r="R66" s="14">
        <f t="shared" si="19"/>
        <v>46.25</v>
      </c>
      <c r="S66" s="14">
        <f t="shared" si="19"/>
        <v>43.25</v>
      </c>
      <c r="T66" s="14">
        <f t="shared" si="19"/>
        <v>67.25</v>
      </c>
      <c r="U66" s="14">
        <f t="shared" si="19"/>
        <v>72.5</v>
      </c>
      <c r="V66" s="14">
        <f t="shared" si="19"/>
        <v>60.25</v>
      </c>
      <c r="W66" s="14">
        <f t="shared" si="19"/>
        <v>49.5</v>
      </c>
      <c r="X66" s="14">
        <f t="shared" si="19"/>
        <v>58.25</v>
      </c>
      <c r="Y66" s="14">
        <f t="shared" si="19"/>
        <v>0</v>
      </c>
      <c r="Z66" s="14">
        <f t="shared" si="19"/>
        <v>0</v>
      </c>
      <c r="AA66" s="14">
        <f t="shared" si="19"/>
        <v>0</v>
      </c>
      <c r="AB66" s="14">
        <f t="shared" si="19"/>
        <v>0</v>
      </c>
      <c r="AC66" s="14">
        <f t="shared" si="19"/>
        <v>0</v>
      </c>
      <c r="AD66" s="14">
        <f t="shared" si="19"/>
        <v>0</v>
      </c>
      <c r="AE66" s="14">
        <f t="shared" si="19"/>
        <v>0</v>
      </c>
      <c r="AF66" s="14">
        <f t="shared" si="19"/>
        <v>0</v>
      </c>
      <c r="AG66" s="14">
        <f t="shared" si="19"/>
        <v>0</v>
      </c>
      <c r="AH66" s="14">
        <f t="shared" ref="AH66:BB66" si="20">SUM(AH60:AH65)</f>
        <v>0</v>
      </c>
      <c r="AI66" s="14">
        <f t="shared" si="20"/>
        <v>0</v>
      </c>
      <c r="AJ66" s="14">
        <f t="shared" si="20"/>
        <v>0</v>
      </c>
      <c r="AK66" s="14">
        <f t="shared" si="20"/>
        <v>0</v>
      </c>
      <c r="AL66" s="14">
        <f t="shared" si="20"/>
        <v>0</v>
      </c>
      <c r="AM66" s="14">
        <f t="shared" si="20"/>
        <v>0</v>
      </c>
      <c r="AN66" s="14">
        <f t="shared" si="20"/>
        <v>0</v>
      </c>
      <c r="AO66" s="14">
        <f t="shared" si="20"/>
        <v>0</v>
      </c>
      <c r="AP66" s="14">
        <f t="shared" si="20"/>
        <v>0</v>
      </c>
      <c r="AQ66" s="112">
        <f t="shared" si="20"/>
        <v>0</v>
      </c>
      <c r="AR66" s="14">
        <f t="shared" si="20"/>
        <v>0</v>
      </c>
      <c r="AS66" s="14">
        <f t="shared" si="20"/>
        <v>0</v>
      </c>
      <c r="AT66" s="14">
        <f t="shared" si="20"/>
        <v>0</v>
      </c>
      <c r="AU66" s="14">
        <f t="shared" si="20"/>
        <v>0</v>
      </c>
      <c r="AV66" s="14">
        <f t="shared" si="20"/>
        <v>0</v>
      </c>
      <c r="AW66" s="14">
        <f t="shared" si="20"/>
        <v>0</v>
      </c>
      <c r="AX66" s="14">
        <f t="shared" si="20"/>
        <v>0</v>
      </c>
      <c r="AY66" s="14">
        <f t="shared" si="20"/>
        <v>0</v>
      </c>
      <c r="AZ66" s="14">
        <f t="shared" si="20"/>
        <v>0</v>
      </c>
      <c r="BA66" s="14">
        <f t="shared" si="20"/>
        <v>0</v>
      </c>
      <c r="BB66" s="8">
        <f t="shared" si="20"/>
        <v>638.25</v>
      </c>
    </row>
    <row r="67" spans="1:54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>
      <c r="A68" s="7" t="s">
        <v>54</v>
      </c>
      <c r="B68" s="15">
        <f t="shared" ref="B68:AG68" si="21">B49+B54+B58+B66</f>
        <v>244.5</v>
      </c>
      <c r="C68" s="15">
        <f t="shared" si="21"/>
        <v>460.5</v>
      </c>
      <c r="D68" s="15">
        <f t="shared" si="21"/>
        <v>393.5</v>
      </c>
      <c r="E68" s="15">
        <f t="shared" si="21"/>
        <v>333</v>
      </c>
      <c r="F68" s="15">
        <f t="shared" si="21"/>
        <v>307.75</v>
      </c>
      <c r="G68" s="15">
        <f t="shared" si="21"/>
        <v>318.5</v>
      </c>
      <c r="H68" s="15">
        <f t="shared" si="21"/>
        <v>352.75</v>
      </c>
      <c r="I68" s="15">
        <f t="shared" si="21"/>
        <v>386.25</v>
      </c>
      <c r="J68" s="15">
        <f t="shared" si="21"/>
        <v>368.6</v>
      </c>
      <c r="K68" s="15">
        <f t="shared" si="21"/>
        <v>218.75</v>
      </c>
      <c r="L68" s="15">
        <f t="shared" si="21"/>
        <v>293.25</v>
      </c>
      <c r="M68" s="15">
        <f t="shared" si="21"/>
        <v>372</v>
      </c>
      <c r="N68" s="15">
        <f t="shared" si="21"/>
        <v>292.75</v>
      </c>
      <c r="O68" s="15">
        <f t="shared" si="21"/>
        <v>427.75</v>
      </c>
      <c r="P68" s="15">
        <f t="shared" si="21"/>
        <v>528</v>
      </c>
      <c r="Q68" s="15">
        <f t="shared" si="21"/>
        <v>329.5</v>
      </c>
      <c r="R68" s="15">
        <f t="shared" si="21"/>
        <v>349.42</v>
      </c>
      <c r="S68" s="15">
        <f t="shared" si="21"/>
        <v>340.25</v>
      </c>
      <c r="T68" s="15">
        <f t="shared" si="21"/>
        <v>454.75</v>
      </c>
      <c r="U68" s="15">
        <f t="shared" si="21"/>
        <v>523.4</v>
      </c>
      <c r="V68" s="15">
        <f t="shared" si="21"/>
        <v>395.25</v>
      </c>
      <c r="W68" s="15">
        <f t="shared" si="21"/>
        <v>250.25</v>
      </c>
      <c r="X68" s="15">
        <f t="shared" si="21"/>
        <v>380</v>
      </c>
      <c r="Y68" s="15">
        <f t="shared" si="21"/>
        <v>0</v>
      </c>
      <c r="Z68" s="15">
        <f t="shared" si="21"/>
        <v>0</v>
      </c>
      <c r="AA68" s="15">
        <f t="shared" si="21"/>
        <v>0</v>
      </c>
      <c r="AB68" s="15">
        <f t="shared" si="21"/>
        <v>0</v>
      </c>
      <c r="AC68" s="15">
        <f t="shared" si="21"/>
        <v>0</v>
      </c>
      <c r="AD68" s="15">
        <f t="shared" si="21"/>
        <v>0</v>
      </c>
      <c r="AE68" s="15">
        <f t="shared" si="21"/>
        <v>0</v>
      </c>
      <c r="AF68" s="15">
        <f t="shared" si="21"/>
        <v>0</v>
      </c>
      <c r="AG68" s="15">
        <f t="shared" si="21"/>
        <v>0</v>
      </c>
      <c r="AH68" s="15">
        <f t="shared" ref="AH68:BB68" si="22">AH49+AH54+AH58+AH66</f>
        <v>0</v>
      </c>
      <c r="AI68" s="15">
        <f t="shared" si="22"/>
        <v>0</v>
      </c>
      <c r="AJ68" s="15">
        <f t="shared" si="22"/>
        <v>0</v>
      </c>
      <c r="AK68" s="15">
        <f t="shared" si="22"/>
        <v>0</v>
      </c>
      <c r="AL68" s="15">
        <f t="shared" si="22"/>
        <v>0</v>
      </c>
      <c r="AM68" s="15">
        <f t="shared" si="22"/>
        <v>0</v>
      </c>
      <c r="AN68" s="15">
        <f t="shared" si="22"/>
        <v>0</v>
      </c>
      <c r="AO68" s="15">
        <f t="shared" si="22"/>
        <v>0</v>
      </c>
      <c r="AP68" s="15">
        <f t="shared" si="22"/>
        <v>0</v>
      </c>
      <c r="AQ68" s="111">
        <f t="shared" si="22"/>
        <v>0</v>
      </c>
      <c r="AR68" s="15">
        <f t="shared" si="22"/>
        <v>0</v>
      </c>
      <c r="AS68" s="15">
        <f t="shared" si="22"/>
        <v>0</v>
      </c>
      <c r="AT68" s="15">
        <f t="shared" si="22"/>
        <v>0</v>
      </c>
      <c r="AU68" s="15">
        <f t="shared" si="22"/>
        <v>0</v>
      </c>
      <c r="AV68" s="15">
        <f t="shared" si="22"/>
        <v>0</v>
      </c>
      <c r="AW68" s="15">
        <f t="shared" si="22"/>
        <v>0</v>
      </c>
      <c r="AX68" s="15">
        <f t="shared" si="22"/>
        <v>0</v>
      </c>
      <c r="AY68" s="15">
        <f t="shared" si="22"/>
        <v>0</v>
      </c>
      <c r="AZ68" s="15">
        <f t="shared" si="22"/>
        <v>0</v>
      </c>
      <c r="BA68" s="15">
        <f t="shared" si="22"/>
        <v>0</v>
      </c>
      <c r="BB68" s="15">
        <f t="shared" si="22"/>
        <v>7063.43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47B5-D05F-DB4A-A972-2484570794B0}">
  <dimension ref="A1:BB68"/>
  <sheetViews>
    <sheetView zoomScale="93" zoomScaleNormal="93" zoomScalePageLayoutView="120" workbookViewId="0">
      <pane xSplit="1" ySplit="6" topLeftCell="B27" activePane="bottomRight" state="frozenSplit"/>
      <selection pane="topRight" activeCell="J1" sqref="J1"/>
      <selection pane="bottomLeft" activeCell="A21" sqref="A21"/>
      <selection pane="bottomRight" activeCell="A43" sqref="A43"/>
    </sheetView>
  </sheetViews>
  <sheetFormatPr baseColWidth="10" defaultRowHeight="16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>
      <c r="A8" s="5" t="s">
        <v>5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6">
        <v>0</v>
      </c>
      <c r="L8" s="26">
        <v>0</v>
      </c>
      <c r="M8" s="26">
        <v>0</v>
      </c>
      <c r="N8" s="26">
        <v>0</v>
      </c>
      <c r="O8" s="29">
        <v>0</v>
      </c>
      <c r="P8" s="29">
        <v>0</v>
      </c>
      <c r="Q8" s="29">
        <v>0</v>
      </c>
      <c r="R8" s="29">
        <v>0</v>
      </c>
      <c r="S8" s="6">
        <v>32</v>
      </c>
      <c r="T8" s="6">
        <v>40</v>
      </c>
      <c r="U8" s="6">
        <v>0</v>
      </c>
      <c r="V8" s="6">
        <v>0</v>
      </c>
      <c r="W8" s="6">
        <v>0</v>
      </c>
      <c r="X8" s="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72</v>
      </c>
    </row>
    <row r="9" spans="1:54">
      <c r="A9" s="28" t="s">
        <v>58</v>
      </c>
      <c r="B9" s="24">
        <v>0</v>
      </c>
      <c r="C9" s="24">
        <v>0</v>
      </c>
      <c r="D9" s="26">
        <v>8</v>
      </c>
      <c r="E9" s="26">
        <v>0</v>
      </c>
      <c r="F9" s="26">
        <v>0</v>
      </c>
      <c r="G9" s="26">
        <v>4</v>
      </c>
      <c r="H9" s="26">
        <v>0</v>
      </c>
      <c r="I9" s="26">
        <v>0</v>
      </c>
      <c r="J9" s="26">
        <v>8</v>
      </c>
      <c r="K9" s="26">
        <v>0</v>
      </c>
      <c r="L9" s="26">
        <v>0</v>
      </c>
      <c r="M9" s="26">
        <v>0</v>
      </c>
      <c r="N9" s="26">
        <v>0</v>
      </c>
      <c r="O9" s="29">
        <v>0</v>
      </c>
      <c r="P9" s="29">
        <v>0</v>
      </c>
      <c r="Q9" s="29">
        <v>0</v>
      </c>
      <c r="R9" s="29">
        <v>0</v>
      </c>
      <c r="S9" s="6">
        <v>16</v>
      </c>
      <c r="T9" s="6">
        <v>0</v>
      </c>
      <c r="U9" s="6">
        <v>0</v>
      </c>
      <c r="V9" s="6">
        <v>8</v>
      </c>
      <c r="W9" s="6">
        <v>32</v>
      </c>
      <c r="X9" s="6">
        <v>40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116</v>
      </c>
    </row>
    <row r="10" spans="1:54">
      <c r="A10" s="7" t="s">
        <v>6</v>
      </c>
      <c r="B10" s="14">
        <f t="shared" ref="B10:AG10" si="1">SUM(B8:B9)</f>
        <v>0</v>
      </c>
      <c r="C10" s="14">
        <f t="shared" si="1"/>
        <v>0</v>
      </c>
      <c r="D10" s="14">
        <f t="shared" si="1"/>
        <v>8</v>
      </c>
      <c r="E10" s="14">
        <f t="shared" si="1"/>
        <v>0</v>
      </c>
      <c r="F10" s="14">
        <f t="shared" si="1"/>
        <v>0</v>
      </c>
      <c r="G10" s="14">
        <f t="shared" si="1"/>
        <v>4</v>
      </c>
      <c r="H10" s="14">
        <f t="shared" si="1"/>
        <v>0</v>
      </c>
      <c r="I10" s="14">
        <f t="shared" si="1"/>
        <v>0</v>
      </c>
      <c r="J10" s="14">
        <f t="shared" si="1"/>
        <v>8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48</v>
      </c>
      <c r="T10" s="14">
        <f t="shared" si="1"/>
        <v>40</v>
      </c>
      <c r="U10" s="14">
        <f t="shared" si="1"/>
        <v>0</v>
      </c>
      <c r="V10" s="14">
        <f t="shared" si="1"/>
        <v>8</v>
      </c>
      <c r="W10" s="14">
        <f t="shared" si="1"/>
        <v>32</v>
      </c>
      <c r="X10" s="14">
        <f t="shared" si="1"/>
        <v>40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188</v>
      </c>
    </row>
    <row r="11" spans="1:54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>
      <c r="A12" s="9" t="s">
        <v>7</v>
      </c>
      <c r="B12" s="25">
        <v>8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7">
        <v>8</v>
      </c>
      <c r="L12" s="27">
        <v>0</v>
      </c>
      <c r="M12" s="27">
        <v>0</v>
      </c>
      <c r="N12" s="27">
        <v>0</v>
      </c>
      <c r="O12" s="30">
        <v>32</v>
      </c>
      <c r="P12" s="30">
        <v>0</v>
      </c>
      <c r="Q12" s="30">
        <v>32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80</v>
      </c>
    </row>
    <row r="13" spans="1:54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8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>
      <c r="A14" s="5" t="s">
        <v>8</v>
      </c>
      <c r="B14" s="25">
        <v>8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7">
        <v>40</v>
      </c>
      <c r="K14" s="27">
        <v>0</v>
      </c>
      <c r="L14" s="27">
        <v>0</v>
      </c>
      <c r="M14" s="27">
        <v>0</v>
      </c>
      <c r="N14" s="27">
        <v>0</v>
      </c>
      <c r="O14" s="30">
        <v>0</v>
      </c>
      <c r="P14" s="30">
        <v>0</v>
      </c>
      <c r="Q14" s="30">
        <v>32</v>
      </c>
      <c r="R14" s="3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80</v>
      </c>
    </row>
    <row r="15" spans="1:54">
      <c r="A15" s="5" t="s">
        <v>9</v>
      </c>
      <c r="B15" s="25">
        <v>24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7">
        <v>8</v>
      </c>
      <c r="K15" s="27">
        <v>0</v>
      </c>
      <c r="L15" s="27">
        <v>0</v>
      </c>
      <c r="M15" s="27">
        <v>0</v>
      </c>
      <c r="N15" s="27">
        <v>40</v>
      </c>
      <c r="O15" s="30">
        <v>0</v>
      </c>
      <c r="P15" s="30">
        <v>0</v>
      </c>
      <c r="Q15" s="30">
        <v>0</v>
      </c>
      <c r="R15" s="30">
        <v>32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104</v>
      </c>
    </row>
    <row r="16" spans="1:54">
      <c r="A16" s="5" t="s">
        <v>10</v>
      </c>
      <c r="B16" s="25">
        <v>24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0</v>
      </c>
      <c r="Q16" s="30">
        <v>0</v>
      </c>
      <c r="R16" s="30">
        <v>32</v>
      </c>
      <c r="S16" s="10">
        <v>0</v>
      </c>
      <c r="T16" s="10">
        <v>0</v>
      </c>
      <c r="U16" s="10">
        <v>0</v>
      </c>
      <c r="V16" s="10">
        <v>0</v>
      </c>
      <c r="W16" s="10">
        <v>8</v>
      </c>
      <c r="X16" s="10">
        <v>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64</v>
      </c>
    </row>
    <row r="17" spans="1:54">
      <c r="A17" s="5" t="s">
        <v>76</v>
      </c>
      <c r="B17" s="25">
        <v>0</v>
      </c>
      <c r="C17" s="25">
        <v>0</v>
      </c>
      <c r="D17" s="27">
        <v>0</v>
      </c>
      <c r="E17" s="27">
        <v>0</v>
      </c>
      <c r="F17" s="27">
        <v>8</v>
      </c>
      <c r="G17" s="27">
        <v>0</v>
      </c>
      <c r="H17" s="27">
        <v>0</v>
      </c>
      <c r="I17" s="27">
        <v>0</v>
      </c>
      <c r="J17" s="27">
        <v>8</v>
      </c>
      <c r="K17" s="27">
        <v>8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32</v>
      </c>
      <c r="R17" s="30">
        <v>24</v>
      </c>
      <c r="S17" s="10">
        <v>0</v>
      </c>
      <c r="T17" s="10">
        <v>0</v>
      </c>
      <c r="U17" s="10">
        <v>0</v>
      </c>
      <c r="V17" s="10">
        <v>0</v>
      </c>
      <c r="W17" s="10">
        <v>8</v>
      </c>
      <c r="X17" s="10">
        <v>40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128</v>
      </c>
    </row>
    <row r="18" spans="1:54" ht="16" customHeight="1">
      <c r="A18" s="129" t="s">
        <v>59</v>
      </c>
      <c r="B18" s="25">
        <v>8</v>
      </c>
      <c r="C18" s="25">
        <v>0</v>
      </c>
      <c r="D18" s="27">
        <v>0</v>
      </c>
      <c r="E18" s="27">
        <v>8</v>
      </c>
      <c r="F18" s="37">
        <v>0</v>
      </c>
      <c r="G18" s="27">
        <v>0</v>
      </c>
      <c r="H18" s="27">
        <v>0</v>
      </c>
      <c r="I18" s="27">
        <v>8</v>
      </c>
      <c r="J18" s="27">
        <v>0</v>
      </c>
      <c r="K18" s="27">
        <v>32</v>
      </c>
      <c r="L18" s="27">
        <v>0</v>
      </c>
      <c r="M18" s="27">
        <v>40</v>
      </c>
      <c r="N18" s="27">
        <v>24</v>
      </c>
      <c r="O18" s="30">
        <v>8</v>
      </c>
      <c r="P18" s="30">
        <v>8</v>
      </c>
      <c r="Q18" s="30">
        <v>8</v>
      </c>
      <c r="R18" s="30">
        <v>8</v>
      </c>
      <c r="S18" s="10">
        <v>0</v>
      </c>
      <c r="T18" s="118">
        <v>8</v>
      </c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160</v>
      </c>
    </row>
    <row r="19" spans="1:54">
      <c r="A19" s="5" t="s">
        <v>77</v>
      </c>
      <c r="B19" s="25">
        <v>0</v>
      </c>
      <c r="C19" s="25">
        <v>0</v>
      </c>
      <c r="D19" s="27">
        <v>0</v>
      </c>
      <c r="E19" s="27">
        <v>0</v>
      </c>
      <c r="F19" s="3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30">
        <v>4</v>
      </c>
      <c r="P19" s="30">
        <v>20</v>
      </c>
      <c r="Q19" s="30">
        <v>32</v>
      </c>
      <c r="R19" s="3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8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64</v>
      </c>
    </row>
    <row r="20" spans="1:54">
      <c r="A20" s="5" t="s">
        <v>78</v>
      </c>
      <c r="B20" s="25">
        <v>24</v>
      </c>
      <c r="C20" s="25">
        <v>40</v>
      </c>
      <c r="D20" s="27">
        <v>40</v>
      </c>
      <c r="E20" s="27">
        <v>16</v>
      </c>
      <c r="F20" s="3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24</v>
      </c>
      <c r="S20" s="10">
        <v>8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152</v>
      </c>
    </row>
    <row r="21" spans="1:54">
      <c r="A21" s="5" t="s">
        <v>11</v>
      </c>
      <c r="B21" s="25">
        <v>0</v>
      </c>
      <c r="C21" s="25">
        <v>0</v>
      </c>
      <c r="D21" s="27">
        <v>0</v>
      </c>
      <c r="E21" s="27">
        <v>21</v>
      </c>
      <c r="F21" s="3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0</v>
      </c>
      <c r="Q21" s="30">
        <v>0</v>
      </c>
      <c r="R21" s="30">
        <v>28</v>
      </c>
      <c r="S21" s="35">
        <v>0</v>
      </c>
      <c r="T21" s="35">
        <v>0</v>
      </c>
      <c r="U21" s="35">
        <v>0</v>
      </c>
      <c r="V21" s="35">
        <v>0</v>
      </c>
      <c r="W21" s="35">
        <v>7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56</v>
      </c>
    </row>
    <row r="22" spans="1:54">
      <c r="A22" s="9" t="s">
        <v>79</v>
      </c>
      <c r="B22" s="25">
        <v>0</v>
      </c>
      <c r="C22" s="25">
        <v>0</v>
      </c>
      <c r="D22" s="27">
        <v>0</v>
      </c>
      <c r="E22" s="27">
        <v>0</v>
      </c>
      <c r="F22" s="37">
        <v>0</v>
      </c>
      <c r="G22" s="27">
        <v>24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24</v>
      </c>
      <c r="N22" s="27">
        <v>0</v>
      </c>
      <c r="O22" s="30">
        <v>0</v>
      </c>
      <c r="P22" s="30">
        <v>0</v>
      </c>
      <c r="Q22" s="30">
        <v>0</v>
      </c>
      <c r="R22" s="30">
        <v>0</v>
      </c>
      <c r="S22" s="35">
        <v>16</v>
      </c>
      <c r="T22" s="35">
        <v>0</v>
      </c>
      <c r="U22" s="35">
        <v>0</v>
      </c>
      <c r="V22" s="35">
        <v>0</v>
      </c>
      <c r="W22" s="35">
        <v>24</v>
      </c>
      <c r="X22" s="35">
        <v>0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88</v>
      </c>
    </row>
    <row r="23" spans="1:54">
      <c r="A23" s="7" t="s">
        <v>12</v>
      </c>
      <c r="B23" s="14">
        <f t="shared" ref="B23:AG23" si="4">SUM(B12:B22)</f>
        <v>96</v>
      </c>
      <c r="C23" s="14">
        <f t="shared" si="4"/>
        <v>40</v>
      </c>
      <c r="D23" s="14">
        <f t="shared" si="4"/>
        <v>40</v>
      </c>
      <c r="E23" s="14">
        <f t="shared" si="4"/>
        <v>45</v>
      </c>
      <c r="F23" s="14">
        <f t="shared" si="4"/>
        <v>8</v>
      </c>
      <c r="G23" s="14">
        <f t="shared" si="4"/>
        <v>24</v>
      </c>
      <c r="H23" s="14">
        <f t="shared" si="4"/>
        <v>0</v>
      </c>
      <c r="I23" s="14">
        <f t="shared" si="4"/>
        <v>8</v>
      </c>
      <c r="J23" s="14">
        <f t="shared" si="4"/>
        <v>56</v>
      </c>
      <c r="K23" s="14">
        <f t="shared" si="4"/>
        <v>48</v>
      </c>
      <c r="L23" s="14">
        <f t="shared" si="4"/>
        <v>0</v>
      </c>
      <c r="M23" s="14">
        <f t="shared" si="4"/>
        <v>64</v>
      </c>
      <c r="N23" s="14">
        <f t="shared" si="4"/>
        <v>64</v>
      </c>
      <c r="O23" s="14">
        <f t="shared" si="4"/>
        <v>44</v>
      </c>
      <c r="P23" s="14">
        <f t="shared" si="4"/>
        <v>28</v>
      </c>
      <c r="Q23" s="14">
        <f t="shared" si="4"/>
        <v>136</v>
      </c>
      <c r="R23" s="14">
        <f t="shared" si="4"/>
        <v>148</v>
      </c>
      <c r="S23" s="14">
        <f t="shared" si="4"/>
        <v>24</v>
      </c>
      <c r="T23" s="14">
        <f t="shared" si="4"/>
        <v>8</v>
      </c>
      <c r="U23" s="14">
        <f t="shared" si="4"/>
        <v>0</v>
      </c>
      <c r="V23" s="14">
        <f t="shared" si="4"/>
        <v>8</v>
      </c>
      <c r="W23" s="14">
        <f t="shared" si="4"/>
        <v>47</v>
      </c>
      <c r="X23" s="14">
        <f t="shared" si="4"/>
        <v>48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976</v>
      </c>
    </row>
    <row r="24" spans="1:54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>
      <c r="A25" s="32" t="s">
        <v>91</v>
      </c>
      <c r="B25" s="24">
        <v>0</v>
      </c>
      <c r="C25" s="25">
        <v>0</v>
      </c>
      <c r="D25" s="25">
        <v>0</v>
      </c>
      <c r="E25" s="25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16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>
      <c r="A26" s="5" t="s">
        <v>13</v>
      </c>
      <c r="B26" s="24">
        <v>0</v>
      </c>
      <c r="C26" s="25">
        <v>0</v>
      </c>
      <c r="D26" s="25">
        <v>0</v>
      </c>
      <c r="E26" s="25">
        <v>0</v>
      </c>
      <c r="F26" s="27">
        <v>0</v>
      </c>
      <c r="G26" s="26">
        <v>0</v>
      </c>
      <c r="H26" s="27">
        <v>0</v>
      </c>
      <c r="I26" s="26">
        <v>0</v>
      </c>
      <c r="J26" s="27">
        <v>0</v>
      </c>
      <c r="K26" s="27">
        <v>0</v>
      </c>
      <c r="L26" s="26">
        <v>0</v>
      </c>
      <c r="M26" s="26">
        <v>0</v>
      </c>
      <c r="N26" s="26">
        <v>0</v>
      </c>
      <c r="O26" s="29">
        <v>0</v>
      </c>
      <c r="P26" s="30">
        <v>0</v>
      </c>
      <c r="Q26" s="30">
        <v>0</v>
      </c>
      <c r="R26" s="30">
        <v>0</v>
      </c>
      <c r="S26" s="10">
        <v>16</v>
      </c>
      <c r="T26" s="6">
        <v>0</v>
      </c>
      <c r="U26" s="6">
        <v>0</v>
      </c>
      <c r="V26" s="6">
        <v>0</v>
      </c>
      <c r="W26" s="10">
        <v>0</v>
      </c>
      <c r="X26" s="10">
        <v>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16</v>
      </c>
    </row>
    <row r="27" spans="1:54">
      <c r="A27" s="5" t="s">
        <v>15</v>
      </c>
      <c r="B27" s="24">
        <v>0</v>
      </c>
      <c r="C27" s="25">
        <v>0</v>
      </c>
      <c r="D27" s="25">
        <v>0</v>
      </c>
      <c r="E27" s="25">
        <v>0</v>
      </c>
      <c r="F27" s="27">
        <v>16</v>
      </c>
      <c r="G27" s="26">
        <v>0</v>
      </c>
      <c r="H27" s="27">
        <v>0</v>
      </c>
      <c r="I27" s="26">
        <v>0</v>
      </c>
      <c r="J27" s="27">
        <v>16</v>
      </c>
      <c r="K27" s="27">
        <v>16</v>
      </c>
      <c r="L27" s="26">
        <v>0</v>
      </c>
      <c r="M27" s="27">
        <v>8</v>
      </c>
      <c r="N27" s="27">
        <v>0</v>
      </c>
      <c r="O27" s="29">
        <v>0</v>
      </c>
      <c r="P27" s="30">
        <v>0</v>
      </c>
      <c r="Q27" s="30">
        <v>0</v>
      </c>
      <c r="R27" s="30">
        <v>16</v>
      </c>
      <c r="S27" s="10">
        <v>0</v>
      </c>
      <c r="T27" s="6">
        <v>0</v>
      </c>
      <c r="U27" s="6">
        <v>0</v>
      </c>
      <c r="V27" s="6">
        <v>0</v>
      </c>
      <c r="W27" s="10">
        <v>0</v>
      </c>
      <c r="X27" s="10">
        <v>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72</v>
      </c>
    </row>
    <row r="28" spans="1:54">
      <c r="A28" s="5" t="s">
        <v>95</v>
      </c>
      <c r="B28" s="24">
        <v>0</v>
      </c>
      <c r="C28" s="25">
        <v>0</v>
      </c>
      <c r="D28" s="25">
        <v>0</v>
      </c>
      <c r="E28" s="25">
        <v>0</v>
      </c>
      <c r="F28" s="27">
        <v>0</v>
      </c>
      <c r="G28" s="26">
        <v>0</v>
      </c>
      <c r="H28" s="27">
        <v>0</v>
      </c>
      <c r="I28" s="27">
        <v>8</v>
      </c>
      <c r="J28" s="27">
        <v>0</v>
      </c>
      <c r="K28" s="27">
        <v>8</v>
      </c>
      <c r="L28" s="26">
        <v>0</v>
      </c>
      <c r="M28" s="26">
        <v>0</v>
      </c>
      <c r="N28" s="26">
        <v>0</v>
      </c>
      <c r="O28" s="29">
        <v>0</v>
      </c>
      <c r="P28" s="30">
        <v>0</v>
      </c>
      <c r="Q28" s="30">
        <v>0</v>
      </c>
      <c r="R28" s="30">
        <v>0</v>
      </c>
      <c r="S28" s="10">
        <v>0</v>
      </c>
      <c r="T28" s="6">
        <v>0</v>
      </c>
      <c r="U28" s="6">
        <v>0</v>
      </c>
      <c r="V28" s="6">
        <v>0</v>
      </c>
      <c r="W28" s="10">
        <v>16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>
      <c r="A29" s="5" t="s">
        <v>90</v>
      </c>
      <c r="B29" s="25">
        <v>5</v>
      </c>
      <c r="C29" s="25">
        <v>0</v>
      </c>
      <c r="D29" s="25">
        <v>0</v>
      </c>
      <c r="E29" s="25">
        <v>0</v>
      </c>
      <c r="F29" s="27">
        <v>0</v>
      </c>
      <c r="G29" s="26">
        <v>0</v>
      </c>
      <c r="H29" s="27">
        <v>5</v>
      </c>
      <c r="I29" s="27">
        <v>0</v>
      </c>
      <c r="J29" s="27">
        <v>10</v>
      </c>
      <c r="K29" s="27">
        <v>0</v>
      </c>
      <c r="L29" s="26">
        <v>0</v>
      </c>
      <c r="M29" s="26">
        <v>0</v>
      </c>
      <c r="N29" s="27">
        <v>5</v>
      </c>
      <c r="O29" s="29">
        <v>0</v>
      </c>
      <c r="P29" s="30">
        <v>5</v>
      </c>
      <c r="Q29" s="30">
        <v>6</v>
      </c>
      <c r="R29" s="30">
        <v>0</v>
      </c>
      <c r="S29" s="10">
        <v>0</v>
      </c>
      <c r="T29" s="6">
        <v>0</v>
      </c>
      <c r="U29" s="6">
        <v>0</v>
      </c>
      <c r="V29" s="6">
        <v>0</v>
      </c>
      <c r="W29" s="10">
        <v>0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>
      <c r="A30" s="9" t="s">
        <v>80</v>
      </c>
      <c r="B30" s="25">
        <v>0</v>
      </c>
      <c r="C30" s="25">
        <v>0</v>
      </c>
      <c r="D30" s="25">
        <v>0</v>
      </c>
      <c r="E30" s="25">
        <v>0</v>
      </c>
      <c r="F30" s="27">
        <v>0</v>
      </c>
      <c r="G30" s="27">
        <v>8</v>
      </c>
      <c r="H30" s="37">
        <v>0</v>
      </c>
      <c r="I30" s="27">
        <v>8</v>
      </c>
      <c r="J30" s="27">
        <v>8</v>
      </c>
      <c r="K30" s="27">
        <v>0</v>
      </c>
      <c r="L30" s="26">
        <v>0</v>
      </c>
      <c r="M30" s="27">
        <v>40</v>
      </c>
      <c r="N30" s="27">
        <v>40</v>
      </c>
      <c r="O30" s="29">
        <v>0</v>
      </c>
      <c r="P30" s="30">
        <v>0</v>
      </c>
      <c r="Q30" s="30">
        <v>0</v>
      </c>
      <c r="R30" s="30">
        <v>0</v>
      </c>
      <c r="S30" s="10">
        <v>0</v>
      </c>
      <c r="T30" s="6">
        <v>0</v>
      </c>
      <c r="U30" s="6">
        <v>0</v>
      </c>
      <c r="V30" s="10">
        <v>8</v>
      </c>
      <c r="W30" s="10">
        <v>0</v>
      </c>
      <c r="X30" s="10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112</v>
      </c>
    </row>
    <row r="31" spans="1:54">
      <c r="A31" s="5" t="s">
        <v>93</v>
      </c>
      <c r="B31" s="25">
        <v>16</v>
      </c>
      <c r="C31" s="25">
        <v>0</v>
      </c>
      <c r="D31" s="25">
        <v>0</v>
      </c>
      <c r="E31" s="25">
        <v>0</v>
      </c>
      <c r="F31" s="27">
        <v>0</v>
      </c>
      <c r="G31" s="27">
        <v>0</v>
      </c>
      <c r="H31" s="37">
        <v>0</v>
      </c>
      <c r="I31" s="27">
        <v>4</v>
      </c>
      <c r="J31" s="27">
        <v>8</v>
      </c>
      <c r="K31" s="27">
        <v>0</v>
      </c>
      <c r="L31" s="26">
        <v>0</v>
      </c>
      <c r="M31" s="26">
        <v>0</v>
      </c>
      <c r="N31" s="26">
        <v>0</v>
      </c>
      <c r="O31" s="29">
        <v>0</v>
      </c>
      <c r="P31" s="30">
        <v>0</v>
      </c>
      <c r="Q31" s="30">
        <v>0</v>
      </c>
      <c r="R31" s="30">
        <v>0</v>
      </c>
      <c r="S31" s="10">
        <v>0</v>
      </c>
      <c r="T31" s="6">
        <v>0</v>
      </c>
      <c r="U31" s="6">
        <v>0</v>
      </c>
      <c r="V31" s="6">
        <v>0</v>
      </c>
      <c r="W31" s="10">
        <v>8</v>
      </c>
      <c r="X31" s="10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36</v>
      </c>
    </row>
    <row r="32" spans="1:54">
      <c r="A32" s="5" t="s">
        <v>83</v>
      </c>
      <c r="B32" s="25">
        <v>0</v>
      </c>
      <c r="C32" s="25">
        <v>0</v>
      </c>
      <c r="D32" s="25">
        <v>0</v>
      </c>
      <c r="E32" s="25">
        <v>0</v>
      </c>
      <c r="F32" s="27">
        <v>0</v>
      </c>
      <c r="G32" s="27">
        <v>0</v>
      </c>
      <c r="H32" s="37">
        <v>0</v>
      </c>
      <c r="I32" s="27">
        <v>0</v>
      </c>
      <c r="J32" s="27">
        <v>0</v>
      </c>
      <c r="K32" s="27">
        <v>32</v>
      </c>
      <c r="L32" s="27">
        <v>40</v>
      </c>
      <c r="M32" s="26">
        <v>0</v>
      </c>
      <c r="N32" s="26">
        <v>0</v>
      </c>
      <c r="O32" s="29">
        <v>0</v>
      </c>
      <c r="P32" s="30">
        <v>0</v>
      </c>
      <c r="Q32" s="30">
        <v>0</v>
      </c>
      <c r="R32" s="30">
        <v>0</v>
      </c>
      <c r="S32" s="10">
        <v>0</v>
      </c>
      <c r="T32" s="6">
        <v>0</v>
      </c>
      <c r="U32" s="6">
        <v>0</v>
      </c>
      <c r="V32" s="10">
        <v>8</v>
      </c>
      <c r="W32" s="10">
        <v>0</v>
      </c>
      <c r="X32" s="10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80</v>
      </c>
    </row>
    <row r="33" spans="1:54">
      <c r="A33" s="5" t="s">
        <v>17</v>
      </c>
      <c r="B33" s="25">
        <v>24</v>
      </c>
      <c r="C33" s="25">
        <v>0</v>
      </c>
      <c r="D33" s="25">
        <v>0</v>
      </c>
      <c r="E33" s="25">
        <v>0</v>
      </c>
      <c r="F33" s="27">
        <v>0</v>
      </c>
      <c r="G33" s="27">
        <v>0</v>
      </c>
      <c r="H33" s="37">
        <v>0</v>
      </c>
      <c r="I33" s="27">
        <v>0</v>
      </c>
      <c r="J33" s="27">
        <v>0</v>
      </c>
      <c r="K33" s="27">
        <v>0</v>
      </c>
      <c r="L33" s="27">
        <v>0</v>
      </c>
      <c r="M33" s="26">
        <v>0</v>
      </c>
      <c r="N33" s="26">
        <v>0</v>
      </c>
      <c r="O33" s="30">
        <v>16</v>
      </c>
      <c r="P33" s="30">
        <v>0</v>
      </c>
      <c r="Q33" s="30">
        <v>8</v>
      </c>
      <c r="R33" s="30">
        <v>0</v>
      </c>
      <c r="S33" s="10">
        <v>16</v>
      </c>
      <c r="T33" s="6">
        <v>0</v>
      </c>
      <c r="U33" s="6">
        <v>0</v>
      </c>
      <c r="V33" s="6">
        <v>0</v>
      </c>
      <c r="W33" s="10">
        <v>8</v>
      </c>
      <c r="X33" s="10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72</v>
      </c>
    </row>
    <row r="34" spans="1:54">
      <c r="A34" s="9" t="s">
        <v>18</v>
      </c>
      <c r="B34" s="25">
        <v>0</v>
      </c>
      <c r="C34" s="25">
        <v>8</v>
      </c>
      <c r="D34" s="27">
        <v>0</v>
      </c>
      <c r="E34" s="27">
        <v>40</v>
      </c>
      <c r="F34">
        <v>40</v>
      </c>
      <c r="G34" s="27">
        <v>0</v>
      </c>
      <c r="H34" s="37">
        <v>0</v>
      </c>
      <c r="I34" s="27">
        <v>0</v>
      </c>
      <c r="J34" s="27">
        <v>0</v>
      </c>
      <c r="K34" s="27">
        <v>16</v>
      </c>
      <c r="L34" s="27">
        <v>0</v>
      </c>
      <c r="M34" s="26">
        <v>0</v>
      </c>
      <c r="N34" s="26">
        <v>0</v>
      </c>
      <c r="O34" s="30">
        <v>0</v>
      </c>
      <c r="P34" s="30">
        <v>0</v>
      </c>
      <c r="Q34" s="30">
        <v>0</v>
      </c>
      <c r="R34" s="30">
        <v>0</v>
      </c>
      <c r="S34" s="35">
        <v>32</v>
      </c>
      <c r="T34" s="35">
        <v>4</v>
      </c>
      <c r="U34" s="6">
        <v>0</v>
      </c>
      <c r="V34" s="6">
        <v>0</v>
      </c>
      <c r="W34" s="35">
        <v>0</v>
      </c>
      <c r="X34" s="10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140</v>
      </c>
    </row>
    <row r="35" spans="1:54">
      <c r="A35" s="9" t="s">
        <v>81</v>
      </c>
      <c r="B35" s="25">
        <v>0</v>
      </c>
      <c r="C35" s="25">
        <v>0</v>
      </c>
      <c r="D35" s="27">
        <v>0</v>
      </c>
      <c r="E35" s="27">
        <v>0</v>
      </c>
      <c r="F35" s="27">
        <v>0</v>
      </c>
      <c r="G35" s="37">
        <v>0</v>
      </c>
      <c r="H35" s="37">
        <v>0</v>
      </c>
      <c r="I35" s="27">
        <v>0</v>
      </c>
      <c r="J35" s="27">
        <v>8</v>
      </c>
      <c r="K35" s="27">
        <v>16</v>
      </c>
      <c r="L35" s="27">
        <v>0</v>
      </c>
      <c r="M35" s="26">
        <v>0</v>
      </c>
      <c r="N35" s="26">
        <v>0</v>
      </c>
      <c r="O35" s="30">
        <v>0</v>
      </c>
      <c r="P35" s="30">
        <v>0</v>
      </c>
      <c r="Q35" s="30">
        <v>0</v>
      </c>
      <c r="R35" s="30">
        <v>0</v>
      </c>
      <c r="S35" s="35">
        <v>0</v>
      </c>
      <c r="T35" s="35">
        <v>40</v>
      </c>
      <c r="U35" s="6">
        <v>0</v>
      </c>
      <c r="V35" s="6">
        <v>0</v>
      </c>
      <c r="W35" s="35">
        <v>0</v>
      </c>
      <c r="X35" s="10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64</v>
      </c>
    </row>
    <row r="36" spans="1:54">
      <c r="A36" s="7" t="s">
        <v>19</v>
      </c>
      <c r="B36" s="14">
        <f t="shared" ref="B36:AG36" si="7">SUM(B25:B35)</f>
        <v>45</v>
      </c>
      <c r="C36" s="14">
        <f t="shared" si="7"/>
        <v>8</v>
      </c>
      <c r="D36" s="14">
        <f t="shared" si="7"/>
        <v>0</v>
      </c>
      <c r="E36" s="14">
        <f t="shared" si="7"/>
        <v>40</v>
      </c>
      <c r="F36" s="14">
        <f t="shared" si="7"/>
        <v>56</v>
      </c>
      <c r="G36" s="14">
        <f t="shared" si="7"/>
        <v>8</v>
      </c>
      <c r="H36" s="14">
        <f t="shared" si="7"/>
        <v>5</v>
      </c>
      <c r="I36" s="14">
        <f t="shared" si="7"/>
        <v>20</v>
      </c>
      <c r="J36" s="14">
        <f t="shared" si="7"/>
        <v>50</v>
      </c>
      <c r="K36" s="14">
        <f t="shared" si="7"/>
        <v>88</v>
      </c>
      <c r="L36" s="14">
        <f t="shared" si="7"/>
        <v>40</v>
      </c>
      <c r="M36" s="14">
        <f t="shared" si="7"/>
        <v>48</v>
      </c>
      <c r="N36" s="14">
        <f t="shared" si="7"/>
        <v>45</v>
      </c>
      <c r="O36" s="14">
        <f t="shared" si="7"/>
        <v>16</v>
      </c>
      <c r="P36" s="14">
        <f t="shared" si="7"/>
        <v>5</v>
      </c>
      <c r="Q36" s="14">
        <f t="shared" si="7"/>
        <v>14</v>
      </c>
      <c r="R36" s="14">
        <f t="shared" si="7"/>
        <v>16</v>
      </c>
      <c r="S36" s="14">
        <f t="shared" si="7"/>
        <v>64</v>
      </c>
      <c r="T36" s="14">
        <f t="shared" si="7"/>
        <v>44</v>
      </c>
      <c r="U36" s="14">
        <f t="shared" si="7"/>
        <v>0</v>
      </c>
      <c r="V36" s="14">
        <f t="shared" si="7"/>
        <v>16</v>
      </c>
      <c r="W36" s="14">
        <f t="shared" si="7"/>
        <v>32</v>
      </c>
      <c r="X36" s="14">
        <f t="shared" si="7"/>
        <v>16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592</v>
      </c>
    </row>
    <row r="37" spans="1:54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>
      <c r="A38" s="129" t="s">
        <v>20</v>
      </c>
      <c r="B38" s="25">
        <v>24</v>
      </c>
      <c r="C38" s="25">
        <v>0</v>
      </c>
      <c r="D38" s="25">
        <v>0</v>
      </c>
      <c r="E38" s="25">
        <v>0</v>
      </c>
      <c r="F38" s="27">
        <v>8</v>
      </c>
      <c r="G38" s="27">
        <v>0</v>
      </c>
      <c r="H38" s="27">
        <v>0</v>
      </c>
      <c r="I38" s="27">
        <v>0</v>
      </c>
      <c r="J38" s="27">
        <v>8</v>
      </c>
      <c r="K38" s="27">
        <v>0</v>
      </c>
      <c r="L38" s="27">
        <v>8</v>
      </c>
      <c r="M38" s="27">
        <v>0</v>
      </c>
      <c r="N38" s="27">
        <v>0</v>
      </c>
      <c r="O38" s="30">
        <v>16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64</v>
      </c>
    </row>
    <row r="39" spans="1:54">
      <c r="A39" s="7" t="s">
        <v>21</v>
      </c>
      <c r="B39" s="14">
        <f t="shared" ref="B39:AG39" si="9">B38</f>
        <v>24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8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8</v>
      </c>
      <c r="K39" s="14">
        <f t="shared" si="9"/>
        <v>0</v>
      </c>
      <c r="L39" s="14">
        <f t="shared" si="9"/>
        <v>8</v>
      </c>
      <c r="M39" s="14">
        <f t="shared" si="9"/>
        <v>0</v>
      </c>
      <c r="N39" s="14">
        <f t="shared" si="9"/>
        <v>0</v>
      </c>
      <c r="O39" s="14">
        <f t="shared" si="9"/>
        <v>16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64</v>
      </c>
    </row>
    <row r="40" spans="1:54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>
      <c r="A41" s="5" t="s">
        <v>22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7">
        <v>6.5</v>
      </c>
      <c r="K41" s="27">
        <v>13</v>
      </c>
      <c r="L41" s="27">
        <v>0</v>
      </c>
      <c r="M41" s="27">
        <v>0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32.5</v>
      </c>
      <c r="U41" s="10">
        <v>0</v>
      </c>
      <c r="V41" s="10">
        <v>19.5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71.5</v>
      </c>
    </row>
    <row r="42" spans="1:54">
      <c r="A42" s="5" t="s">
        <v>23</v>
      </c>
      <c r="B42" s="25">
        <v>0</v>
      </c>
      <c r="C42" s="25">
        <v>0</v>
      </c>
      <c r="D42" s="25">
        <v>0</v>
      </c>
      <c r="E42" s="25">
        <v>0</v>
      </c>
      <c r="F42" s="27">
        <v>32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30">
        <v>0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32</v>
      </c>
    </row>
    <row r="43" spans="1:54">
      <c r="A43" s="5" t="s">
        <v>131</v>
      </c>
      <c r="B43" s="25"/>
      <c r="C43" s="25"/>
      <c r="D43" s="25"/>
      <c r="E43" s="25"/>
      <c r="F43" s="27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>
      <c r="A44" s="5" t="s">
        <v>24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7">
        <v>8</v>
      </c>
      <c r="K44" s="27">
        <v>28</v>
      </c>
      <c r="L44" s="27">
        <v>0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8</v>
      </c>
      <c r="X44" s="10">
        <v>28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72</v>
      </c>
    </row>
    <row r="45" spans="1:54">
      <c r="A45" s="129" t="s">
        <v>98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0</v>
      </c>
      <c r="L45" s="27">
        <v>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15"/>
      <c r="U45" s="115"/>
      <c r="V45" s="116"/>
      <c r="W45" s="116"/>
      <c r="X45" s="117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>
      <c r="A46" s="5" t="s">
        <v>25</v>
      </c>
      <c r="B46" s="25">
        <v>0</v>
      </c>
      <c r="C46" s="25">
        <v>0</v>
      </c>
      <c r="D46" s="27">
        <v>0</v>
      </c>
      <c r="E46" s="27">
        <v>7</v>
      </c>
      <c r="F46" s="3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30">
        <v>0</v>
      </c>
      <c r="P46" s="30">
        <v>0</v>
      </c>
      <c r="Q46" s="30">
        <v>25</v>
      </c>
      <c r="R46" s="30">
        <v>12</v>
      </c>
      <c r="S46" s="37">
        <v>0</v>
      </c>
      <c r="T46" s="37">
        <v>0</v>
      </c>
      <c r="U46" s="37">
        <v>0</v>
      </c>
      <c r="V46" s="37">
        <v>0</v>
      </c>
      <c r="W46" s="37">
        <v>6</v>
      </c>
      <c r="X46" s="37">
        <v>0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50</v>
      </c>
    </row>
    <row r="47" spans="1:54">
      <c r="A47" s="7" t="s">
        <v>26</v>
      </c>
      <c r="B47" s="14">
        <f t="shared" ref="B47:AG47" si="11">SUM(B41:B46)</f>
        <v>0</v>
      </c>
      <c r="C47" s="14">
        <f t="shared" si="11"/>
        <v>0</v>
      </c>
      <c r="D47" s="14">
        <f t="shared" si="11"/>
        <v>0</v>
      </c>
      <c r="E47" s="14">
        <f t="shared" si="11"/>
        <v>7</v>
      </c>
      <c r="F47" s="14">
        <f t="shared" si="11"/>
        <v>32</v>
      </c>
      <c r="G47" s="14">
        <f t="shared" si="11"/>
        <v>0</v>
      </c>
      <c r="H47" s="14">
        <f t="shared" si="11"/>
        <v>0</v>
      </c>
      <c r="I47" s="14">
        <f t="shared" si="11"/>
        <v>0</v>
      </c>
      <c r="J47" s="14">
        <f t="shared" si="11"/>
        <v>14.5</v>
      </c>
      <c r="K47" s="14">
        <f t="shared" si="11"/>
        <v>41</v>
      </c>
      <c r="L47" s="14">
        <f t="shared" si="11"/>
        <v>0</v>
      </c>
      <c r="M47" s="14">
        <f t="shared" si="11"/>
        <v>0</v>
      </c>
      <c r="N47" s="14">
        <f t="shared" si="11"/>
        <v>0</v>
      </c>
      <c r="O47" s="14">
        <f t="shared" si="11"/>
        <v>0</v>
      </c>
      <c r="P47" s="14">
        <f t="shared" si="11"/>
        <v>0</v>
      </c>
      <c r="Q47" s="14">
        <f t="shared" si="11"/>
        <v>25</v>
      </c>
      <c r="R47" s="14">
        <f t="shared" si="11"/>
        <v>12</v>
      </c>
      <c r="S47" s="14">
        <f t="shared" si="11"/>
        <v>0</v>
      </c>
      <c r="T47" s="14">
        <f t="shared" si="11"/>
        <v>32.5</v>
      </c>
      <c r="U47" s="14">
        <f t="shared" si="11"/>
        <v>0</v>
      </c>
      <c r="V47" s="14">
        <f t="shared" si="11"/>
        <v>19.5</v>
      </c>
      <c r="W47" s="14">
        <f t="shared" si="11"/>
        <v>14</v>
      </c>
      <c r="X47" s="14">
        <f t="shared" si="11"/>
        <v>28</v>
      </c>
      <c r="Y47" s="14">
        <f t="shared" si="11"/>
        <v>0</v>
      </c>
      <c r="Z47" s="14">
        <f t="shared" si="11"/>
        <v>0</v>
      </c>
      <c r="AA47" s="14">
        <f t="shared" si="11"/>
        <v>0</v>
      </c>
      <c r="AB47" s="14">
        <f t="shared" si="11"/>
        <v>0</v>
      </c>
      <c r="AC47" s="14">
        <f t="shared" si="11"/>
        <v>0</v>
      </c>
      <c r="AD47" s="14">
        <f t="shared" si="11"/>
        <v>0</v>
      </c>
      <c r="AE47" s="14">
        <f t="shared" si="11"/>
        <v>0</v>
      </c>
      <c r="AF47" s="14">
        <f t="shared" si="11"/>
        <v>0</v>
      </c>
      <c r="AG47" s="14">
        <f t="shared" si="11"/>
        <v>0</v>
      </c>
      <c r="AH47" s="14">
        <f t="shared" ref="AH47:BB47" si="12">SUM(AH41:AH46)</f>
        <v>0</v>
      </c>
      <c r="AI47" s="14">
        <f t="shared" si="12"/>
        <v>0</v>
      </c>
      <c r="AJ47" s="14">
        <f t="shared" si="12"/>
        <v>0</v>
      </c>
      <c r="AK47" s="14">
        <f t="shared" si="12"/>
        <v>0</v>
      </c>
      <c r="AL47" s="14">
        <f t="shared" si="12"/>
        <v>0</v>
      </c>
      <c r="AM47" s="14">
        <f t="shared" si="12"/>
        <v>0</v>
      </c>
      <c r="AN47" s="14">
        <f t="shared" si="12"/>
        <v>0</v>
      </c>
      <c r="AO47" s="14">
        <f t="shared" si="12"/>
        <v>0</v>
      </c>
      <c r="AP47" s="14">
        <f t="shared" si="12"/>
        <v>0</v>
      </c>
      <c r="AQ47" s="14">
        <f t="shared" si="12"/>
        <v>0</v>
      </c>
      <c r="AR47" s="14">
        <f t="shared" si="12"/>
        <v>0</v>
      </c>
      <c r="AS47" s="14">
        <f t="shared" si="12"/>
        <v>0</v>
      </c>
      <c r="AT47" s="14">
        <f t="shared" si="12"/>
        <v>0</v>
      </c>
      <c r="AU47" s="14">
        <f t="shared" si="12"/>
        <v>0</v>
      </c>
      <c r="AV47" s="14">
        <f t="shared" si="12"/>
        <v>0</v>
      </c>
      <c r="AW47" s="14">
        <f t="shared" si="12"/>
        <v>0</v>
      </c>
      <c r="AX47" s="14">
        <f t="shared" si="12"/>
        <v>0</v>
      </c>
      <c r="AY47" s="14">
        <f t="shared" si="12"/>
        <v>0</v>
      </c>
      <c r="AZ47" s="14">
        <f t="shared" si="12"/>
        <v>0</v>
      </c>
      <c r="BA47" s="14">
        <f t="shared" si="12"/>
        <v>0</v>
      </c>
      <c r="BB47" s="8">
        <f t="shared" si="12"/>
        <v>225.5</v>
      </c>
    </row>
    <row r="48" spans="1:54" s="13" customFormat="1" ht="17" thickBot="1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>
      <c r="A49" s="7" t="s">
        <v>53</v>
      </c>
      <c r="B49" s="15">
        <f t="shared" ref="B49:AG49" si="13">B10+B23+B36+B39+B47</f>
        <v>165</v>
      </c>
      <c r="C49" s="15">
        <f t="shared" si="13"/>
        <v>48</v>
      </c>
      <c r="D49" s="15">
        <f t="shared" si="13"/>
        <v>48</v>
      </c>
      <c r="E49" s="15">
        <f t="shared" si="13"/>
        <v>92</v>
      </c>
      <c r="F49" s="15">
        <f t="shared" si="13"/>
        <v>104</v>
      </c>
      <c r="G49" s="15">
        <f t="shared" si="13"/>
        <v>36</v>
      </c>
      <c r="H49" s="15">
        <f t="shared" si="13"/>
        <v>5</v>
      </c>
      <c r="I49" s="15">
        <f t="shared" si="13"/>
        <v>28</v>
      </c>
      <c r="J49" s="15">
        <f t="shared" si="13"/>
        <v>136.5</v>
      </c>
      <c r="K49" s="15">
        <f t="shared" si="13"/>
        <v>177</v>
      </c>
      <c r="L49" s="15">
        <f t="shared" si="13"/>
        <v>48</v>
      </c>
      <c r="M49" s="15">
        <f t="shared" si="13"/>
        <v>112</v>
      </c>
      <c r="N49" s="15">
        <f t="shared" si="13"/>
        <v>109</v>
      </c>
      <c r="O49" s="15">
        <f t="shared" si="13"/>
        <v>76</v>
      </c>
      <c r="P49" s="15">
        <f t="shared" si="13"/>
        <v>33</v>
      </c>
      <c r="Q49" s="15">
        <f t="shared" si="13"/>
        <v>175</v>
      </c>
      <c r="R49" s="15">
        <f t="shared" si="13"/>
        <v>176</v>
      </c>
      <c r="S49" s="15">
        <f t="shared" si="13"/>
        <v>136</v>
      </c>
      <c r="T49" s="15">
        <f t="shared" si="13"/>
        <v>124.5</v>
      </c>
      <c r="U49" s="15">
        <f t="shared" si="13"/>
        <v>0</v>
      </c>
      <c r="V49" s="15">
        <f t="shared" si="13"/>
        <v>51.5</v>
      </c>
      <c r="W49" s="15">
        <f t="shared" si="13"/>
        <v>125</v>
      </c>
      <c r="X49" s="15">
        <f t="shared" si="13"/>
        <v>132</v>
      </c>
      <c r="Y49" s="15">
        <f t="shared" si="13"/>
        <v>0</v>
      </c>
      <c r="Z49" s="15">
        <f t="shared" si="13"/>
        <v>0</v>
      </c>
      <c r="AA49" s="15">
        <f t="shared" si="13"/>
        <v>0</v>
      </c>
      <c r="AB49" s="15">
        <f t="shared" si="13"/>
        <v>0</v>
      </c>
      <c r="AC49" s="15">
        <f t="shared" si="13"/>
        <v>0</v>
      </c>
      <c r="AD49" s="15">
        <f t="shared" si="13"/>
        <v>0</v>
      </c>
      <c r="AE49" s="15">
        <f t="shared" si="13"/>
        <v>0</v>
      </c>
      <c r="AF49" s="15">
        <f t="shared" si="13"/>
        <v>0</v>
      </c>
      <c r="AG49" s="15">
        <f t="shared" si="13"/>
        <v>0</v>
      </c>
      <c r="AH49" s="15">
        <f t="shared" ref="AH49:BB49" si="14">AH10+AH23+AH36+AH39+AH47</f>
        <v>0</v>
      </c>
      <c r="AI49" s="15">
        <f t="shared" si="14"/>
        <v>0</v>
      </c>
      <c r="AJ49" s="15">
        <f t="shared" si="14"/>
        <v>0</v>
      </c>
      <c r="AK49" s="15">
        <f t="shared" si="14"/>
        <v>0</v>
      </c>
      <c r="AL49" s="15">
        <f t="shared" si="14"/>
        <v>0</v>
      </c>
      <c r="AM49" s="15">
        <f t="shared" si="14"/>
        <v>0</v>
      </c>
      <c r="AN49" s="15">
        <f t="shared" si="14"/>
        <v>0</v>
      </c>
      <c r="AO49" s="15">
        <f t="shared" si="14"/>
        <v>0</v>
      </c>
      <c r="AP49" s="15">
        <f t="shared" si="14"/>
        <v>0</v>
      </c>
      <c r="AQ49" s="111">
        <f t="shared" si="14"/>
        <v>0</v>
      </c>
      <c r="AR49" s="15">
        <f t="shared" si="14"/>
        <v>0</v>
      </c>
      <c r="AS49" s="15">
        <f t="shared" si="14"/>
        <v>0</v>
      </c>
      <c r="AT49" s="15">
        <f t="shared" si="14"/>
        <v>0</v>
      </c>
      <c r="AU49" s="15">
        <f t="shared" si="14"/>
        <v>0</v>
      </c>
      <c r="AV49" s="15">
        <f t="shared" si="14"/>
        <v>0</v>
      </c>
      <c r="AW49" s="15">
        <f t="shared" si="14"/>
        <v>0</v>
      </c>
      <c r="AX49" s="15">
        <f t="shared" si="14"/>
        <v>0</v>
      </c>
      <c r="AY49" s="15">
        <f t="shared" si="14"/>
        <v>0</v>
      </c>
      <c r="AZ49" s="15">
        <f t="shared" si="14"/>
        <v>0</v>
      </c>
      <c r="BA49" s="15">
        <f t="shared" si="14"/>
        <v>0</v>
      </c>
      <c r="BB49" s="15">
        <f t="shared" si="14"/>
        <v>2045.5</v>
      </c>
    </row>
    <row r="50" spans="1:54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>
      <c r="A51" s="5" t="s">
        <v>31</v>
      </c>
      <c r="B51" s="25">
        <v>22.75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7">
        <v>0</v>
      </c>
      <c r="L51" s="27">
        <v>0</v>
      </c>
      <c r="M51" s="27">
        <v>0</v>
      </c>
      <c r="N51" s="27">
        <v>0</v>
      </c>
      <c r="O51" s="30">
        <v>0</v>
      </c>
      <c r="P51" s="30">
        <v>0</v>
      </c>
      <c r="Q51" s="30">
        <v>0</v>
      </c>
      <c r="R51" s="30">
        <v>27.75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50.5</v>
      </c>
    </row>
    <row r="52" spans="1:54">
      <c r="A52" s="5" t="s">
        <v>82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7">
        <v>8</v>
      </c>
      <c r="K52" s="27">
        <v>0</v>
      </c>
      <c r="L52" s="27">
        <v>0</v>
      </c>
      <c r="M52" s="27">
        <v>0</v>
      </c>
      <c r="N52" s="27">
        <v>0</v>
      </c>
      <c r="O52" s="30">
        <v>0</v>
      </c>
      <c r="P52" s="30">
        <v>0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24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32</v>
      </c>
    </row>
    <row r="53" spans="1:54">
      <c r="A53" s="5" t="s">
        <v>32</v>
      </c>
      <c r="B53" s="25">
        <v>8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7">
        <v>0</v>
      </c>
      <c r="K53" s="27">
        <v>0</v>
      </c>
      <c r="L53" s="27">
        <v>32</v>
      </c>
      <c r="M53" s="27">
        <v>0</v>
      </c>
      <c r="N53" s="27">
        <v>0</v>
      </c>
      <c r="O53" s="30">
        <v>0</v>
      </c>
      <c r="P53" s="30">
        <v>0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8</v>
      </c>
      <c r="W53" s="10">
        <v>8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56</v>
      </c>
    </row>
    <row r="54" spans="1:54">
      <c r="A54" s="7" t="s">
        <v>33</v>
      </c>
      <c r="B54" s="14">
        <f t="shared" ref="B54:AG54" si="15">SUM(B51:B53)</f>
        <v>30.75</v>
      </c>
      <c r="C54" s="14">
        <f t="shared" si="15"/>
        <v>0</v>
      </c>
      <c r="D54" s="14">
        <f t="shared" si="15"/>
        <v>0</v>
      </c>
      <c r="E54" s="14">
        <f t="shared" si="15"/>
        <v>0</v>
      </c>
      <c r="F54" s="14">
        <f t="shared" si="15"/>
        <v>0</v>
      </c>
      <c r="G54" s="14">
        <f t="shared" si="15"/>
        <v>0</v>
      </c>
      <c r="H54" s="14">
        <f t="shared" si="15"/>
        <v>0</v>
      </c>
      <c r="I54" s="14">
        <f t="shared" si="15"/>
        <v>0</v>
      </c>
      <c r="J54" s="14">
        <f t="shared" si="15"/>
        <v>8</v>
      </c>
      <c r="K54" s="14">
        <f t="shared" si="15"/>
        <v>0</v>
      </c>
      <c r="L54" s="14">
        <f t="shared" si="15"/>
        <v>32</v>
      </c>
      <c r="M54" s="14">
        <f t="shared" si="15"/>
        <v>0</v>
      </c>
      <c r="N54" s="14">
        <f t="shared" si="15"/>
        <v>0</v>
      </c>
      <c r="O54" s="14">
        <f t="shared" si="15"/>
        <v>0</v>
      </c>
      <c r="P54" s="14">
        <f t="shared" si="15"/>
        <v>0</v>
      </c>
      <c r="Q54" s="14">
        <f t="shared" si="15"/>
        <v>0</v>
      </c>
      <c r="R54" s="14">
        <f t="shared" si="15"/>
        <v>27.75</v>
      </c>
      <c r="S54" s="14">
        <f t="shared" si="15"/>
        <v>0</v>
      </c>
      <c r="T54" s="14">
        <f t="shared" si="15"/>
        <v>0</v>
      </c>
      <c r="U54" s="14">
        <f t="shared" si="15"/>
        <v>0</v>
      </c>
      <c r="V54" s="14">
        <f t="shared" si="15"/>
        <v>8</v>
      </c>
      <c r="W54" s="14">
        <f t="shared" si="15"/>
        <v>32</v>
      </c>
      <c r="X54" s="14">
        <f t="shared" si="15"/>
        <v>0</v>
      </c>
      <c r="Y54" s="14">
        <f t="shared" si="15"/>
        <v>0</v>
      </c>
      <c r="Z54" s="14">
        <f t="shared" si="15"/>
        <v>0</v>
      </c>
      <c r="AA54" s="14">
        <f t="shared" si="15"/>
        <v>0</v>
      </c>
      <c r="AB54" s="14">
        <f t="shared" si="15"/>
        <v>0</v>
      </c>
      <c r="AC54" s="14">
        <f t="shared" si="15"/>
        <v>0</v>
      </c>
      <c r="AD54" s="14">
        <f t="shared" si="15"/>
        <v>0</v>
      </c>
      <c r="AE54" s="14">
        <f t="shared" si="15"/>
        <v>0</v>
      </c>
      <c r="AF54" s="14">
        <f t="shared" si="15"/>
        <v>0</v>
      </c>
      <c r="AG54" s="14">
        <f t="shared" si="15"/>
        <v>0</v>
      </c>
      <c r="AH54" s="14">
        <f t="shared" ref="AH54:BB54" si="16">SUM(AH51:AH53)</f>
        <v>0</v>
      </c>
      <c r="AI54" s="14">
        <f t="shared" si="16"/>
        <v>0</v>
      </c>
      <c r="AJ54" s="14">
        <f t="shared" si="16"/>
        <v>0</v>
      </c>
      <c r="AK54" s="14">
        <f t="shared" si="16"/>
        <v>0</v>
      </c>
      <c r="AL54" s="14">
        <f t="shared" si="16"/>
        <v>0</v>
      </c>
      <c r="AM54" s="14">
        <f t="shared" si="16"/>
        <v>0</v>
      </c>
      <c r="AN54" s="14">
        <f t="shared" si="16"/>
        <v>0</v>
      </c>
      <c r="AO54" s="14">
        <f t="shared" si="16"/>
        <v>0</v>
      </c>
      <c r="AP54" s="14">
        <f t="shared" si="16"/>
        <v>0</v>
      </c>
      <c r="AQ54" s="112">
        <f t="shared" si="16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X54" s="14">
        <f t="shared" si="16"/>
        <v>0</v>
      </c>
      <c r="AY54" s="14">
        <f t="shared" si="16"/>
        <v>0</v>
      </c>
      <c r="AZ54" s="14">
        <f t="shared" si="16"/>
        <v>0</v>
      </c>
      <c r="BA54" s="14">
        <f t="shared" si="16"/>
        <v>0</v>
      </c>
      <c r="BB54" s="8">
        <f t="shared" si="16"/>
        <v>138.5</v>
      </c>
    </row>
    <row r="55" spans="1:54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>
      <c r="A56" s="5" t="s">
        <v>89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16</v>
      </c>
      <c r="L56" s="26">
        <v>8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24</v>
      </c>
    </row>
    <row r="57" spans="1:54">
      <c r="A57" s="129" t="s">
        <v>34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>
      <c r="A58" s="7" t="s">
        <v>35</v>
      </c>
      <c r="B58" s="14">
        <f t="shared" ref="B58:AG58" si="17">SUM(B56:B57)</f>
        <v>0</v>
      </c>
      <c r="C58" s="14">
        <f t="shared" si="17"/>
        <v>0</v>
      </c>
      <c r="D58" s="14">
        <f t="shared" si="17"/>
        <v>0</v>
      </c>
      <c r="E58" s="14">
        <f t="shared" si="17"/>
        <v>0</v>
      </c>
      <c r="F58" s="14">
        <f t="shared" si="17"/>
        <v>0</v>
      </c>
      <c r="G58" s="14">
        <f t="shared" si="17"/>
        <v>0</v>
      </c>
      <c r="H58" s="14">
        <f t="shared" si="17"/>
        <v>0</v>
      </c>
      <c r="I58" s="14">
        <f t="shared" si="17"/>
        <v>0</v>
      </c>
      <c r="J58" s="14">
        <f t="shared" si="17"/>
        <v>0</v>
      </c>
      <c r="K58" s="14">
        <f t="shared" si="17"/>
        <v>16</v>
      </c>
      <c r="L58" s="14">
        <f t="shared" si="17"/>
        <v>8</v>
      </c>
      <c r="M58" s="14">
        <f t="shared" si="17"/>
        <v>0</v>
      </c>
      <c r="N58" s="14">
        <f t="shared" si="17"/>
        <v>0</v>
      </c>
      <c r="O58" s="14">
        <f t="shared" si="17"/>
        <v>0</v>
      </c>
      <c r="P58" s="14">
        <f t="shared" si="17"/>
        <v>0</v>
      </c>
      <c r="Q58" s="14">
        <f t="shared" si="17"/>
        <v>0</v>
      </c>
      <c r="R58" s="14">
        <f t="shared" si="17"/>
        <v>0</v>
      </c>
      <c r="S58" s="14">
        <f t="shared" si="17"/>
        <v>0</v>
      </c>
      <c r="T58" s="14">
        <f t="shared" si="17"/>
        <v>0</v>
      </c>
      <c r="U58" s="14">
        <f t="shared" si="17"/>
        <v>0</v>
      </c>
      <c r="V58" s="14">
        <f t="shared" si="17"/>
        <v>0</v>
      </c>
      <c r="W58" s="14">
        <f t="shared" si="17"/>
        <v>0</v>
      </c>
      <c r="X58" s="14">
        <f t="shared" si="17"/>
        <v>0</v>
      </c>
      <c r="Y58" s="14">
        <f t="shared" si="17"/>
        <v>0</v>
      </c>
      <c r="Z58" s="14">
        <f t="shared" si="17"/>
        <v>0</v>
      </c>
      <c r="AA58" s="14">
        <f t="shared" si="17"/>
        <v>0</v>
      </c>
      <c r="AB58" s="14">
        <f t="shared" si="17"/>
        <v>0</v>
      </c>
      <c r="AC58" s="14">
        <f t="shared" si="17"/>
        <v>0</v>
      </c>
      <c r="AD58" s="14">
        <f t="shared" si="17"/>
        <v>0</v>
      </c>
      <c r="AE58" s="14">
        <f t="shared" si="17"/>
        <v>0</v>
      </c>
      <c r="AF58" s="14">
        <f t="shared" si="17"/>
        <v>0</v>
      </c>
      <c r="AG58" s="14">
        <f t="shared" si="17"/>
        <v>0</v>
      </c>
      <c r="AH58" s="14">
        <f t="shared" ref="AH58:BB58" si="18">SUM(AH56:AH57)</f>
        <v>0</v>
      </c>
      <c r="AI58" s="14">
        <f t="shared" si="18"/>
        <v>0</v>
      </c>
      <c r="AJ58" s="14">
        <f t="shared" si="18"/>
        <v>0</v>
      </c>
      <c r="AK58" s="14">
        <f t="shared" si="18"/>
        <v>0</v>
      </c>
      <c r="AL58" s="14">
        <f t="shared" si="18"/>
        <v>0</v>
      </c>
      <c r="AM58" s="14">
        <f t="shared" si="18"/>
        <v>0</v>
      </c>
      <c r="AN58" s="14">
        <f t="shared" si="18"/>
        <v>0</v>
      </c>
      <c r="AO58" s="14">
        <f t="shared" si="18"/>
        <v>0</v>
      </c>
      <c r="AP58" s="14">
        <f t="shared" si="18"/>
        <v>0</v>
      </c>
      <c r="AQ58" s="112">
        <f t="shared" si="18"/>
        <v>0</v>
      </c>
      <c r="AR58" s="14">
        <f t="shared" si="18"/>
        <v>0</v>
      </c>
      <c r="AS58" s="14">
        <f t="shared" si="18"/>
        <v>0</v>
      </c>
      <c r="AT58" s="14">
        <f t="shared" si="18"/>
        <v>0</v>
      </c>
      <c r="AU58" s="14">
        <f t="shared" si="18"/>
        <v>0</v>
      </c>
      <c r="AV58" s="14">
        <f t="shared" si="18"/>
        <v>0</v>
      </c>
      <c r="AW58" s="14">
        <f t="shared" si="18"/>
        <v>0</v>
      </c>
      <c r="AX58" s="14">
        <f t="shared" si="18"/>
        <v>0</v>
      </c>
      <c r="AY58" s="14">
        <f t="shared" si="18"/>
        <v>0</v>
      </c>
      <c r="AZ58" s="14">
        <f t="shared" si="18"/>
        <v>0</v>
      </c>
      <c r="BA58" s="14">
        <f t="shared" si="18"/>
        <v>0</v>
      </c>
      <c r="BB58" s="14">
        <f t="shared" si="18"/>
        <v>24</v>
      </c>
    </row>
    <row r="59" spans="1:54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>
      <c r="A60" s="5" t="s">
        <v>92</v>
      </c>
      <c r="B60" s="24">
        <v>21</v>
      </c>
      <c r="C60" s="24">
        <v>0</v>
      </c>
      <c r="D60" s="26">
        <v>3.5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7</v>
      </c>
      <c r="K60" s="26">
        <v>0</v>
      </c>
      <c r="L60" s="26">
        <v>3.5</v>
      </c>
      <c r="M60" s="26">
        <v>0</v>
      </c>
      <c r="N60" s="26">
        <v>0</v>
      </c>
      <c r="O60" s="29">
        <v>0</v>
      </c>
      <c r="P60" s="29">
        <v>0</v>
      </c>
      <c r="Q60" s="29">
        <v>7</v>
      </c>
      <c r="R60" s="29">
        <v>6.5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5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53.5</v>
      </c>
    </row>
    <row r="61" spans="1:54">
      <c r="A61" s="5" t="s">
        <v>99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>
      <c r="A62" s="5" t="s">
        <v>100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3">
        <v>0</v>
      </c>
      <c r="T62" s="23">
        <v>0</v>
      </c>
      <c r="U62" s="23">
        <v>0</v>
      </c>
      <c r="V62" s="23">
        <v>0</v>
      </c>
      <c r="W62" s="23">
        <v>8</v>
      </c>
      <c r="X62" s="23">
        <v>0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>
      <c r="A63" s="129" t="s">
        <v>85</v>
      </c>
      <c r="B63" s="24">
        <v>0</v>
      </c>
      <c r="C63" s="24">
        <v>0</v>
      </c>
      <c r="D63" s="26">
        <v>0</v>
      </c>
      <c r="E63" s="26">
        <v>0</v>
      </c>
      <c r="F63" s="26">
        <v>0</v>
      </c>
      <c r="G63" s="26">
        <v>8</v>
      </c>
      <c r="H63" s="26">
        <v>8</v>
      </c>
      <c r="I63" s="26">
        <v>0</v>
      </c>
      <c r="J63" s="26">
        <v>0</v>
      </c>
      <c r="K63" s="26">
        <v>0</v>
      </c>
      <c r="L63" s="26">
        <v>0</v>
      </c>
      <c r="M63" s="26">
        <v>16</v>
      </c>
      <c r="N63" s="116">
        <v>40</v>
      </c>
      <c r="O63" s="119"/>
      <c r="P63" s="119"/>
      <c r="Q63" s="119"/>
      <c r="R63" s="119"/>
      <c r="S63" s="117"/>
      <c r="T63" s="117"/>
      <c r="U63" s="117"/>
      <c r="V63" s="117"/>
      <c r="W63" s="117"/>
      <c r="X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72</v>
      </c>
    </row>
    <row r="64" spans="1:54">
      <c r="A64" s="5" t="s">
        <v>86</v>
      </c>
      <c r="B64" s="24">
        <v>5</v>
      </c>
      <c r="C64" s="24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5</v>
      </c>
      <c r="K64" s="26">
        <v>0</v>
      </c>
      <c r="L64" s="26">
        <v>5</v>
      </c>
      <c r="M64" s="26">
        <v>0</v>
      </c>
      <c r="N64" s="26">
        <v>0</v>
      </c>
      <c r="O64" s="29">
        <v>0</v>
      </c>
      <c r="P64" s="29">
        <v>5</v>
      </c>
      <c r="Q64" s="29">
        <v>5</v>
      </c>
      <c r="R64" s="29">
        <v>10</v>
      </c>
      <c r="S64" s="23">
        <v>0</v>
      </c>
      <c r="T64" s="23">
        <v>0</v>
      </c>
      <c r="U64" s="23">
        <v>5</v>
      </c>
      <c r="V64" s="23">
        <v>0</v>
      </c>
      <c r="W64" s="23">
        <v>5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45</v>
      </c>
    </row>
    <row r="65" spans="1:54">
      <c r="A65" s="5" t="s">
        <v>87</v>
      </c>
      <c r="B65" s="24">
        <v>0</v>
      </c>
      <c r="C65" s="24">
        <v>0</v>
      </c>
      <c r="D65" s="26">
        <v>0</v>
      </c>
      <c r="E65" s="26">
        <v>0</v>
      </c>
      <c r="F65" s="26">
        <v>8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9">
        <v>0</v>
      </c>
      <c r="P65" s="29">
        <v>0</v>
      </c>
      <c r="Q65" s="29">
        <v>0</v>
      </c>
      <c r="R65" s="29">
        <v>0</v>
      </c>
      <c r="S65" s="23">
        <v>0</v>
      </c>
      <c r="T65" s="23">
        <v>0</v>
      </c>
      <c r="U65" s="23">
        <v>0</v>
      </c>
      <c r="V65" s="23">
        <v>40</v>
      </c>
      <c r="W65" s="23">
        <v>0</v>
      </c>
      <c r="X65" s="23">
        <v>8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56</v>
      </c>
    </row>
    <row r="66" spans="1:54">
      <c r="A66" s="7" t="s">
        <v>88</v>
      </c>
      <c r="B66" s="14">
        <f t="shared" ref="B66:AG66" si="19">SUM(B60:B65)</f>
        <v>26</v>
      </c>
      <c r="C66" s="14">
        <f t="shared" si="19"/>
        <v>0</v>
      </c>
      <c r="D66" s="14">
        <f t="shared" si="19"/>
        <v>3.5</v>
      </c>
      <c r="E66" s="14">
        <f t="shared" si="19"/>
        <v>0</v>
      </c>
      <c r="F66" s="14">
        <f t="shared" si="19"/>
        <v>8</v>
      </c>
      <c r="G66" s="14">
        <f t="shared" si="19"/>
        <v>8</v>
      </c>
      <c r="H66" s="14">
        <f t="shared" si="19"/>
        <v>8</v>
      </c>
      <c r="I66" s="14">
        <f t="shared" si="19"/>
        <v>0</v>
      </c>
      <c r="J66" s="14">
        <f t="shared" si="19"/>
        <v>12</v>
      </c>
      <c r="K66" s="14">
        <f t="shared" si="19"/>
        <v>0</v>
      </c>
      <c r="L66" s="14">
        <f t="shared" si="19"/>
        <v>8.5</v>
      </c>
      <c r="M66" s="14">
        <f t="shared" si="19"/>
        <v>16</v>
      </c>
      <c r="N66" s="14">
        <f t="shared" si="19"/>
        <v>40</v>
      </c>
      <c r="O66" s="14">
        <f t="shared" si="19"/>
        <v>0</v>
      </c>
      <c r="P66" s="14">
        <f t="shared" si="19"/>
        <v>5</v>
      </c>
      <c r="Q66" s="14">
        <f t="shared" si="19"/>
        <v>12</v>
      </c>
      <c r="R66" s="14">
        <f t="shared" si="19"/>
        <v>16.5</v>
      </c>
      <c r="S66" s="14">
        <f t="shared" si="19"/>
        <v>0</v>
      </c>
      <c r="T66" s="14">
        <f>SUM(T60:T65)</f>
        <v>0</v>
      </c>
      <c r="U66" s="14">
        <f t="shared" si="19"/>
        <v>5</v>
      </c>
      <c r="V66" s="14">
        <f t="shared" si="19"/>
        <v>40</v>
      </c>
      <c r="W66" s="14">
        <f t="shared" si="19"/>
        <v>13</v>
      </c>
      <c r="X66" s="14">
        <f t="shared" si="19"/>
        <v>13</v>
      </c>
      <c r="Y66" s="14">
        <f t="shared" si="19"/>
        <v>0</v>
      </c>
      <c r="Z66" s="14">
        <f t="shared" si="19"/>
        <v>0</v>
      </c>
      <c r="AA66" s="14">
        <f t="shared" si="19"/>
        <v>0</v>
      </c>
      <c r="AB66" s="14">
        <f t="shared" si="19"/>
        <v>0</v>
      </c>
      <c r="AC66" s="14">
        <f t="shared" si="19"/>
        <v>0</v>
      </c>
      <c r="AD66" s="14">
        <f t="shared" si="19"/>
        <v>0</v>
      </c>
      <c r="AE66" s="14">
        <f t="shared" si="19"/>
        <v>0</v>
      </c>
      <c r="AF66" s="14">
        <f t="shared" si="19"/>
        <v>0</v>
      </c>
      <c r="AG66" s="14">
        <f t="shared" si="19"/>
        <v>0</v>
      </c>
      <c r="AH66" s="14">
        <f t="shared" ref="AH66:BB66" si="20">SUM(AH60:AH65)</f>
        <v>0</v>
      </c>
      <c r="AI66" s="14">
        <f t="shared" si="20"/>
        <v>0</v>
      </c>
      <c r="AJ66" s="14">
        <f t="shared" si="20"/>
        <v>0</v>
      </c>
      <c r="AK66" s="14">
        <f t="shared" si="20"/>
        <v>0</v>
      </c>
      <c r="AL66" s="14">
        <f t="shared" si="20"/>
        <v>0</v>
      </c>
      <c r="AM66" s="14">
        <f t="shared" si="20"/>
        <v>0</v>
      </c>
      <c r="AN66" s="14">
        <f t="shared" si="20"/>
        <v>0</v>
      </c>
      <c r="AO66" s="14">
        <f t="shared" si="20"/>
        <v>0</v>
      </c>
      <c r="AP66" s="14">
        <f t="shared" si="20"/>
        <v>0</v>
      </c>
      <c r="AQ66" s="112">
        <f t="shared" si="20"/>
        <v>0</v>
      </c>
      <c r="AR66" s="14">
        <f t="shared" si="20"/>
        <v>0</v>
      </c>
      <c r="AS66" s="14">
        <f t="shared" si="20"/>
        <v>0</v>
      </c>
      <c r="AT66" s="14">
        <f t="shared" si="20"/>
        <v>0</v>
      </c>
      <c r="AU66" s="14">
        <f t="shared" si="20"/>
        <v>0</v>
      </c>
      <c r="AV66" s="14">
        <f t="shared" si="20"/>
        <v>0</v>
      </c>
      <c r="AW66" s="14">
        <f t="shared" si="20"/>
        <v>0</v>
      </c>
      <c r="AX66" s="14">
        <f t="shared" si="20"/>
        <v>0</v>
      </c>
      <c r="AY66" s="14">
        <f t="shared" si="20"/>
        <v>0</v>
      </c>
      <c r="AZ66" s="14">
        <f t="shared" si="20"/>
        <v>0</v>
      </c>
      <c r="BA66" s="14">
        <f t="shared" si="20"/>
        <v>0</v>
      </c>
      <c r="BB66" s="8">
        <f t="shared" si="20"/>
        <v>226.5</v>
      </c>
    </row>
    <row r="67" spans="1:54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>
      <c r="A68" s="7" t="s">
        <v>54</v>
      </c>
      <c r="B68" s="15">
        <f t="shared" ref="B68:AG68" si="21">B49+B54+B58+B66</f>
        <v>221.75</v>
      </c>
      <c r="C68" s="15">
        <f t="shared" si="21"/>
        <v>48</v>
      </c>
      <c r="D68" s="15">
        <f t="shared" si="21"/>
        <v>51.5</v>
      </c>
      <c r="E68" s="15">
        <f t="shared" si="21"/>
        <v>92</v>
      </c>
      <c r="F68" s="15">
        <f t="shared" si="21"/>
        <v>112</v>
      </c>
      <c r="G68" s="15">
        <f t="shared" si="21"/>
        <v>44</v>
      </c>
      <c r="H68" s="15">
        <f t="shared" si="21"/>
        <v>13</v>
      </c>
      <c r="I68" s="15">
        <f t="shared" si="21"/>
        <v>28</v>
      </c>
      <c r="J68" s="15">
        <f t="shared" si="21"/>
        <v>156.5</v>
      </c>
      <c r="K68" s="15">
        <f t="shared" si="21"/>
        <v>193</v>
      </c>
      <c r="L68" s="15">
        <f t="shared" si="21"/>
        <v>96.5</v>
      </c>
      <c r="M68" s="15">
        <f t="shared" si="21"/>
        <v>128</v>
      </c>
      <c r="N68" s="15">
        <f t="shared" si="21"/>
        <v>149</v>
      </c>
      <c r="O68" s="15">
        <f t="shared" si="21"/>
        <v>76</v>
      </c>
      <c r="P68" s="15">
        <f t="shared" si="21"/>
        <v>38</v>
      </c>
      <c r="Q68" s="15">
        <f t="shared" si="21"/>
        <v>187</v>
      </c>
      <c r="R68" s="15">
        <f t="shared" si="21"/>
        <v>220.25</v>
      </c>
      <c r="S68" s="15">
        <f t="shared" si="21"/>
        <v>136</v>
      </c>
      <c r="T68" s="15">
        <f t="shared" si="21"/>
        <v>124.5</v>
      </c>
      <c r="U68" s="15">
        <f t="shared" si="21"/>
        <v>5</v>
      </c>
      <c r="V68" s="15">
        <f t="shared" si="21"/>
        <v>99.5</v>
      </c>
      <c r="W68" s="15">
        <f t="shared" si="21"/>
        <v>170</v>
      </c>
      <c r="X68" s="15">
        <f t="shared" si="21"/>
        <v>145</v>
      </c>
      <c r="Y68" s="15">
        <f t="shared" si="21"/>
        <v>0</v>
      </c>
      <c r="Z68" s="15">
        <f t="shared" si="21"/>
        <v>0</v>
      </c>
      <c r="AA68" s="15">
        <f t="shared" si="21"/>
        <v>0</v>
      </c>
      <c r="AB68" s="15">
        <f t="shared" si="21"/>
        <v>0</v>
      </c>
      <c r="AC68" s="15">
        <f t="shared" si="21"/>
        <v>0</v>
      </c>
      <c r="AD68" s="15">
        <f t="shared" si="21"/>
        <v>0</v>
      </c>
      <c r="AE68" s="15">
        <f t="shared" si="21"/>
        <v>0</v>
      </c>
      <c r="AF68" s="15">
        <f t="shared" si="21"/>
        <v>0</v>
      </c>
      <c r="AG68" s="15">
        <f t="shared" si="21"/>
        <v>0</v>
      </c>
      <c r="AH68" s="15">
        <f t="shared" ref="AH68:BB68" si="22">AH49+AH54+AH58+AH66</f>
        <v>0</v>
      </c>
      <c r="AI68" s="15">
        <f t="shared" si="22"/>
        <v>0</v>
      </c>
      <c r="AJ68" s="15">
        <f t="shared" si="22"/>
        <v>0</v>
      </c>
      <c r="AK68" s="15">
        <f t="shared" si="22"/>
        <v>0</v>
      </c>
      <c r="AL68" s="15">
        <f t="shared" si="22"/>
        <v>0</v>
      </c>
      <c r="AM68" s="15">
        <f t="shared" si="22"/>
        <v>0</v>
      </c>
      <c r="AN68" s="15">
        <f t="shared" si="22"/>
        <v>0</v>
      </c>
      <c r="AO68" s="15">
        <f t="shared" si="22"/>
        <v>0</v>
      </c>
      <c r="AP68" s="15">
        <f t="shared" si="22"/>
        <v>0</v>
      </c>
      <c r="AQ68" s="111">
        <f t="shared" si="22"/>
        <v>0</v>
      </c>
      <c r="AR68" s="15">
        <f t="shared" si="22"/>
        <v>0</v>
      </c>
      <c r="AS68" s="15">
        <f t="shared" si="22"/>
        <v>0</v>
      </c>
      <c r="AT68" s="15">
        <f t="shared" si="22"/>
        <v>0</v>
      </c>
      <c r="AU68" s="15">
        <f t="shared" si="22"/>
        <v>0</v>
      </c>
      <c r="AV68" s="15">
        <f t="shared" si="22"/>
        <v>0</v>
      </c>
      <c r="AW68" s="15">
        <f t="shared" si="22"/>
        <v>0</v>
      </c>
      <c r="AX68" s="15">
        <f t="shared" si="22"/>
        <v>0</v>
      </c>
      <c r="AY68" s="15">
        <f t="shared" si="22"/>
        <v>0</v>
      </c>
      <c r="AZ68" s="15">
        <f t="shared" si="22"/>
        <v>0</v>
      </c>
      <c r="BA68" s="15">
        <f t="shared" si="22"/>
        <v>0</v>
      </c>
      <c r="BB68" s="15">
        <f t="shared" si="22"/>
        <v>2434.5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983A-2D59-5E42-8B10-50D25DDE0DB4}">
  <dimension ref="A1:BB68"/>
  <sheetViews>
    <sheetView zoomScale="89" zoomScaleNormal="89" zoomScalePageLayoutView="120" workbookViewId="0">
      <pane xSplit="1" ySplit="6" topLeftCell="B25" activePane="bottomRight" state="frozenSplit"/>
      <selection pane="topRight" activeCell="J1" sqref="J1"/>
      <selection pane="bottomLeft" activeCell="A21" sqref="A21"/>
      <selection pane="bottomRight" activeCell="A43" sqref="A43"/>
    </sheetView>
  </sheetViews>
  <sheetFormatPr baseColWidth="10" defaultRowHeight="16"/>
  <cols>
    <col min="1" max="1" width="27" bestFit="1" customWidth="1"/>
    <col min="2" max="3" width="14.1640625" bestFit="1" customWidth="1"/>
    <col min="4" max="4" width="13.5" bestFit="1" customWidth="1"/>
    <col min="5" max="5" width="14.1640625" bestFit="1" customWidth="1"/>
    <col min="6" max="6" width="17.6640625" customWidth="1"/>
    <col min="7" max="7" width="18" customWidth="1"/>
    <col min="8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>
      <c r="A8" s="5" t="s">
        <v>5</v>
      </c>
      <c r="B8" s="24">
        <v>0</v>
      </c>
      <c r="C8" s="24">
        <v>0</v>
      </c>
      <c r="D8" s="26">
        <v>0</v>
      </c>
      <c r="E8" s="26">
        <v>0</v>
      </c>
      <c r="F8" s="26">
        <v>0</v>
      </c>
      <c r="G8" s="26">
        <v>6</v>
      </c>
      <c r="H8" s="26">
        <v>0</v>
      </c>
      <c r="I8" s="26">
        <v>0</v>
      </c>
      <c r="J8" s="26">
        <v>0</v>
      </c>
      <c r="K8" s="26">
        <v>0</v>
      </c>
      <c r="L8" s="26">
        <v>3.5</v>
      </c>
      <c r="M8" s="26">
        <v>18</v>
      </c>
      <c r="N8" s="26">
        <v>40</v>
      </c>
      <c r="O8" s="29">
        <v>3.5</v>
      </c>
      <c r="P8" s="29">
        <v>1.5</v>
      </c>
      <c r="Q8" s="29">
        <v>0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72.5</v>
      </c>
    </row>
    <row r="9" spans="1:54">
      <c r="A9" s="28" t="s">
        <v>58</v>
      </c>
      <c r="B9" s="24">
        <v>0</v>
      </c>
      <c r="C9" s="24">
        <v>0</v>
      </c>
      <c r="D9" s="26">
        <v>1.5</v>
      </c>
      <c r="E9" s="26">
        <v>0</v>
      </c>
      <c r="F9" s="26">
        <v>1.5</v>
      </c>
      <c r="G9" s="26">
        <v>1.5</v>
      </c>
      <c r="H9" s="26">
        <v>1.5</v>
      </c>
      <c r="I9" s="26">
        <v>2</v>
      </c>
      <c r="J9" s="26">
        <v>0</v>
      </c>
      <c r="K9" s="26">
        <v>0</v>
      </c>
      <c r="L9" s="26">
        <v>1.5</v>
      </c>
      <c r="M9" s="26">
        <v>1.5</v>
      </c>
      <c r="N9" s="26">
        <v>3.5</v>
      </c>
      <c r="O9" s="29">
        <v>0</v>
      </c>
      <c r="P9" s="29">
        <v>2</v>
      </c>
      <c r="Q9" s="29">
        <v>1.5</v>
      </c>
      <c r="R9" s="29">
        <v>1.5</v>
      </c>
      <c r="S9" s="6">
        <v>1.5</v>
      </c>
      <c r="T9" s="6">
        <v>2</v>
      </c>
      <c r="U9" s="6">
        <v>3.5</v>
      </c>
      <c r="V9" s="6">
        <v>0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26.5</v>
      </c>
    </row>
    <row r="10" spans="1:54">
      <c r="A10" s="7" t="s">
        <v>6</v>
      </c>
      <c r="B10" s="14">
        <f t="shared" ref="B10:AG10" si="1">SUM(B8:B9)</f>
        <v>0</v>
      </c>
      <c r="C10" s="14">
        <f t="shared" si="1"/>
        <v>0</v>
      </c>
      <c r="D10" s="14">
        <f t="shared" si="1"/>
        <v>1.5</v>
      </c>
      <c r="E10" s="14">
        <f t="shared" si="1"/>
        <v>0</v>
      </c>
      <c r="F10" s="14">
        <f t="shared" si="1"/>
        <v>1.5</v>
      </c>
      <c r="G10" s="14">
        <f t="shared" si="1"/>
        <v>7.5</v>
      </c>
      <c r="H10" s="14">
        <f t="shared" si="1"/>
        <v>1.5</v>
      </c>
      <c r="I10" s="14">
        <f t="shared" si="1"/>
        <v>2</v>
      </c>
      <c r="J10" s="14">
        <f t="shared" si="1"/>
        <v>0</v>
      </c>
      <c r="K10" s="14">
        <f t="shared" si="1"/>
        <v>0</v>
      </c>
      <c r="L10" s="14">
        <f t="shared" si="1"/>
        <v>5</v>
      </c>
      <c r="M10" s="14">
        <f t="shared" si="1"/>
        <v>19.5</v>
      </c>
      <c r="N10" s="14">
        <f t="shared" si="1"/>
        <v>43.5</v>
      </c>
      <c r="O10" s="14">
        <f t="shared" si="1"/>
        <v>3.5</v>
      </c>
      <c r="P10" s="14">
        <f t="shared" si="1"/>
        <v>3.5</v>
      </c>
      <c r="Q10" s="14">
        <f t="shared" si="1"/>
        <v>1.5</v>
      </c>
      <c r="R10" s="14">
        <f t="shared" si="1"/>
        <v>1.5</v>
      </c>
      <c r="S10" s="14">
        <f t="shared" si="1"/>
        <v>1.5</v>
      </c>
      <c r="T10" s="14">
        <f t="shared" si="1"/>
        <v>2</v>
      </c>
      <c r="U10" s="14">
        <f t="shared" si="1"/>
        <v>3.5</v>
      </c>
      <c r="V10" s="14">
        <f t="shared" si="1"/>
        <v>0</v>
      </c>
      <c r="W10" s="14">
        <f t="shared" si="1"/>
        <v>0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99</v>
      </c>
    </row>
    <row r="11" spans="1:54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>
      <c r="A12" s="9" t="s">
        <v>7</v>
      </c>
      <c r="B12" s="25">
        <v>0</v>
      </c>
      <c r="C12" s="25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30">
        <v>0</v>
      </c>
      <c r="P12" s="30">
        <v>0</v>
      </c>
      <c r="Q12" s="30">
        <v>0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0</v>
      </c>
    </row>
    <row r="13" spans="1:54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>
      <c r="A14" s="5" t="s">
        <v>8</v>
      </c>
      <c r="B14" s="25">
        <v>0</v>
      </c>
      <c r="C14" s="25">
        <v>24</v>
      </c>
      <c r="D14" s="27">
        <v>0</v>
      </c>
      <c r="E14" s="27">
        <v>2</v>
      </c>
      <c r="F14" s="3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30">
        <v>0</v>
      </c>
      <c r="P14" s="30">
        <v>0</v>
      </c>
      <c r="Q14" s="30">
        <v>0</v>
      </c>
      <c r="R14" s="30">
        <v>0</v>
      </c>
      <c r="S14" s="10">
        <v>3</v>
      </c>
      <c r="T14" s="10">
        <v>40</v>
      </c>
      <c r="U14" s="10">
        <v>1.5</v>
      </c>
      <c r="V14" s="10">
        <v>1</v>
      </c>
      <c r="W14" s="10">
        <v>0</v>
      </c>
      <c r="X14" s="10">
        <v>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71.5</v>
      </c>
    </row>
    <row r="15" spans="1:54">
      <c r="A15" s="5" t="s">
        <v>9</v>
      </c>
      <c r="B15" s="25">
        <v>0</v>
      </c>
      <c r="C15" s="25">
        <v>0</v>
      </c>
      <c r="D15" s="27">
        <v>0</v>
      </c>
      <c r="E15" s="27">
        <v>0</v>
      </c>
      <c r="F15">
        <v>2</v>
      </c>
      <c r="G15" s="27">
        <v>0</v>
      </c>
      <c r="H15" s="27">
        <v>1</v>
      </c>
      <c r="I15" s="27">
        <v>25</v>
      </c>
      <c r="J15" s="27">
        <v>2</v>
      </c>
      <c r="K15" s="27">
        <v>0</v>
      </c>
      <c r="L15" s="27">
        <v>1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24</v>
      </c>
      <c r="T15" s="10">
        <v>2.5</v>
      </c>
      <c r="U15" s="10">
        <v>2</v>
      </c>
      <c r="V15" s="10">
        <v>0</v>
      </c>
      <c r="W15" s="10">
        <v>0</v>
      </c>
      <c r="X15" s="10">
        <v>1.5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61</v>
      </c>
    </row>
    <row r="16" spans="1:54">
      <c r="A16" s="5" t="s">
        <v>10</v>
      </c>
      <c r="B16" s="25">
        <v>0</v>
      </c>
      <c r="C16" s="25">
        <v>0</v>
      </c>
      <c r="D16" s="27">
        <v>0</v>
      </c>
      <c r="E16" s="27">
        <v>0</v>
      </c>
      <c r="F16" s="3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0</v>
      </c>
      <c r="Q16" s="30">
        <v>0</v>
      </c>
      <c r="R16" s="3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0</v>
      </c>
    </row>
    <row r="17" spans="1:54">
      <c r="A17" s="5" t="s">
        <v>76</v>
      </c>
      <c r="B17" s="25">
        <v>0</v>
      </c>
      <c r="C17" s="25">
        <v>0</v>
      </c>
      <c r="D17" s="27">
        <v>0</v>
      </c>
      <c r="E17" s="27">
        <v>0</v>
      </c>
      <c r="F17" s="3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0</v>
      </c>
    </row>
    <row r="18" spans="1:54" ht="16" customHeight="1">
      <c r="A18" s="129" t="s">
        <v>59</v>
      </c>
      <c r="B18" s="25">
        <v>0</v>
      </c>
      <c r="C18" s="25">
        <v>0</v>
      </c>
      <c r="D18" s="27">
        <v>3.25</v>
      </c>
      <c r="E18" s="27">
        <v>5</v>
      </c>
      <c r="F18">
        <v>1</v>
      </c>
      <c r="G18" s="27">
        <v>16</v>
      </c>
      <c r="H18" s="27">
        <v>0</v>
      </c>
      <c r="I18" s="27">
        <v>1</v>
      </c>
      <c r="J18" s="27">
        <v>1</v>
      </c>
      <c r="K18" s="27">
        <v>0</v>
      </c>
      <c r="L18" s="27">
        <v>1</v>
      </c>
      <c r="M18" s="27">
        <v>0</v>
      </c>
      <c r="N18" s="27">
        <v>0</v>
      </c>
      <c r="O18" s="30">
        <v>0.75</v>
      </c>
      <c r="P18" s="30">
        <v>0</v>
      </c>
      <c r="Q18" s="30">
        <v>0.5</v>
      </c>
      <c r="R18" s="30">
        <v>0</v>
      </c>
      <c r="S18" s="10">
        <v>2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31.5</v>
      </c>
    </row>
    <row r="19" spans="1:54">
      <c r="A19" s="5" t="s">
        <v>77</v>
      </c>
      <c r="B19" s="25">
        <v>0</v>
      </c>
      <c r="C19" s="25">
        <v>1.25</v>
      </c>
      <c r="D19" s="27">
        <v>1.5</v>
      </c>
      <c r="E19" s="27">
        <v>0</v>
      </c>
      <c r="F19">
        <v>1.5</v>
      </c>
      <c r="G19" s="27">
        <v>1.5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30">
        <v>0</v>
      </c>
      <c r="P19" s="30">
        <v>0</v>
      </c>
      <c r="Q19" s="30">
        <v>0</v>
      </c>
      <c r="R19" s="30">
        <v>0</v>
      </c>
      <c r="S19" s="10">
        <v>0</v>
      </c>
      <c r="T19" s="10">
        <v>0</v>
      </c>
      <c r="U19" s="10">
        <v>0.5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6.25</v>
      </c>
    </row>
    <row r="20" spans="1:54">
      <c r="A20" s="5" t="s">
        <v>78</v>
      </c>
      <c r="B20" s="25">
        <v>0</v>
      </c>
      <c r="C20" s="25">
        <v>0</v>
      </c>
      <c r="D20" s="25">
        <v>0</v>
      </c>
      <c r="E20" s="27">
        <v>0</v>
      </c>
      <c r="F20" s="3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18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0</v>
      </c>
      <c r="S20" s="10">
        <v>1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19</v>
      </c>
    </row>
    <row r="21" spans="1:54">
      <c r="A21" s="5" t="s">
        <v>11</v>
      </c>
      <c r="B21" s="25">
        <v>0</v>
      </c>
      <c r="C21" s="25">
        <v>0</v>
      </c>
      <c r="D21" s="25">
        <v>0</v>
      </c>
      <c r="E21" s="27">
        <v>0</v>
      </c>
      <c r="F21">
        <v>14</v>
      </c>
      <c r="G21" s="27">
        <v>21</v>
      </c>
      <c r="H21" s="27">
        <v>2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14</v>
      </c>
      <c r="Q21" s="30">
        <v>14</v>
      </c>
      <c r="R21" s="30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65</v>
      </c>
    </row>
    <row r="22" spans="1:54">
      <c r="A22" s="9" t="s">
        <v>79</v>
      </c>
      <c r="B22" s="25">
        <v>0</v>
      </c>
      <c r="C22" s="25">
        <v>0</v>
      </c>
      <c r="D22" s="25">
        <v>0</v>
      </c>
      <c r="E22" s="27">
        <v>2.25</v>
      </c>
      <c r="F22" s="37">
        <v>0</v>
      </c>
      <c r="G22" s="27">
        <v>0</v>
      </c>
      <c r="H22" s="27">
        <v>0</v>
      </c>
      <c r="I22" s="27">
        <v>0</v>
      </c>
      <c r="J22" s="27">
        <v>19</v>
      </c>
      <c r="K22" s="27">
        <v>0</v>
      </c>
      <c r="L22" s="27">
        <v>0</v>
      </c>
      <c r="M22" s="27">
        <v>1.75</v>
      </c>
      <c r="N22" s="27">
        <v>0</v>
      </c>
      <c r="O22" s="30">
        <v>0</v>
      </c>
      <c r="P22" s="30">
        <v>1.5</v>
      </c>
      <c r="Q22" s="30">
        <v>0</v>
      </c>
      <c r="R22" s="30">
        <v>1</v>
      </c>
      <c r="S22" s="35">
        <v>0</v>
      </c>
      <c r="T22" s="35">
        <v>1.5</v>
      </c>
      <c r="U22" s="35">
        <v>0</v>
      </c>
      <c r="V22" s="35">
        <v>1</v>
      </c>
      <c r="W22" s="35">
        <v>0</v>
      </c>
      <c r="X22" s="35">
        <v>1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29</v>
      </c>
    </row>
    <row r="23" spans="1:54">
      <c r="A23" s="7" t="s">
        <v>12</v>
      </c>
      <c r="B23" s="14">
        <f t="shared" ref="B23:AG23" si="4">SUM(B12:B22)</f>
        <v>0</v>
      </c>
      <c r="C23" s="14">
        <f t="shared" si="4"/>
        <v>25.25</v>
      </c>
      <c r="D23" s="14">
        <f t="shared" si="4"/>
        <v>4.75</v>
      </c>
      <c r="E23" s="14">
        <f t="shared" si="4"/>
        <v>9.25</v>
      </c>
      <c r="F23" s="14">
        <f t="shared" si="4"/>
        <v>18.5</v>
      </c>
      <c r="G23" s="14">
        <f t="shared" si="4"/>
        <v>38.5</v>
      </c>
      <c r="H23" s="14">
        <f t="shared" si="4"/>
        <v>3</v>
      </c>
      <c r="I23" s="14">
        <f t="shared" si="4"/>
        <v>26</v>
      </c>
      <c r="J23" s="14">
        <f t="shared" si="4"/>
        <v>22</v>
      </c>
      <c r="K23" s="14">
        <f t="shared" si="4"/>
        <v>18</v>
      </c>
      <c r="L23" s="14">
        <f t="shared" si="4"/>
        <v>2</v>
      </c>
      <c r="M23" s="14">
        <f t="shared" si="4"/>
        <v>1.75</v>
      </c>
      <c r="N23" s="14">
        <f t="shared" si="4"/>
        <v>0</v>
      </c>
      <c r="O23" s="14">
        <f t="shared" si="4"/>
        <v>0.75</v>
      </c>
      <c r="P23" s="14">
        <f t="shared" si="4"/>
        <v>15.5</v>
      </c>
      <c r="Q23" s="14">
        <f t="shared" si="4"/>
        <v>14.5</v>
      </c>
      <c r="R23" s="14">
        <f t="shared" si="4"/>
        <v>1</v>
      </c>
      <c r="S23" s="14">
        <f t="shared" si="4"/>
        <v>30</v>
      </c>
      <c r="T23" s="14">
        <f t="shared" si="4"/>
        <v>44</v>
      </c>
      <c r="U23" s="14">
        <f t="shared" si="4"/>
        <v>4</v>
      </c>
      <c r="V23" s="14">
        <f>SUM(V12:V22)</f>
        <v>2</v>
      </c>
      <c r="W23" s="14">
        <f t="shared" si="4"/>
        <v>0</v>
      </c>
      <c r="X23" s="14">
        <f t="shared" si="4"/>
        <v>2.5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283.25</v>
      </c>
    </row>
    <row r="24" spans="1:54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>
      <c r="A25" s="32" t="s">
        <v>91</v>
      </c>
      <c r="B25" s="24">
        <v>0</v>
      </c>
      <c r="C25" s="24">
        <v>0</v>
      </c>
      <c r="D25" s="26">
        <v>0</v>
      </c>
      <c r="E25" s="26">
        <v>0</v>
      </c>
      <c r="F25" s="26">
        <v>16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>
      <c r="A26" s="5" t="s">
        <v>13</v>
      </c>
      <c r="B26" s="24">
        <v>0</v>
      </c>
      <c r="C26" s="25">
        <v>4</v>
      </c>
      <c r="D26" s="26">
        <v>0</v>
      </c>
      <c r="E26" s="26">
        <v>0</v>
      </c>
      <c r="F26" s="27">
        <v>0</v>
      </c>
      <c r="G26" s="27">
        <v>32</v>
      </c>
      <c r="H26" s="27">
        <v>3</v>
      </c>
      <c r="I26" s="27">
        <v>1</v>
      </c>
      <c r="J26" s="27">
        <v>0</v>
      </c>
      <c r="K26" s="27">
        <v>18</v>
      </c>
      <c r="L26" s="27">
        <v>40</v>
      </c>
      <c r="M26" s="27">
        <v>1</v>
      </c>
      <c r="N26" s="27">
        <v>0</v>
      </c>
      <c r="O26" s="29">
        <v>0</v>
      </c>
      <c r="P26" s="30">
        <v>0</v>
      </c>
      <c r="Q26" s="30">
        <v>0</v>
      </c>
      <c r="R26" s="29">
        <v>0</v>
      </c>
      <c r="S26" s="10">
        <v>0</v>
      </c>
      <c r="T26" s="10">
        <v>0</v>
      </c>
      <c r="U26" s="6">
        <v>0</v>
      </c>
      <c r="V26" s="10">
        <v>1</v>
      </c>
      <c r="W26" s="10">
        <v>1</v>
      </c>
      <c r="X26" s="10">
        <v>1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102</v>
      </c>
    </row>
    <row r="27" spans="1:54">
      <c r="A27" s="5" t="s">
        <v>15</v>
      </c>
      <c r="B27" s="24">
        <v>0</v>
      </c>
      <c r="C27" s="25">
        <v>0</v>
      </c>
      <c r="D27" s="26">
        <v>0</v>
      </c>
      <c r="E27" s="26">
        <v>0</v>
      </c>
      <c r="F27" s="27">
        <v>0</v>
      </c>
      <c r="G27" s="27">
        <v>2</v>
      </c>
      <c r="H27" s="27">
        <v>0</v>
      </c>
      <c r="I27" s="27">
        <v>0</v>
      </c>
      <c r="J27" s="27">
        <v>2</v>
      </c>
      <c r="K27" s="27">
        <v>0</v>
      </c>
      <c r="L27" s="27">
        <v>0.5</v>
      </c>
      <c r="M27" s="27">
        <v>0</v>
      </c>
      <c r="N27" s="27">
        <v>1</v>
      </c>
      <c r="O27" s="29">
        <v>0</v>
      </c>
      <c r="P27" s="30">
        <v>1</v>
      </c>
      <c r="Q27" s="30">
        <v>1</v>
      </c>
      <c r="R27" s="29">
        <v>0</v>
      </c>
      <c r="S27" s="10">
        <v>1.25</v>
      </c>
      <c r="T27" s="10">
        <v>21.75</v>
      </c>
      <c r="U27" s="6">
        <v>0</v>
      </c>
      <c r="V27" s="6">
        <v>0</v>
      </c>
      <c r="W27" s="10">
        <v>30</v>
      </c>
      <c r="X27" s="10">
        <v>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60.5</v>
      </c>
    </row>
    <row r="28" spans="1:54">
      <c r="A28" s="5" t="s">
        <v>95</v>
      </c>
      <c r="B28" s="24">
        <v>0</v>
      </c>
      <c r="C28" s="25">
        <v>0</v>
      </c>
      <c r="D28" s="26">
        <v>0</v>
      </c>
      <c r="E28" s="26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21</v>
      </c>
      <c r="N28" s="27">
        <v>0</v>
      </c>
      <c r="O28" s="29">
        <v>0</v>
      </c>
      <c r="P28" s="30">
        <v>0</v>
      </c>
      <c r="Q28" s="30">
        <v>0</v>
      </c>
      <c r="R28" s="29">
        <v>0</v>
      </c>
      <c r="S28" s="10">
        <v>0</v>
      </c>
      <c r="T28" s="10">
        <v>0</v>
      </c>
      <c r="U28" s="6">
        <v>0</v>
      </c>
      <c r="V28" s="6">
        <v>0</v>
      </c>
      <c r="W28" s="10">
        <v>0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>
      <c r="A29" s="5" t="s">
        <v>90</v>
      </c>
      <c r="B29" s="24">
        <v>0</v>
      </c>
      <c r="C29" s="25">
        <v>0</v>
      </c>
      <c r="D29" s="26">
        <v>0</v>
      </c>
      <c r="E29" s="27">
        <v>10</v>
      </c>
      <c r="F29" s="27">
        <v>0</v>
      </c>
      <c r="G29" s="27">
        <v>0.5</v>
      </c>
      <c r="H29" s="27">
        <v>0</v>
      </c>
      <c r="I29" s="27">
        <v>1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30">
        <v>3.75</v>
      </c>
      <c r="P29" s="30">
        <v>0</v>
      </c>
      <c r="Q29" s="30">
        <v>1</v>
      </c>
      <c r="R29" s="29">
        <v>0</v>
      </c>
      <c r="S29" s="10">
        <v>0</v>
      </c>
      <c r="T29" s="10">
        <v>0</v>
      </c>
      <c r="U29" s="6">
        <v>0</v>
      </c>
      <c r="V29" s="6">
        <v>0</v>
      </c>
      <c r="W29" s="10">
        <v>0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>
      <c r="A30" s="9" t="s">
        <v>80</v>
      </c>
      <c r="B30" s="24">
        <v>0</v>
      </c>
      <c r="C30" s="25">
        <v>0</v>
      </c>
      <c r="D30" s="26">
        <v>0</v>
      </c>
      <c r="E30" s="27">
        <v>0</v>
      </c>
      <c r="F30" s="27">
        <v>0</v>
      </c>
      <c r="G30" s="27">
        <v>16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30">
        <v>0</v>
      </c>
      <c r="P30" s="30">
        <v>0</v>
      </c>
      <c r="Q30" s="30">
        <v>0</v>
      </c>
      <c r="R30" s="29">
        <v>0</v>
      </c>
      <c r="S30" s="10">
        <v>0</v>
      </c>
      <c r="T30" s="10">
        <v>0</v>
      </c>
      <c r="U30" s="6">
        <v>0</v>
      </c>
      <c r="V30" s="6">
        <v>0</v>
      </c>
      <c r="W30" s="10">
        <v>0</v>
      </c>
      <c r="X30" s="10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16</v>
      </c>
    </row>
    <row r="31" spans="1:54">
      <c r="A31" s="5" t="s">
        <v>93</v>
      </c>
      <c r="B31" s="24">
        <v>0</v>
      </c>
      <c r="C31" s="25">
        <v>0</v>
      </c>
      <c r="D31" s="26">
        <v>0</v>
      </c>
      <c r="E31" s="27">
        <v>4.5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30">
        <v>0</v>
      </c>
      <c r="P31" s="30">
        <v>0</v>
      </c>
      <c r="Q31" s="30">
        <v>0</v>
      </c>
      <c r="R31" s="29">
        <v>0</v>
      </c>
      <c r="S31" s="10">
        <v>0</v>
      </c>
      <c r="T31" s="10">
        <v>0</v>
      </c>
      <c r="U31" s="6">
        <v>0</v>
      </c>
      <c r="V31" s="6">
        <v>0</v>
      </c>
      <c r="W31" s="10">
        <v>0</v>
      </c>
      <c r="X31" s="10">
        <v>4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8.5</v>
      </c>
    </row>
    <row r="32" spans="1:54">
      <c r="A32" s="5" t="s">
        <v>83</v>
      </c>
      <c r="B32" s="24">
        <v>0</v>
      </c>
      <c r="C32" s="25">
        <v>0</v>
      </c>
      <c r="D32" s="26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15.5</v>
      </c>
      <c r="K32" s="27">
        <v>0</v>
      </c>
      <c r="L32" s="27">
        <v>0</v>
      </c>
      <c r="M32" s="27">
        <v>0</v>
      </c>
      <c r="N32" s="27">
        <v>0</v>
      </c>
      <c r="O32" s="30">
        <v>0</v>
      </c>
      <c r="P32" s="30">
        <v>0</v>
      </c>
      <c r="Q32" s="30">
        <v>0</v>
      </c>
      <c r="R32" s="29">
        <v>0</v>
      </c>
      <c r="S32" s="10">
        <v>0</v>
      </c>
      <c r="T32" s="10">
        <v>0</v>
      </c>
      <c r="U32" s="6">
        <v>0</v>
      </c>
      <c r="V32" s="6">
        <v>0</v>
      </c>
      <c r="W32" s="10">
        <v>0</v>
      </c>
      <c r="X32" s="10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15.5</v>
      </c>
    </row>
    <row r="33" spans="1:54">
      <c r="A33" s="5" t="s">
        <v>17</v>
      </c>
      <c r="B33" s="24">
        <v>0</v>
      </c>
      <c r="C33" s="25">
        <v>0</v>
      </c>
      <c r="D33" s="27">
        <v>1.5</v>
      </c>
      <c r="E33" s="27">
        <v>5</v>
      </c>
      <c r="F33" s="27">
        <v>0</v>
      </c>
      <c r="G33" s="27">
        <v>0</v>
      </c>
      <c r="H33" s="27">
        <v>3</v>
      </c>
      <c r="I33" s="27">
        <v>1</v>
      </c>
      <c r="J33" s="27">
        <v>8</v>
      </c>
      <c r="K33" s="27">
        <v>0</v>
      </c>
      <c r="L33" s="27">
        <v>1.5</v>
      </c>
      <c r="M33" s="27">
        <v>0</v>
      </c>
      <c r="N33" s="27">
        <v>0</v>
      </c>
      <c r="O33" s="30">
        <v>1.5</v>
      </c>
      <c r="P33" s="30">
        <v>0</v>
      </c>
      <c r="Q33" s="30">
        <v>0</v>
      </c>
      <c r="R33" s="29">
        <v>0</v>
      </c>
      <c r="S33" s="10">
        <v>0</v>
      </c>
      <c r="T33" s="10">
        <v>0</v>
      </c>
      <c r="U33" s="6">
        <v>0</v>
      </c>
      <c r="V33" s="6">
        <v>0</v>
      </c>
      <c r="W33" s="10">
        <v>4</v>
      </c>
      <c r="X33" s="10">
        <v>16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41.5</v>
      </c>
    </row>
    <row r="34" spans="1:54">
      <c r="A34" s="9" t="s">
        <v>18</v>
      </c>
      <c r="B34" s="24">
        <v>0</v>
      </c>
      <c r="C34" s="25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14</v>
      </c>
      <c r="K34" s="27">
        <v>0</v>
      </c>
      <c r="L34" s="27">
        <v>0</v>
      </c>
      <c r="M34" s="27">
        <v>0</v>
      </c>
      <c r="N34" s="27">
        <v>8</v>
      </c>
      <c r="O34" s="30">
        <v>0</v>
      </c>
      <c r="P34" s="30">
        <v>0</v>
      </c>
      <c r="Q34" s="30">
        <v>0</v>
      </c>
      <c r="R34" s="29">
        <v>0</v>
      </c>
      <c r="S34" s="10">
        <v>0</v>
      </c>
      <c r="T34" s="10">
        <v>0</v>
      </c>
      <c r="U34" s="6">
        <v>0</v>
      </c>
      <c r="V34" s="6">
        <v>0</v>
      </c>
      <c r="W34" s="35">
        <v>0</v>
      </c>
      <c r="X34" s="35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22</v>
      </c>
    </row>
    <row r="35" spans="1:54">
      <c r="A35" s="9" t="s">
        <v>81</v>
      </c>
      <c r="B35" s="24">
        <v>0</v>
      </c>
      <c r="C35" s="25">
        <v>0</v>
      </c>
      <c r="D35" s="27">
        <v>0</v>
      </c>
      <c r="E35" s="27">
        <v>16</v>
      </c>
      <c r="F35" s="27">
        <v>0</v>
      </c>
      <c r="G35" s="3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30">
        <v>0</v>
      </c>
      <c r="P35" s="30">
        <v>0</v>
      </c>
      <c r="Q35" s="30">
        <v>0</v>
      </c>
      <c r="R35" s="29">
        <v>0</v>
      </c>
      <c r="S35" s="10">
        <v>0</v>
      </c>
      <c r="T35" s="10">
        <v>0</v>
      </c>
      <c r="U35" s="6">
        <v>0</v>
      </c>
      <c r="V35" s="6">
        <v>0</v>
      </c>
      <c r="W35" s="35">
        <v>0</v>
      </c>
      <c r="X35" s="35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16</v>
      </c>
    </row>
    <row r="36" spans="1:54">
      <c r="A36" s="7" t="s">
        <v>19</v>
      </c>
      <c r="B36" s="14">
        <f t="shared" ref="B36:AG36" si="7">SUM(B25:B35)</f>
        <v>0</v>
      </c>
      <c r="C36" s="14">
        <f t="shared" si="7"/>
        <v>4</v>
      </c>
      <c r="D36" s="14">
        <f t="shared" si="7"/>
        <v>1.5</v>
      </c>
      <c r="E36" s="14">
        <f t="shared" si="7"/>
        <v>35.5</v>
      </c>
      <c r="F36" s="14">
        <f t="shared" si="7"/>
        <v>16</v>
      </c>
      <c r="G36" s="14">
        <f t="shared" si="7"/>
        <v>50.5</v>
      </c>
      <c r="H36" s="14">
        <f t="shared" si="7"/>
        <v>6</v>
      </c>
      <c r="I36" s="14">
        <f t="shared" si="7"/>
        <v>3</v>
      </c>
      <c r="J36" s="14">
        <f t="shared" si="7"/>
        <v>39.5</v>
      </c>
      <c r="K36" s="14">
        <f t="shared" si="7"/>
        <v>18</v>
      </c>
      <c r="L36" s="14">
        <f t="shared" si="7"/>
        <v>42</v>
      </c>
      <c r="M36" s="14">
        <f t="shared" si="7"/>
        <v>22</v>
      </c>
      <c r="N36" s="14">
        <f t="shared" si="7"/>
        <v>9</v>
      </c>
      <c r="O36" s="14">
        <f t="shared" si="7"/>
        <v>5.25</v>
      </c>
      <c r="P36" s="14">
        <f t="shared" si="7"/>
        <v>1</v>
      </c>
      <c r="Q36" s="14">
        <f t="shared" si="7"/>
        <v>2</v>
      </c>
      <c r="R36" s="14">
        <f t="shared" si="7"/>
        <v>0</v>
      </c>
      <c r="S36" s="14">
        <f t="shared" si="7"/>
        <v>1.25</v>
      </c>
      <c r="T36" s="14">
        <f t="shared" si="7"/>
        <v>21.75</v>
      </c>
      <c r="U36" s="14">
        <f t="shared" si="7"/>
        <v>0</v>
      </c>
      <c r="V36" s="14">
        <f t="shared" si="7"/>
        <v>1</v>
      </c>
      <c r="W36" s="14">
        <f t="shared" si="7"/>
        <v>35</v>
      </c>
      <c r="X36" s="14">
        <f t="shared" si="7"/>
        <v>21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282</v>
      </c>
    </row>
    <row r="37" spans="1:54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>
      <c r="A38" s="129" t="s">
        <v>20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</v>
      </c>
      <c r="M38" s="27">
        <v>0</v>
      </c>
      <c r="N38" s="27">
        <v>0</v>
      </c>
      <c r="O38" s="30">
        <v>0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>
      <c r="A39" s="7" t="s">
        <v>21</v>
      </c>
      <c r="B39" s="14">
        <f t="shared" ref="B39:AG39" si="9">B38</f>
        <v>0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0</v>
      </c>
    </row>
    <row r="40" spans="1:54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>
      <c r="A41" s="5" t="s">
        <v>22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7">
        <v>0</v>
      </c>
      <c r="L41" s="27">
        <v>0</v>
      </c>
      <c r="M41" s="27">
        <v>19.5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19.5</v>
      </c>
    </row>
    <row r="42" spans="1:54">
      <c r="A42" s="5" t="s">
        <v>23</v>
      </c>
      <c r="B42" s="25">
        <v>8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7">
        <v>0</v>
      </c>
      <c r="L42" s="27">
        <v>0</v>
      </c>
      <c r="M42" s="27">
        <v>0</v>
      </c>
      <c r="N42" s="27">
        <v>0</v>
      </c>
      <c r="O42" s="30">
        <v>0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8</v>
      </c>
    </row>
    <row r="43" spans="1:54">
      <c r="A43" s="5" t="s">
        <v>131</v>
      </c>
      <c r="B43" s="25"/>
      <c r="C43" s="25"/>
      <c r="D43" s="25"/>
      <c r="E43" s="25"/>
      <c r="F43" s="25"/>
      <c r="G43" s="25"/>
      <c r="H43" s="25"/>
      <c r="I43" s="25"/>
      <c r="J43" s="25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>
      <c r="A44" s="5" t="s">
        <v>24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7">
        <v>0</v>
      </c>
      <c r="L44" s="27">
        <v>0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0</v>
      </c>
    </row>
    <row r="45" spans="1:54">
      <c r="A45" s="5" t="s">
        <v>98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0</v>
      </c>
      <c r="L45" s="27">
        <v>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32</v>
      </c>
      <c r="S45" s="10">
        <v>0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>
      <c r="A46" s="5" t="s">
        <v>25</v>
      </c>
      <c r="B46" s="25">
        <v>0</v>
      </c>
      <c r="C46" s="25">
        <v>0.75</v>
      </c>
      <c r="D46" s="27">
        <v>0</v>
      </c>
      <c r="E46" s="27">
        <v>0</v>
      </c>
      <c r="F46" s="27">
        <v>0</v>
      </c>
      <c r="G46" s="27">
        <v>0</v>
      </c>
      <c r="H46" s="27">
        <v>1</v>
      </c>
      <c r="I46" s="27">
        <v>3</v>
      </c>
      <c r="J46" s="27">
        <v>0</v>
      </c>
      <c r="K46" s="27">
        <v>0</v>
      </c>
      <c r="L46" s="27">
        <v>0</v>
      </c>
      <c r="M46" s="27">
        <v>1</v>
      </c>
      <c r="N46" s="27">
        <v>6</v>
      </c>
      <c r="O46" s="30">
        <v>15.5</v>
      </c>
      <c r="P46" s="30">
        <v>0</v>
      </c>
      <c r="Q46" s="30">
        <v>0</v>
      </c>
      <c r="R46" s="30">
        <v>0</v>
      </c>
      <c r="S46" s="37">
        <v>0</v>
      </c>
      <c r="T46" s="37">
        <v>0</v>
      </c>
      <c r="U46" s="37">
        <v>0.5</v>
      </c>
      <c r="V46" s="37">
        <v>0</v>
      </c>
      <c r="W46" s="37">
        <v>0</v>
      </c>
      <c r="X46" s="37">
        <v>0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27.75</v>
      </c>
    </row>
    <row r="47" spans="1:54">
      <c r="A47" s="7" t="s">
        <v>26</v>
      </c>
      <c r="B47" s="14">
        <f t="shared" ref="B47:AG47" si="11">SUM(B41:B46)</f>
        <v>8</v>
      </c>
      <c r="C47" s="14">
        <f t="shared" si="11"/>
        <v>0.75</v>
      </c>
      <c r="D47" s="14">
        <f t="shared" si="11"/>
        <v>0</v>
      </c>
      <c r="E47" s="14">
        <f t="shared" si="11"/>
        <v>0</v>
      </c>
      <c r="F47" s="14">
        <f t="shared" si="11"/>
        <v>0</v>
      </c>
      <c r="G47" s="14">
        <f t="shared" si="11"/>
        <v>0</v>
      </c>
      <c r="H47" s="14">
        <f t="shared" si="11"/>
        <v>1</v>
      </c>
      <c r="I47" s="14">
        <f t="shared" si="11"/>
        <v>3</v>
      </c>
      <c r="J47" s="14">
        <f t="shared" si="11"/>
        <v>0</v>
      </c>
      <c r="K47" s="14">
        <f t="shared" si="11"/>
        <v>0</v>
      </c>
      <c r="L47" s="14">
        <f t="shared" si="11"/>
        <v>0</v>
      </c>
      <c r="M47" s="14">
        <f t="shared" si="11"/>
        <v>20.5</v>
      </c>
      <c r="N47" s="14">
        <f t="shared" si="11"/>
        <v>6</v>
      </c>
      <c r="O47" s="14">
        <f t="shared" si="11"/>
        <v>15.5</v>
      </c>
      <c r="P47" s="14">
        <f t="shared" si="11"/>
        <v>0</v>
      </c>
      <c r="Q47" s="14">
        <f t="shared" si="11"/>
        <v>0</v>
      </c>
      <c r="R47" s="14">
        <f t="shared" si="11"/>
        <v>32</v>
      </c>
      <c r="S47" s="14">
        <f t="shared" si="11"/>
        <v>0</v>
      </c>
      <c r="T47" s="14">
        <f t="shared" si="11"/>
        <v>0</v>
      </c>
      <c r="U47" s="14">
        <f t="shared" si="11"/>
        <v>0.5</v>
      </c>
      <c r="V47" s="14">
        <f t="shared" si="11"/>
        <v>0</v>
      </c>
      <c r="W47" s="14">
        <f t="shared" si="11"/>
        <v>0</v>
      </c>
      <c r="X47" s="14">
        <f t="shared" si="11"/>
        <v>0</v>
      </c>
      <c r="Y47" s="14">
        <f t="shared" si="11"/>
        <v>0</v>
      </c>
      <c r="Z47" s="14">
        <f t="shared" si="11"/>
        <v>0</v>
      </c>
      <c r="AA47" s="14">
        <f t="shared" si="11"/>
        <v>0</v>
      </c>
      <c r="AB47" s="14">
        <f t="shared" si="11"/>
        <v>0</v>
      </c>
      <c r="AC47" s="14">
        <f t="shared" si="11"/>
        <v>0</v>
      </c>
      <c r="AD47" s="14">
        <f t="shared" si="11"/>
        <v>0</v>
      </c>
      <c r="AE47" s="14">
        <f t="shared" si="11"/>
        <v>0</v>
      </c>
      <c r="AF47" s="14">
        <f t="shared" si="11"/>
        <v>0</v>
      </c>
      <c r="AG47" s="14">
        <f t="shared" si="11"/>
        <v>0</v>
      </c>
      <c r="AH47" s="14">
        <f t="shared" ref="AH47:BB47" si="12">SUM(AH41:AH46)</f>
        <v>0</v>
      </c>
      <c r="AI47" s="14">
        <f t="shared" si="12"/>
        <v>0</v>
      </c>
      <c r="AJ47" s="14">
        <f t="shared" si="12"/>
        <v>0</v>
      </c>
      <c r="AK47" s="14">
        <f t="shared" si="12"/>
        <v>0</v>
      </c>
      <c r="AL47" s="14">
        <f t="shared" si="12"/>
        <v>0</v>
      </c>
      <c r="AM47" s="14">
        <f t="shared" si="12"/>
        <v>0</v>
      </c>
      <c r="AN47" s="14">
        <f t="shared" si="12"/>
        <v>0</v>
      </c>
      <c r="AO47" s="14">
        <f t="shared" si="12"/>
        <v>0</v>
      </c>
      <c r="AP47" s="14">
        <f t="shared" si="12"/>
        <v>0</v>
      </c>
      <c r="AQ47" s="14">
        <f t="shared" si="12"/>
        <v>0</v>
      </c>
      <c r="AR47" s="14">
        <f t="shared" si="12"/>
        <v>0</v>
      </c>
      <c r="AS47" s="14">
        <f t="shared" si="12"/>
        <v>0</v>
      </c>
      <c r="AT47" s="14">
        <f t="shared" si="12"/>
        <v>0</v>
      </c>
      <c r="AU47" s="14">
        <f t="shared" si="12"/>
        <v>0</v>
      </c>
      <c r="AV47" s="14">
        <f t="shared" si="12"/>
        <v>0</v>
      </c>
      <c r="AW47" s="14">
        <f t="shared" si="12"/>
        <v>0</v>
      </c>
      <c r="AX47" s="14">
        <f t="shared" si="12"/>
        <v>0</v>
      </c>
      <c r="AY47" s="14">
        <f t="shared" si="12"/>
        <v>0</v>
      </c>
      <c r="AZ47" s="14">
        <f t="shared" si="12"/>
        <v>0</v>
      </c>
      <c r="BA47" s="14">
        <f t="shared" si="12"/>
        <v>0</v>
      </c>
      <c r="BB47" s="8">
        <f t="shared" si="12"/>
        <v>55.25</v>
      </c>
    </row>
    <row r="48" spans="1:54" s="13" customFormat="1" ht="17" thickBot="1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>
      <c r="A49" s="7" t="s">
        <v>53</v>
      </c>
      <c r="B49" s="15">
        <f t="shared" ref="B49:AG49" si="13">B10+B23+B36+B39+B47</f>
        <v>8</v>
      </c>
      <c r="C49" s="15">
        <f t="shared" si="13"/>
        <v>30</v>
      </c>
      <c r="D49" s="15">
        <f t="shared" si="13"/>
        <v>7.75</v>
      </c>
      <c r="E49" s="15">
        <f t="shared" si="13"/>
        <v>44.75</v>
      </c>
      <c r="F49" s="15">
        <f t="shared" si="13"/>
        <v>36</v>
      </c>
      <c r="G49" s="15">
        <f t="shared" si="13"/>
        <v>96.5</v>
      </c>
      <c r="H49" s="15">
        <f t="shared" si="13"/>
        <v>11.5</v>
      </c>
      <c r="I49" s="15">
        <f t="shared" si="13"/>
        <v>34</v>
      </c>
      <c r="J49" s="15">
        <f t="shared" si="13"/>
        <v>61.5</v>
      </c>
      <c r="K49" s="15">
        <f t="shared" si="13"/>
        <v>36</v>
      </c>
      <c r="L49" s="15">
        <f t="shared" si="13"/>
        <v>49</v>
      </c>
      <c r="M49" s="15">
        <f t="shared" si="13"/>
        <v>63.75</v>
      </c>
      <c r="N49" s="15">
        <f t="shared" si="13"/>
        <v>58.5</v>
      </c>
      <c r="O49" s="15">
        <f t="shared" si="13"/>
        <v>25</v>
      </c>
      <c r="P49" s="15">
        <f t="shared" si="13"/>
        <v>20</v>
      </c>
      <c r="Q49" s="15">
        <f t="shared" si="13"/>
        <v>18</v>
      </c>
      <c r="R49" s="15">
        <f t="shared" si="13"/>
        <v>34.5</v>
      </c>
      <c r="S49" s="15">
        <f t="shared" si="13"/>
        <v>32.75</v>
      </c>
      <c r="T49" s="15">
        <f t="shared" si="13"/>
        <v>67.75</v>
      </c>
      <c r="U49" s="15">
        <f t="shared" si="13"/>
        <v>8</v>
      </c>
      <c r="V49" s="15">
        <f t="shared" si="13"/>
        <v>3</v>
      </c>
      <c r="W49" s="15">
        <f t="shared" si="13"/>
        <v>35</v>
      </c>
      <c r="X49" s="15">
        <f t="shared" si="13"/>
        <v>23.5</v>
      </c>
      <c r="Y49" s="15">
        <f t="shared" si="13"/>
        <v>0</v>
      </c>
      <c r="Z49" s="15">
        <f t="shared" si="13"/>
        <v>0</v>
      </c>
      <c r="AA49" s="15">
        <f t="shared" si="13"/>
        <v>0</v>
      </c>
      <c r="AB49" s="15">
        <f t="shared" si="13"/>
        <v>0</v>
      </c>
      <c r="AC49" s="15">
        <f t="shared" si="13"/>
        <v>0</v>
      </c>
      <c r="AD49" s="15">
        <f t="shared" si="13"/>
        <v>0</v>
      </c>
      <c r="AE49" s="15">
        <f t="shared" si="13"/>
        <v>0</v>
      </c>
      <c r="AF49" s="15">
        <f t="shared" si="13"/>
        <v>0</v>
      </c>
      <c r="AG49" s="15">
        <f t="shared" si="13"/>
        <v>0</v>
      </c>
      <c r="AH49" s="15">
        <f t="shared" ref="AH49:BB49" si="14">AH10+AH23+AH36+AH39+AH47</f>
        <v>0</v>
      </c>
      <c r="AI49" s="15">
        <f t="shared" si="14"/>
        <v>0</v>
      </c>
      <c r="AJ49" s="15">
        <f t="shared" si="14"/>
        <v>0</v>
      </c>
      <c r="AK49" s="15">
        <f t="shared" si="14"/>
        <v>0</v>
      </c>
      <c r="AL49" s="15">
        <f t="shared" si="14"/>
        <v>0</v>
      </c>
      <c r="AM49" s="15">
        <f t="shared" si="14"/>
        <v>0</v>
      </c>
      <c r="AN49" s="15">
        <f t="shared" si="14"/>
        <v>0</v>
      </c>
      <c r="AO49" s="15">
        <f t="shared" si="14"/>
        <v>0</v>
      </c>
      <c r="AP49" s="15">
        <f t="shared" si="14"/>
        <v>0</v>
      </c>
      <c r="AQ49" s="111">
        <f t="shared" si="14"/>
        <v>0</v>
      </c>
      <c r="AR49" s="15">
        <f t="shared" si="14"/>
        <v>0</v>
      </c>
      <c r="AS49" s="15">
        <f t="shared" si="14"/>
        <v>0</v>
      </c>
      <c r="AT49" s="15">
        <f t="shared" si="14"/>
        <v>0</v>
      </c>
      <c r="AU49" s="15">
        <f t="shared" si="14"/>
        <v>0</v>
      </c>
      <c r="AV49" s="15">
        <f t="shared" si="14"/>
        <v>0</v>
      </c>
      <c r="AW49" s="15">
        <f t="shared" si="14"/>
        <v>0</v>
      </c>
      <c r="AX49" s="15">
        <f t="shared" si="14"/>
        <v>0</v>
      </c>
      <c r="AY49" s="15">
        <f t="shared" si="14"/>
        <v>0</v>
      </c>
      <c r="AZ49" s="15">
        <f t="shared" si="14"/>
        <v>0</v>
      </c>
      <c r="BA49" s="15">
        <f t="shared" si="14"/>
        <v>0</v>
      </c>
      <c r="BB49" s="15">
        <f t="shared" si="14"/>
        <v>719.5</v>
      </c>
    </row>
    <row r="50" spans="1:54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>
      <c r="A51" s="5" t="s">
        <v>31</v>
      </c>
      <c r="B51" s="25">
        <v>0</v>
      </c>
      <c r="C51" s="25">
        <v>0</v>
      </c>
      <c r="D51" s="25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30">
        <v>0</v>
      </c>
      <c r="P51" s="30">
        <v>0</v>
      </c>
      <c r="Q51" s="30">
        <v>0</v>
      </c>
      <c r="R51" s="3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0</v>
      </c>
    </row>
    <row r="52" spans="1:54">
      <c r="A52" s="5" t="s">
        <v>82</v>
      </c>
      <c r="B52" s="25">
        <v>0</v>
      </c>
      <c r="C52" s="25">
        <v>0</v>
      </c>
      <c r="D52" s="25">
        <v>0</v>
      </c>
      <c r="E52" s="27">
        <v>40</v>
      </c>
      <c r="F52">
        <v>40</v>
      </c>
      <c r="G52" s="27">
        <v>40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32</v>
      </c>
      <c r="O52" s="30">
        <v>0</v>
      </c>
      <c r="P52" s="30">
        <v>0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152</v>
      </c>
    </row>
    <row r="53" spans="1:54">
      <c r="A53" s="5" t="s">
        <v>32</v>
      </c>
      <c r="B53" s="25">
        <v>0</v>
      </c>
      <c r="C53" s="25">
        <v>2.5</v>
      </c>
      <c r="D53" s="27">
        <v>0</v>
      </c>
      <c r="E53" s="27">
        <v>0</v>
      </c>
      <c r="F53" s="27">
        <v>0</v>
      </c>
      <c r="G53" s="27">
        <v>0</v>
      </c>
      <c r="H53" s="27">
        <v>12</v>
      </c>
      <c r="I53" s="27">
        <v>0</v>
      </c>
      <c r="J53" s="27">
        <v>0.5</v>
      </c>
      <c r="K53" s="27">
        <v>2</v>
      </c>
      <c r="L53" s="27">
        <v>0</v>
      </c>
      <c r="M53" s="27">
        <v>0.5</v>
      </c>
      <c r="N53" s="27">
        <v>0</v>
      </c>
      <c r="O53" s="30">
        <v>0</v>
      </c>
      <c r="P53" s="30">
        <v>1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18.5</v>
      </c>
    </row>
    <row r="54" spans="1:54">
      <c r="A54" s="7" t="s">
        <v>33</v>
      </c>
      <c r="B54" s="14">
        <f t="shared" ref="B54:AG54" si="15">SUM(B51:B53)</f>
        <v>0</v>
      </c>
      <c r="C54" s="14">
        <f t="shared" si="15"/>
        <v>2.5</v>
      </c>
      <c r="D54" s="14">
        <f t="shared" si="15"/>
        <v>0</v>
      </c>
      <c r="E54" s="14">
        <f t="shared" si="15"/>
        <v>40</v>
      </c>
      <c r="F54" s="14">
        <f t="shared" si="15"/>
        <v>40</v>
      </c>
      <c r="G54" s="14">
        <f t="shared" si="15"/>
        <v>40</v>
      </c>
      <c r="H54" s="14">
        <f t="shared" si="15"/>
        <v>12</v>
      </c>
      <c r="I54" s="14">
        <f t="shared" si="15"/>
        <v>0</v>
      </c>
      <c r="J54" s="14">
        <f t="shared" si="15"/>
        <v>0.5</v>
      </c>
      <c r="K54" s="14">
        <f t="shared" si="15"/>
        <v>2</v>
      </c>
      <c r="L54" s="14">
        <f t="shared" si="15"/>
        <v>0</v>
      </c>
      <c r="M54" s="14">
        <f t="shared" si="15"/>
        <v>0.5</v>
      </c>
      <c r="N54" s="14">
        <f t="shared" si="15"/>
        <v>32</v>
      </c>
      <c r="O54" s="14">
        <f t="shared" si="15"/>
        <v>0</v>
      </c>
      <c r="P54" s="14">
        <f t="shared" si="15"/>
        <v>1</v>
      </c>
      <c r="Q54" s="14">
        <f t="shared" si="15"/>
        <v>0</v>
      </c>
      <c r="R54" s="14">
        <f t="shared" si="15"/>
        <v>0</v>
      </c>
      <c r="S54" s="14">
        <f t="shared" si="15"/>
        <v>0</v>
      </c>
      <c r="T54" s="14">
        <f t="shared" si="15"/>
        <v>0</v>
      </c>
      <c r="U54" s="14">
        <f t="shared" si="15"/>
        <v>0</v>
      </c>
      <c r="V54" s="14">
        <f t="shared" si="15"/>
        <v>0</v>
      </c>
      <c r="W54" s="14">
        <f t="shared" si="15"/>
        <v>0</v>
      </c>
      <c r="X54" s="14">
        <f t="shared" si="15"/>
        <v>0</v>
      </c>
      <c r="Y54" s="14">
        <f t="shared" si="15"/>
        <v>0</v>
      </c>
      <c r="Z54" s="14">
        <f t="shared" si="15"/>
        <v>0</v>
      </c>
      <c r="AA54" s="14">
        <f t="shared" si="15"/>
        <v>0</v>
      </c>
      <c r="AB54" s="14">
        <f t="shared" si="15"/>
        <v>0</v>
      </c>
      <c r="AC54" s="14">
        <f t="shared" si="15"/>
        <v>0</v>
      </c>
      <c r="AD54" s="14">
        <f t="shared" si="15"/>
        <v>0</v>
      </c>
      <c r="AE54" s="14">
        <f t="shared" si="15"/>
        <v>0</v>
      </c>
      <c r="AF54" s="14">
        <f t="shared" si="15"/>
        <v>0</v>
      </c>
      <c r="AG54" s="14">
        <f t="shared" si="15"/>
        <v>0</v>
      </c>
      <c r="AH54" s="14">
        <f t="shared" ref="AH54:BB54" si="16">SUM(AH51:AH53)</f>
        <v>0</v>
      </c>
      <c r="AI54" s="14">
        <f t="shared" si="16"/>
        <v>0</v>
      </c>
      <c r="AJ54" s="14">
        <f t="shared" si="16"/>
        <v>0</v>
      </c>
      <c r="AK54" s="14">
        <f t="shared" si="16"/>
        <v>0</v>
      </c>
      <c r="AL54" s="14">
        <f t="shared" si="16"/>
        <v>0</v>
      </c>
      <c r="AM54" s="14">
        <f t="shared" si="16"/>
        <v>0</v>
      </c>
      <c r="AN54" s="14">
        <f t="shared" si="16"/>
        <v>0</v>
      </c>
      <c r="AO54" s="14">
        <f t="shared" si="16"/>
        <v>0</v>
      </c>
      <c r="AP54" s="14">
        <f t="shared" si="16"/>
        <v>0</v>
      </c>
      <c r="AQ54" s="112">
        <f t="shared" si="16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X54" s="14">
        <f t="shared" si="16"/>
        <v>0</v>
      </c>
      <c r="AY54" s="14">
        <f t="shared" si="16"/>
        <v>0</v>
      </c>
      <c r="AZ54" s="14">
        <f t="shared" si="16"/>
        <v>0</v>
      </c>
      <c r="BA54" s="14">
        <f t="shared" si="16"/>
        <v>0</v>
      </c>
      <c r="BB54" s="8">
        <f t="shared" si="16"/>
        <v>170.5</v>
      </c>
    </row>
    <row r="55" spans="1:54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>
      <c r="A56" s="5" t="s">
        <v>89</v>
      </c>
      <c r="B56" s="24">
        <v>8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16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6">
        <v>0</v>
      </c>
      <c r="T56" s="6">
        <v>24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48</v>
      </c>
    </row>
    <row r="57" spans="1:54">
      <c r="A57" s="129" t="s">
        <v>34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>
      <c r="A58" s="7" t="s">
        <v>35</v>
      </c>
      <c r="B58" s="14">
        <f t="shared" ref="B58:AG58" si="17">SUM(B56:B57)</f>
        <v>8</v>
      </c>
      <c r="C58" s="14">
        <f t="shared" si="17"/>
        <v>0</v>
      </c>
      <c r="D58" s="14">
        <f t="shared" si="17"/>
        <v>0</v>
      </c>
      <c r="E58" s="14">
        <f t="shared" si="17"/>
        <v>0</v>
      </c>
      <c r="F58" s="14">
        <f t="shared" si="17"/>
        <v>0</v>
      </c>
      <c r="G58" s="14">
        <f t="shared" si="17"/>
        <v>0</v>
      </c>
      <c r="H58" s="14">
        <f t="shared" si="17"/>
        <v>0</v>
      </c>
      <c r="I58" s="14">
        <f t="shared" si="17"/>
        <v>0</v>
      </c>
      <c r="J58" s="14">
        <f t="shared" si="17"/>
        <v>0</v>
      </c>
      <c r="K58" s="14">
        <f t="shared" si="17"/>
        <v>0</v>
      </c>
      <c r="L58" s="14">
        <f t="shared" si="17"/>
        <v>16</v>
      </c>
      <c r="M58" s="14">
        <f t="shared" si="17"/>
        <v>0</v>
      </c>
      <c r="N58" s="14">
        <f t="shared" si="17"/>
        <v>0</v>
      </c>
      <c r="O58" s="14">
        <f t="shared" si="17"/>
        <v>0</v>
      </c>
      <c r="P58" s="14">
        <f t="shared" si="17"/>
        <v>0</v>
      </c>
      <c r="Q58" s="14">
        <f>SUM(Q56:Q57)</f>
        <v>0</v>
      </c>
      <c r="R58" s="14">
        <f t="shared" si="17"/>
        <v>0</v>
      </c>
      <c r="S58" s="14">
        <f t="shared" si="17"/>
        <v>0</v>
      </c>
      <c r="T58" s="14">
        <f t="shared" si="17"/>
        <v>24</v>
      </c>
      <c r="U58" s="14">
        <f t="shared" si="17"/>
        <v>0</v>
      </c>
      <c r="V58" s="14">
        <f t="shared" si="17"/>
        <v>0</v>
      </c>
      <c r="W58" s="14">
        <f t="shared" si="17"/>
        <v>0</v>
      </c>
      <c r="X58" s="14">
        <f t="shared" si="17"/>
        <v>0</v>
      </c>
      <c r="Y58" s="14">
        <f t="shared" si="17"/>
        <v>0</v>
      </c>
      <c r="Z58" s="14">
        <f t="shared" si="17"/>
        <v>0</v>
      </c>
      <c r="AA58" s="14">
        <f t="shared" si="17"/>
        <v>0</v>
      </c>
      <c r="AB58" s="14">
        <f t="shared" si="17"/>
        <v>0</v>
      </c>
      <c r="AC58" s="14">
        <f t="shared" si="17"/>
        <v>0</v>
      </c>
      <c r="AD58" s="14">
        <f t="shared" si="17"/>
        <v>0</v>
      </c>
      <c r="AE58" s="14">
        <f t="shared" si="17"/>
        <v>0</v>
      </c>
      <c r="AF58" s="14">
        <f t="shared" si="17"/>
        <v>0</v>
      </c>
      <c r="AG58" s="14">
        <f t="shared" si="17"/>
        <v>0</v>
      </c>
      <c r="AH58" s="14">
        <f t="shared" ref="AH58:BB58" si="18">SUM(AH56:AH57)</f>
        <v>0</v>
      </c>
      <c r="AI58" s="14">
        <f t="shared" si="18"/>
        <v>0</v>
      </c>
      <c r="AJ58" s="14">
        <f t="shared" si="18"/>
        <v>0</v>
      </c>
      <c r="AK58" s="14">
        <f t="shared" si="18"/>
        <v>0</v>
      </c>
      <c r="AL58" s="14">
        <f t="shared" si="18"/>
        <v>0</v>
      </c>
      <c r="AM58" s="14">
        <f t="shared" si="18"/>
        <v>0</v>
      </c>
      <c r="AN58" s="14">
        <f t="shared" si="18"/>
        <v>0</v>
      </c>
      <c r="AO58" s="14">
        <f t="shared" si="18"/>
        <v>0</v>
      </c>
      <c r="AP58" s="14">
        <f t="shared" si="18"/>
        <v>0</v>
      </c>
      <c r="AQ58" s="112">
        <f t="shared" si="18"/>
        <v>0</v>
      </c>
      <c r="AR58" s="14">
        <f t="shared" si="18"/>
        <v>0</v>
      </c>
      <c r="AS58" s="14">
        <f t="shared" si="18"/>
        <v>0</v>
      </c>
      <c r="AT58" s="14">
        <f t="shared" si="18"/>
        <v>0</v>
      </c>
      <c r="AU58" s="14">
        <f t="shared" si="18"/>
        <v>0</v>
      </c>
      <c r="AV58" s="14">
        <f t="shared" si="18"/>
        <v>0</v>
      </c>
      <c r="AW58" s="14">
        <f t="shared" si="18"/>
        <v>0</v>
      </c>
      <c r="AX58" s="14">
        <f t="shared" si="18"/>
        <v>0</v>
      </c>
      <c r="AY58" s="14">
        <f t="shared" si="18"/>
        <v>0</v>
      </c>
      <c r="AZ58" s="14">
        <f t="shared" si="18"/>
        <v>0</v>
      </c>
      <c r="BA58" s="14">
        <f t="shared" si="18"/>
        <v>0</v>
      </c>
      <c r="BB58" s="14">
        <f t="shared" si="18"/>
        <v>48</v>
      </c>
    </row>
    <row r="59" spans="1:54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>
      <c r="A60" s="5" t="s">
        <v>92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6">
        <v>0</v>
      </c>
      <c r="L60" s="26">
        <v>0</v>
      </c>
      <c r="M60" s="26">
        <v>0</v>
      </c>
      <c r="N60" s="26">
        <v>0</v>
      </c>
      <c r="O60" s="29">
        <v>0</v>
      </c>
      <c r="P60" s="29">
        <v>0</v>
      </c>
      <c r="Q60" s="29">
        <v>0</v>
      </c>
      <c r="R60" s="29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0</v>
      </c>
    </row>
    <row r="61" spans="1:54">
      <c r="A61" s="5" t="s">
        <v>99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8</v>
      </c>
      <c r="V61" s="23">
        <v>0</v>
      </c>
      <c r="W61" s="23">
        <v>0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>
      <c r="A62" s="5" t="s">
        <v>100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3">
        <v>0</v>
      </c>
      <c r="T62" s="23">
        <v>0</v>
      </c>
      <c r="U62" s="23">
        <v>0</v>
      </c>
      <c r="V62" s="23">
        <v>0</v>
      </c>
      <c r="W62" s="23">
        <v>2</v>
      </c>
      <c r="X62" s="23">
        <v>0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>
      <c r="A63" s="129" t="s">
        <v>85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6">
        <v>2</v>
      </c>
      <c r="H63" s="26">
        <v>0</v>
      </c>
      <c r="I63" s="26">
        <v>0</v>
      </c>
      <c r="J63" s="26">
        <v>0</v>
      </c>
      <c r="K63" s="26">
        <v>16</v>
      </c>
      <c r="L63" s="26">
        <v>0</v>
      </c>
      <c r="M63" s="26">
        <v>0</v>
      </c>
      <c r="N63" s="116"/>
      <c r="O63" s="119"/>
      <c r="P63" s="119"/>
      <c r="Q63" s="119"/>
      <c r="R63" s="119"/>
      <c r="S63" s="117"/>
      <c r="T63" s="117"/>
      <c r="U63" s="117"/>
      <c r="V63" s="117"/>
      <c r="W63" s="117"/>
      <c r="X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18</v>
      </c>
    </row>
    <row r="64" spans="1:54">
      <c r="A64" s="5" t="s">
        <v>86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6">
        <v>5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5</v>
      </c>
    </row>
    <row r="65" spans="1:54">
      <c r="A65" s="5" t="s">
        <v>87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9">
        <v>0</v>
      </c>
      <c r="P65" s="29">
        <v>0</v>
      </c>
      <c r="Q65" s="29">
        <v>0</v>
      </c>
      <c r="R65" s="29">
        <v>0</v>
      </c>
      <c r="S65" s="23">
        <v>8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8</v>
      </c>
    </row>
    <row r="66" spans="1:54">
      <c r="A66" s="7" t="s">
        <v>88</v>
      </c>
      <c r="B66" s="14">
        <f t="shared" ref="B66:AG66" si="19">SUM(B60:B65)</f>
        <v>0</v>
      </c>
      <c r="C66" s="14">
        <f t="shared" si="19"/>
        <v>0</v>
      </c>
      <c r="D66" s="14">
        <f t="shared" si="19"/>
        <v>0</v>
      </c>
      <c r="E66" s="14">
        <f t="shared" si="19"/>
        <v>0</v>
      </c>
      <c r="F66" s="14">
        <f t="shared" si="19"/>
        <v>0</v>
      </c>
      <c r="G66" s="14">
        <f t="shared" si="19"/>
        <v>7</v>
      </c>
      <c r="H66" s="14">
        <f t="shared" si="19"/>
        <v>0</v>
      </c>
      <c r="I66" s="14">
        <f t="shared" si="19"/>
        <v>0</v>
      </c>
      <c r="J66" s="14">
        <f t="shared" si="19"/>
        <v>0</v>
      </c>
      <c r="K66" s="14">
        <f t="shared" si="19"/>
        <v>16</v>
      </c>
      <c r="L66" s="14">
        <f t="shared" si="19"/>
        <v>0</v>
      </c>
      <c r="M66" s="14">
        <f t="shared" si="19"/>
        <v>0</v>
      </c>
      <c r="N66" s="14">
        <f t="shared" si="19"/>
        <v>0</v>
      </c>
      <c r="O66" s="14">
        <f t="shared" si="19"/>
        <v>0</v>
      </c>
      <c r="P66" s="14">
        <f t="shared" si="19"/>
        <v>0</v>
      </c>
      <c r="Q66" s="14">
        <f t="shared" si="19"/>
        <v>0</v>
      </c>
      <c r="R66" s="14">
        <f t="shared" si="19"/>
        <v>0</v>
      </c>
      <c r="S66" s="14">
        <f t="shared" si="19"/>
        <v>8</v>
      </c>
      <c r="T66" s="14">
        <f t="shared" si="19"/>
        <v>0</v>
      </c>
      <c r="U66" s="14">
        <f t="shared" si="19"/>
        <v>8</v>
      </c>
      <c r="V66" s="14">
        <f t="shared" si="19"/>
        <v>0</v>
      </c>
      <c r="W66" s="14">
        <f t="shared" si="19"/>
        <v>2</v>
      </c>
      <c r="X66" s="14">
        <f t="shared" si="19"/>
        <v>0</v>
      </c>
      <c r="Y66" s="14">
        <f t="shared" si="19"/>
        <v>0</v>
      </c>
      <c r="Z66" s="14">
        <f t="shared" si="19"/>
        <v>0</v>
      </c>
      <c r="AA66" s="14">
        <f t="shared" si="19"/>
        <v>0</v>
      </c>
      <c r="AB66" s="14">
        <f t="shared" si="19"/>
        <v>0</v>
      </c>
      <c r="AC66" s="14">
        <f t="shared" si="19"/>
        <v>0</v>
      </c>
      <c r="AD66" s="14">
        <f t="shared" si="19"/>
        <v>0</v>
      </c>
      <c r="AE66" s="14">
        <f t="shared" si="19"/>
        <v>0</v>
      </c>
      <c r="AF66" s="14">
        <f t="shared" si="19"/>
        <v>0</v>
      </c>
      <c r="AG66" s="14">
        <f t="shared" si="19"/>
        <v>0</v>
      </c>
      <c r="AH66" s="14">
        <f t="shared" ref="AH66:BB66" si="20">SUM(AH60:AH65)</f>
        <v>0</v>
      </c>
      <c r="AI66" s="14">
        <f t="shared" si="20"/>
        <v>0</v>
      </c>
      <c r="AJ66" s="14">
        <f t="shared" si="20"/>
        <v>0</v>
      </c>
      <c r="AK66" s="14">
        <f t="shared" si="20"/>
        <v>0</v>
      </c>
      <c r="AL66" s="14">
        <f t="shared" si="20"/>
        <v>0</v>
      </c>
      <c r="AM66" s="14">
        <f t="shared" si="20"/>
        <v>0</v>
      </c>
      <c r="AN66" s="14">
        <f t="shared" si="20"/>
        <v>0</v>
      </c>
      <c r="AO66" s="14">
        <f t="shared" si="20"/>
        <v>0</v>
      </c>
      <c r="AP66" s="14">
        <f t="shared" si="20"/>
        <v>0</v>
      </c>
      <c r="AQ66" s="112">
        <f t="shared" si="20"/>
        <v>0</v>
      </c>
      <c r="AR66" s="14">
        <f t="shared" si="20"/>
        <v>0</v>
      </c>
      <c r="AS66" s="14">
        <f t="shared" si="20"/>
        <v>0</v>
      </c>
      <c r="AT66" s="14">
        <f t="shared" si="20"/>
        <v>0</v>
      </c>
      <c r="AU66" s="14">
        <f t="shared" si="20"/>
        <v>0</v>
      </c>
      <c r="AV66" s="14">
        <f t="shared" si="20"/>
        <v>0</v>
      </c>
      <c r="AW66" s="14">
        <f t="shared" si="20"/>
        <v>0</v>
      </c>
      <c r="AX66" s="14">
        <f t="shared" si="20"/>
        <v>0</v>
      </c>
      <c r="AY66" s="14">
        <f t="shared" si="20"/>
        <v>0</v>
      </c>
      <c r="AZ66" s="14">
        <f t="shared" si="20"/>
        <v>0</v>
      </c>
      <c r="BA66" s="14">
        <f t="shared" si="20"/>
        <v>0</v>
      </c>
      <c r="BB66" s="8">
        <f t="shared" si="20"/>
        <v>31</v>
      </c>
    </row>
    <row r="67" spans="1:54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>
      <c r="A68" s="7" t="s">
        <v>54</v>
      </c>
      <c r="B68" s="15">
        <f t="shared" ref="B68:AG68" si="21">B49+B54+B58+B66</f>
        <v>16</v>
      </c>
      <c r="C68" s="15">
        <f t="shared" si="21"/>
        <v>32.5</v>
      </c>
      <c r="D68" s="15">
        <f t="shared" si="21"/>
        <v>7.75</v>
      </c>
      <c r="E68" s="15">
        <f t="shared" si="21"/>
        <v>84.75</v>
      </c>
      <c r="F68" s="15">
        <f t="shared" si="21"/>
        <v>76</v>
      </c>
      <c r="G68" s="15">
        <f t="shared" si="21"/>
        <v>143.5</v>
      </c>
      <c r="H68" s="15">
        <f t="shared" si="21"/>
        <v>23.5</v>
      </c>
      <c r="I68" s="15">
        <f t="shared" si="21"/>
        <v>34</v>
      </c>
      <c r="J68" s="15">
        <f t="shared" si="21"/>
        <v>62</v>
      </c>
      <c r="K68" s="15">
        <f t="shared" si="21"/>
        <v>54</v>
      </c>
      <c r="L68" s="15">
        <f t="shared" si="21"/>
        <v>65</v>
      </c>
      <c r="M68" s="15">
        <f t="shared" si="21"/>
        <v>64.25</v>
      </c>
      <c r="N68" s="15">
        <f t="shared" si="21"/>
        <v>90.5</v>
      </c>
      <c r="O68" s="15">
        <f t="shared" si="21"/>
        <v>25</v>
      </c>
      <c r="P68" s="15">
        <f t="shared" si="21"/>
        <v>21</v>
      </c>
      <c r="Q68" s="15">
        <f t="shared" si="21"/>
        <v>18</v>
      </c>
      <c r="R68" s="15">
        <f t="shared" si="21"/>
        <v>34.5</v>
      </c>
      <c r="S68" s="15">
        <f t="shared" si="21"/>
        <v>40.75</v>
      </c>
      <c r="T68" s="15">
        <f t="shared" si="21"/>
        <v>91.75</v>
      </c>
      <c r="U68" s="15">
        <f t="shared" si="21"/>
        <v>16</v>
      </c>
      <c r="V68" s="15">
        <f t="shared" si="21"/>
        <v>3</v>
      </c>
      <c r="W68" s="15">
        <f t="shared" si="21"/>
        <v>37</v>
      </c>
      <c r="X68" s="15">
        <f t="shared" si="21"/>
        <v>23.5</v>
      </c>
      <c r="Y68" s="15">
        <f t="shared" si="21"/>
        <v>0</v>
      </c>
      <c r="Z68" s="15">
        <f t="shared" si="21"/>
        <v>0</v>
      </c>
      <c r="AA68" s="15">
        <f t="shared" si="21"/>
        <v>0</v>
      </c>
      <c r="AB68" s="15">
        <f t="shared" si="21"/>
        <v>0</v>
      </c>
      <c r="AC68" s="15">
        <f t="shared" si="21"/>
        <v>0</v>
      </c>
      <c r="AD68" s="15">
        <f t="shared" si="21"/>
        <v>0</v>
      </c>
      <c r="AE68" s="15">
        <f t="shared" si="21"/>
        <v>0</v>
      </c>
      <c r="AF68" s="15">
        <f t="shared" si="21"/>
        <v>0</v>
      </c>
      <c r="AG68" s="15">
        <f t="shared" si="21"/>
        <v>0</v>
      </c>
      <c r="AH68" s="15">
        <f t="shared" ref="AH68:BB68" si="22">AH49+AH54+AH58+AH66</f>
        <v>0</v>
      </c>
      <c r="AI68" s="15">
        <f t="shared" si="22"/>
        <v>0</v>
      </c>
      <c r="AJ68" s="15">
        <f t="shared" si="22"/>
        <v>0</v>
      </c>
      <c r="AK68" s="15">
        <f t="shared" si="22"/>
        <v>0</v>
      </c>
      <c r="AL68" s="15">
        <f t="shared" si="22"/>
        <v>0</v>
      </c>
      <c r="AM68" s="15">
        <f t="shared" si="22"/>
        <v>0</v>
      </c>
      <c r="AN68" s="15">
        <f t="shared" si="22"/>
        <v>0</v>
      </c>
      <c r="AO68" s="15">
        <f t="shared" si="22"/>
        <v>0</v>
      </c>
      <c r="AP68" s="15">
        <f t="shared" si="22"/>
        <v>0</v>
      </c>
      <c r="AQ68" s="111">
        <f t="shared" si="22"/>
        <v>0</v>
      </c>
      <c r="AR68" s="15">
        <f t="shared" si="22"/>
        <v>0</v>
      </c>
      <c r="AS68" s="15">
        <f t="shared" si="22"/>
        <v>0</v>
      </c>
      <c r="AT68" s="15">
        <f t="shared" si="22"/>
        <v>0</v>
      </c>
      <c r="AU68" s="15">
        <f t="shared" si="22"/>
        <v>0</v>
      </c>
      <c r="AV68" s="15">
        <f t="shared" si="22"/>
        <v>0</v>
      </c>
      <c r="AW68" s="15">
        <f t="shared" si="22"/>
        <v>0</v>
      </c>
      <c r="AX68" s="15">
        <f t="shared" si="22"/>
        <v>0</v>
      </c>
      <c r="AY68" s="15">
        <f t="shared" si="22"/>
        <v>0</v>
      </c>
      <c r="AZ68" s="15">
        <f t="shared" si="22"/>
        <v>0</v>
      </c>
      <c r="BA68" s="15">
        <f t="shared" si="22"/>
        <v>0</v>
      </c>
      <c r="BB68" s="15">
        <f t="shared" si="22"/>
        <v>969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C5C9-025D-A34D-BC22-7DBC0940D30D}">
  <dimension ref="A1:BB68"/>
  <sheetViews>
    <sheetView zoomScale="92" zoomScaleNormal="92" zoomScalePageLayoutView="120" workbookViewId="0">
      <pane xSplit="1" ySplit="6" topLeftCell="R27" activePane="bottomRight" state="frozenSplit"/>
      <selection pane="topRight" activeCell="J1" sqref="J1"/>
      <selection pane="bottomLeft" activeCell="A21" sqref="A21"/>
      <selection pane="bottomRight" activeCell="A43" sqref="A43"/>
    </sheetView>
  </sheetViews>
  <sheetFormatPr baseColWidth="10" defaultRowHeight="16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18" width="14.1640625" bestFit="1" customWidth="1"/>
    <col min="19" max="19" width="14.1640625" style="105" bestFit="1" customWidth="1"/>
    <col min="20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8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 s="126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4" spans="1:54">
      <c r="B4" t="s">
        <v>125</v>
      </c>
      <c r="K4" t="s">
        <v>126</v>
      </c>
      <c r="Q4" t="s">
        <v>127</v>
      </c>
      <c r="R4" t="s">
        <v>128</v>
      </c>
      <c r="S4" s="105" t="s">
        <v>129</v>
      </c>
    </row>
    <row r="5" spans="1:54" ht="34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12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12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>
      <c r="A8" s="5" t="s">
        <v>5</v>
      </c>
      <c r="B8" s="24">
        <v>8</v>
      </c>
      <c r="C8" s="24"/>
      <c r="D8" s="26"/>
      <c r="E8" s="26"/>
      <c r="F8" s="26"/>
      <c r="G8" s="26"/>
      <c r="H8" s="26"/>
      <c r="I8" s="26"/>
      <c r="J8" s="26"/>
      <c r="K8" s="26">
        <v>8</v>
      </c>
      <c r="L8" s="26"/>
      <c r="M8" s="26"/>
      <c r="N8" s="26"/>
      <c r="O8" s="29"/>
      <c r="P8" s="29"/>
      <c r="Q8" s="29">
        <v>8</v>
      </c>
      <c r="R8" s="29">
        <v>8</v>
      </c>
      <c r="S8" s="6">
        <v>8</v>
      </c>
      <c r="T8" s="6"/>
      <c r="U8" s="6"/>
      <c r="V8" s="6"/>
      <c r="W8" s="6">
        <v>8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48</v>
      </c>
    </row>
    <row r="9" spans="1:54">
      <c r="A9" s="28" t="s">
        <v>58</v>
      </c>
      <c r="B9" s="24">
        <v>8</v>
      </c>
      <c r="C9" s="24"/>
      <c r="D9" s="26"/>
      <c r="E9" s="26"/>
      <c r="F9" s="26"/>
      <c r="G9" s="26"/>
      <c r="H9" s="26"/>
      <c r="I9" s="26"/>
      <c r="J9" s="26"/>
      <c r="K9" s="26">
        <v>8</v>
      </c>
      <c r="L9" s="26"/>
      <c r="M9" s="26"/>
      <c r="N9" s="26"/>
      <c r="O9" s="29"/>
      <c r="P9" s="29"/>
      <c r="Q9" s="29">
        <v>8</v>
      </c>
      <c r="R9" s="29">
        <v>8</v>
      </c>
      <c r="S9" s="6">
        <v>8</v>
      </c>
      <c r="T9" s="6"/>
      <c r="U9" s="6"/>
      <c r="V9" s="6"/>
      <c r="W9" s="6">
        <v>8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48</v>
      </c>
    </row>
    <row r="10" spans="1:54">
      <c r="A10" s="7" t="s">
        <v>6</v>
      </c>
      <c r="B10" s="14">
        <f t="shared" ref="B10:AG10" si="1">SUM(B8:B9)</f>
        <v>16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16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16</v>
      </c>
      <c r="R10" s="14">
        <f t="shared" si="1"/>
        <v>16</v>
      </c>
      <c r="S10" s="14">
        <f t="shared" si="1"/>
        <v>16</v>
      </c>
      <c r="T10" s="14">
        <f t="shared" si="1"/>
        <v>0</v>
      </c>
      <c r="U10" s="14">
        <f t="shared" si="1"/>
        <v>0</v>
      </c>
      <c r="V10" s="14">
        <f t="shared" si="1"/>
        <v>0</v>
      </c>
      <c r="W10" s="14">
        <f t="shared" si="1"/>
        <v>16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96</v>
      </c>
    </row>
    <row r="11" spans="1:54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>
      <c r="A12" s="9" t="s">
        <v>7</v>
      </c>
      <c r="B12" s="25">
        <v>8</v>
      </c>
      <c r="C12" s="25"/>
      <c r="D12" s="27"/>
      <c r="E12" s="27"/>
      <c r="F12" s="27"/>
      <c r="G12" s="27"/>
      <c r="H12" s="27"/>
      <c r="I12" s="27"/>
      <c r="J12" s="27"/>
      <c r="K12" s="27">
        <v>8</v>
      </c>
      <c r="L12" s="27"/>
      <c r="M12" s="27"/>
      <c r="N12" s="27"/>
      <c r="O12" s="30"/>
      <c r="P12" s="30"/>
      <c r="Q12" s="30">
        <v>8</v>
      </c>
      <c r="R12" s="30">
        <v>8</v>
      </c>
      <c r="S12" s="10">
        <v>8</v>
      </c>
      <c r="T12" s="10"/>
      <c r="U12" s="10"/>
      <c r="V12" s="10"/>
      <c r="W12" s="10">
        <v>8</v>
      </c>
      <c r="X12" s="10"/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48</v>
      </c>
    </row>
    <row r="13" spans="1:54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8</v>
      </c>
      <c r="T13" s="10"/>
      <c r="U13" s="10"/>
      <c r="V13" s="10"/>
      <c r="W13" s="10">
        <v>8</v>
      </c>
      <c r="X13" s="10"/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>
      <c r="A14" s="5" t="s">
        <v>8</v>
      </c>
      <c r="B14" s="25">
        <v>8</v>
      </c>
      <c r="C14" s="25"/>
      <c r="D14" s="27"/>
      <c r="E14" s="27"/>
      <c r="F14" s="27"/>
      <c r="G14" s="27"/>
      <c r="H14" s="27"/>
      <c r="I14" s="27"/>
      <c r="J14" s="27"/>
      <c r="K14" s="27">
        <v>8</v>
      </c>
      <c r="L14" s="27"/>
      <c r="M14" s="27"/>
      <c r="N14" s="27"/>
      <c r="O14" s="30"/>
      <c r="P14" s="30"/>
      <c r="Q14" s="30">
        <v>8</v>
      </c>
      <c r="R14" s="30">
        <v>8</v>
      </c>
      <c r="S14" s="10">
        <v>8</v>
      </c>
      <c r="T14" s="10"/>
      <c r="U14" s="10"/>
      <c r="V14" s="10"/>
      <c r="W14" s="10">
        <v>8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48</v>
      </c>
    </row>
    <row r="15" spans="1:54">
      <c r="A15" s="5" t="s">
        <v>9</v>
      </c>
      <c r="B15" s="25">
        <v>8</v>
      </c>
      <c r="C15" s="25"/>
      <c r="D15" s="27"/>
      <c r="E15" s="27"/>
      <c r="F15" s="27"/>
      <c r="G15" s="27"/>
      <c r="H15" s="27"/>
      <c r="I15" s="27"/>
      <c r="J15" s="27"/>
      <c r="K15" s="27">
        <v>8</v>
      </c>
      <c r="L15" s="27"/>
      <c r="M15" s="27"/>
      <c r="N15" s="27"/>
      <c r="O15" s="30"/>
      <c r="P15" s="30"/>
      <c r="Q15" s="30">
        <v>8</v>
      </c>
      <c r="R15" s="30">
        <v>8</v>
      </c>
      <c r="S15" s="10">
        <v>8</v>
      </c>
      <c r="T15" s="10"/>
      <c r="U15" s="10"/>
      <c r="V15" s="10"/>
      <c r="W15" s="10">
        <v>8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48</v>
      </c>
    </row>
    <row r="16" spans="1:54">
      <c r="A16" s="5" t="s">
        <v>10</v>
      </c>
      <c r="B16" s="25">
        <v>8</v>
      </c>
      <c r="C16" s="25"/>
      <c r="D16" s="27"/>
      <c r="E16" s="27"/>
      <c r="F16" s="27"/>
      <c r="G16" s="27"/>
      <c r="H16" s="27"/>
      <c r="I16" s="27"/>
      <c r="J16" s="27"/>
      <c r="K16" s="27">
        <v>8</v>
      </c>
      <c r="L16" s="27"/>
      <c r="M16" s="27"/>
      <c r="N16" s="27"/>
      <c r="O16" s="30"/>
      <c r="P16" s="30"/>
      <c r="Q16" s="30">
        <v>8</v>
      </c>
      <c r="R16" s="30">
        <v>8</v>
      </c>
      <c r="S16" s="10">
        <v>8</v>
      </c>
      <c r="T16" s="10"/>
      <c r="U16" s="10"/>
      <c r="V16" s="10"/>
      <c r="W16" s="10">
        <v>8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48</v>
      </c>
    </row>
    <row r="17" spans="1:54">
      <c r="A17" s="5" t="s">
        <v>76</v>
      </c>
      <c r="B17" s="25">
        <v>8</v>
      </c>
      <c r="C17" s="25"/>
      <c r="D17" s="27"/>
      <c r="E17" s="27"/>
      <c r="F17" s="27"/>
      <c r="G17" s="27"/>
      <c r="H17" s="27"/>
      <c r="I17" s="27"/>
      <c r="J17" s="27"/>
      <c r="K17" s="27">
        <v>8</v>
      </c>
      <c r="L17" s="27"/>
      <c r="M17" s="27"/>
      <c r="N17" s="27"/>
      <c r="O17" s="30"/>
      <c r="P17" s="30"/>
      <c r="Q17" s="30">
        <v>8</v>
      </c>
      <c r="R17" s="30">
        <v>8</v>
      </c>
      <c r="S17" s="10">
        <v>8</v>
      </c>
      <c r="T17" s="10"/>
      <c r="U17" s="10"/>
      <c r="V17" s="10"/>
      <c r="W17" s="10">
        <v>8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48</v>
      </c>
    </row>
    <row r="18" spans="1:54" ht="16" customHeight="1">
      <c r="A18" s="129" t="s">
        <v>59</v>
      </c>
      <c r="B18" s="25">
        <v>8</v>
      </c>
      <c r="C18" s="25"/>
      <c r="D18" s="27"/>
      <c r="E18" s="27"/>
      <c r="F18" s="27"/>
      <c r="G18" s="27"/>
      <c r="H18" s="27"/>
      <c r="I18" s="27"/>
      <c r="J18" s="27"/>
      <c r="K18" s="27">
        <v>8</v>
      </c>
      <c r="L18" s="27"/>
      <c r="M18" s="27"/>
      <c r="N18" s="27"/>
      <c r="O18" s="30"/>
      <c r="P18" s="30"/>
      <c r="Q18" s="30">
        <v>8</v>
      </c>
      <c r="R18" s="30">
        <v>8</v>
      </c>
      <c r="S18" s="10">
        <v>8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40</v>
      </c>
    </row>
    <row r="19" spans="1:54">
      <c r="A19" s="5" t="s">
        <v>77</v>
      </c>
      <c r="B19" s="25">
        <v>8</v>
      </c>
      <c r="C19" s="25"/>
      <c r="D19" s="27"/>
      <c r="E19" s="27"/>
      <c r="F19" s="27"/>
      <c r="G19" s="27"/>
      <c r="H19" s="27"/>
      <c r="I19" s="27"/>
      <c r="J19" s="27"/>
      <c r="K19" s="27">
        <v>8</v>
      </c>
      <c r="L19" s="27"/>
      <c r="M19" s="27"/>
      <c r="N19" s="27"/>
      <c r="O19" s="30"/>
      <c r="P19" s="30"/>
      <c r="Q19" s="30">
        <v>8</v>
      </c>
      <c r="R19" s="30">
        <v>8</v>
      </c>
      <c r="S19" s="10">
        <v>8</v>
      </c>
      <c r="T19" s="10"/>
      <c r="U19" s="10"/>
      <c r="V19" s="10"/>
      <c r="W19" s="10">
        <v>8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48</v>
      </c>
    </row>
    <row r="20" spans="1:54">
      <c r="A20" s="5" t="s">
        <v>78</v>
      </c>
      <c r="B20" s="25">
        <v>8</v>
      </c>
      <c r="C20" s="25"/>
      <c r="D20" s="27"/>
      <c r="E20" s="27"/>
      <c r="F20" s="27"/>
      <c r="G20" s="27"/>
      <c r="H20" s="27"/>
      <c r="I20" s="27"/>
      <c r="J20" s="27"/>
      <c r="K20" s="27">
        <v>8</v>
      </c>
      <c r="L20" s="27"/>
      <c r="M20" s="27"/>
      <c r="N20" s="27"/>
      <c r="O20" s="30"/>
      <c r="P20" s="30"/>
      <c r="Q20" s="30">
        <v>8</v>
      </c>
      <c r="R20" s="30">
        <v>8</v>
      </c>
      <c r="S20" s="10">
        <v>8</v>
      </c>
      <c r="T20" s="10"/>
      <c r="U20" s="10"/>
      <c r="V20" s="10"/>
      <c r="W20" s="10">
        <v>8</v>
      </c>
      <c r="X20" s="10"/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48</v>
      </c>
    </row>
    <row r="21" spans="1:54">
      <c r="A21" s="5" t="s">
        <v>11</v>
      </c>
      <c r="B21" s="25">
        <v>7</v>
      </c>
      <c r="C21" s="25"/>
      <c r="D21" s="27"/>
      <c r="E21" s="27"/>
      <c r="F21" s="27"/>
      <c r="G21" s="27"/>
      <c r="H21" s="27"/>
      <c r="I21" s="27"/>
      <c r="J21" s="27"/>
      <c r="K21" s="27">
        <v>7</v>
      </c>
      <c r="L21" s="27"/>
      <c r="M21" s="27"/>
      <c r="N21" s="27"/>
      <c r="O21" s="30"/>
      <c r="P21" s="30"/>
      <c r="Q21" s="30">
        <v>7</v>
      </c>
      <c r="R21" s="30">
        <v>7</v>
      </c>
      <c r="S21" s="35">
        <v>7</v>
      </c>
      <c r="T21" s="35"/>
      <c r="U21" s="35"/>
      <c r="V21" s="35"/>
      <c r="W21" s="35">
        <v>7</v>
      </c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42</v>
      </c>
    </row>
    <row r="22" spans="1:54">
      <c r="A22" s="9" t="s">
        <v>79</v>
      </c>
      <c r="B22" s="25">
        <v>8</v>
      </c>
      <c r="C22" s="25"/>
      <c r="D22" s="27"/>
      <c r="E22" s="27"/>
      <c r="F22" s="27"/>
      <c r="G22" s="27"/>
      <c r="H22" s="27"/>
      <c r="I22" s="27"/>
      <c r="J22" s="27"/>
      <c r="K22" s="27">
        <v>8</v>
      </c>
      <c r="L22" s="27"/>
      <c r="M22" s="27"/>
      <c r="N22" s="27"/>
      <c r="O22" s="30"/>
      <c r="P22" s="30"/>
      <c r="Q22" s="30">
        <v>8</v>
      </c>
      <c r="R22" s="30">
        <v>8</v>
      </c>
      <c r="S22" s="35">
        <v>8</v>
      </c>
      <c r="T22" s="35"/>
      <c r="U22" s="35"/>
      <c r="V22" s="35"/>
      <c r="W22" s="35">
        <v>8</v>
      </c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48</v>
      </c>
    </row>
    <row r="23" spans="1:54">
      <c r="A23" s="7" t="s">
        <v>12</v>
      </c>
      <c r="B23" s="14">
        <f t="shared" ref="B23:AG23" si="4">SUM(B12:B22)</f>
        <v>79</v>
      </c>
      <c r="C23" s="14">
        <f t="shared" si="4"/>
        <v>0</v>
      </c>
      <c r="D23" s="14">
        <f t="shared" si="4"/>
        <v>0</v>
      </c>
      <c r="E23" s="14">
        <f t="shared" si="4"/>
        <v>0</v>
      </c>
      <c r="F23" s="14">
        <f t="shared" si="4"/>
        <v>0</v>
      </c>
      <c r="G23" s="14">
        <f t="shared" si="4"/>
        <v>0</v>
      </c>
      <c r="H23" s="14">
        <f t="shared" si="4"/>
        <v>0</v>
      </c>
      <c r="I23" s="14">
        <f t="shared" si="4"/>
        <v>0</v>
      </c>
      <c r="J23" s="14">
        <f t="shared" si="4"/>
        <v>0</v>
      </c>
      <c r="K23" s="14">
        <f t="shared" si="4"/>
        <v>79</v>
      </c>
      <c r="L23" s="14">
        <f t="shared" si="4"/>
        <v>0</v>
      </c>
      <c r="M23" s="14">
        <f t="shared" si="4"/>
        <v>0</v>
      </c>
      <c r="N23" s="14">
        <f t="shared" si="4"/>
        <v>0</v>
      </c>
      <c r="O23" s="14">
        <f t="shared" si="4"/>
        <v>0</v>
      </c>
      <c r="P23" s="14">
        <f t="shared" si="4"/>
        <v>0</v>
      </c>
      <c r="Q23" s="14">
        <f t="shared" si="4"/>
        <v>79</v>
      </c>
      <c r="R23" s="14">
        <f t="shared" si="4"/>
        <v>79</v>
      </c>
      <c r="S23" s="14">
        <f t="shared" si="4"/>
        <v>87</v>
      </c>
      <c r="T23" s="14">
        <f t="shared" si="4"/>
        <v>0</v>
      </c>
      <c r="U23" s="14">
        <f t="shared" si="4"/>
        <v>0</v>
      </c>
      <c r="V23" s="14">
        <f t="shared" si="4"/>
        <v>0</v>
      </c>
      <c r="W23" s="14">
        <f t="shared" si="4"/>
        <v>79</v>
      </c>
      <c r="X23" s="14">
        <f t="shared" si="4"/>
        <v>0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466</v>
      </c>
    </row>
    <row r="24" spans="1:54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>
      <c r="A25" s="32" t="s">
        <v>91</v>
      </c>
      <c r="B25" s="24">
        <v>8</v>
      </c>
      <c r="C25" s="24"/>
      <c r="D25" s="26"/>
      <c r="E25" s="26"/>
      <c r="F25" s="26"/>
      <c r="G25" s="26"/>
      <c r="H25" s="26"/>
      <c r="I25" s="26"/>
      <c r="J25" s="26"/>
      <c r="K25" s="26">
        <v>8</v>
      </c>
      <c r="L25" s="26"/>
      <c r="M25" s="26"/>
      <c r="N25" s="26"/>
      <c r="O25" s="29"/>
      <c r="P25" s="29"/>
      <c r="Q25" s="29">
        <v>0</v>
      </c>
      <c r="R25" s="29">
        <v>8</v>
      </c>
      <c r="S25" s="6">
        <v>8</v>
      </c>
      <c r="T25" s="6"/>
      <c r="U25" s="6"/>
      <c r="V25" s="6"/>
      <c r="W25" s="6">
        <v>8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>
      <c r="A26" s="5" t="s">
        <v>13</v>
      </c>
      <c r="B26" s="25">
        <v>8</v>
      </c>
      <c r="C26" s="25"/>
      <c r="D26" s="27"/>
      <c r="E26" s="27"/>
      <c r="F26" s="27"/>
      <c r="G26" s="27"/>
      <c r="H26" s="27"/>
      <c r="I26" s="27"/>
      <c r="J26" s="27"/>
      <c r="K26" s="27">
        <v>8</v>
      </c>
      <c r="L26" s="27"/>
      <c r="M26" s="27"/>
      <c r="N26" s="27"/>
      <c r="O26" s="30"/>
      <c r="P26" s="30"/>
      <c r="Q26" s="30">
        <v>8</v>
      </c>
      <c r="R26" s="30">
        <v>8</v>
      </c>
      <c r="S26" s="10">
        <v>8</v>
      </c>
      <c r="T26" s="10"/>
      <c r="U26" s="10"/>
      <c r="V26" s="10"/>
      <c r="W26" s="10">
        <v>8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48</v>
      </c>
    </row>
    <row r="27" spans="1:54">
      <c r="A27" s="5" t="s">
        <v>15</v>
      </c>
      <c r="B27" s="25">
        <v>8</v>
      </c>
      <c r="C27" s="25"/>
      <c r="D27" s="27"/>
      <c r="E27" s="27"/>
      <c r="F27" s="27"/>
      <c r="G27" s="27"/>
      <c r="H27" s="27"/>
      <c r="I27" s="27"/>
      <c r="J27" s="27"/>
      <c r="K27" s="27">
        <v>8</v>
      </c>
      <c r="L27" s="27"/>
      <c r="M27" s="27"/>
      <c r="N27" s="27"/>
      <c r="O27" s="30"/>
      <c r="P27" s="30"/>
      <c r="Q27" s="30">
        <v>8</v>
      </c>
      <c r="R27" s="30">
        <v>8</v>
      </c>
      <c r="S27" s="10">
        <v>8</v>
      </c>
      <c r="T27" s="10"/>
      <c r="U27" s="10"/>
      <c r="V27" s="10"/>
      <c r="W27" s="10">
        <v>8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48</v>
      </c>
    </row>
    <row r="28" spans="1:54">
      <c r="A28" s="5" t="s">
        <v>95</v>
      </c>
      <c r="B28" s="25">
        <v>8</v>
      </c>
      <c r="C28" s="25"/>
      <c r="D28" s="27"/>
      <c r="E28" s="27"/>
      <c r="F28" s="27"/>
      <c r="G28" s="27"/>
      <c r="H28" s="27"/>
      <c r="I28" s="27"/>
      <c r="J28" s="27"/>
      <c r="K28" s="27">
        <v>8</v>
      </c>
      <c r="L28" s="27"/>
      <c r="M28" s="27"/>
      <c r="N28" s="27"/>
      <c r="O28" s="30"/>
      <c r="P28" s="30"/>
      <c r="Q28" s="30">
        <v>8</v>
      </c>
      <c r="R28" s="30">
        <v>8</v>
      </c>
      <c r="S28" s="10">
        <v>8</v>
      </c>
      <c r="T28" s="10"/>
      <c r="U28" s="10"/>
      <c r="V28" s="10"/>
      <c r="W28" s="10">
        <v>8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>
      <c r="A29" s="5" t="s">
        <v>90</v>
      </c>
      <c r="B29" s="25">
        <v>5</v>
      </c>
      <c r="C29" s="25"/>
      <c r="D29" s="27"/>
      <c r="E29" s="27"/>
      <c r="F29" s="27"/>
      <c r="G29" s="27"/>
      <c r="H29" s="27"/>
      <c r="I29" s="27"/>
      <c r="J29" s="27"/>
      <c r="K29" s="27">
        <v>5</v>
      </c>
      <c r="L29" s="27"/>
      <c r="M29" s="27"/>
      <c r="N29" s="27"/>
      <c r="O29" s="30"/>
      <c r="P29" s="30"/>
      <c r="Q29" s="30">
        <v>6</v>
      </c>
      <c r="R29" s="30">
        <v>6</v>
      </c>
      <c r="S29" s="10">
        <v>6</v>
      </c>
      <c r="T29" s="10"/>
      <c r="U29" s="10"/>
      <c r="V29" s="10"/>
      <c r="W29" s="10">
        <v>6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>
      <c r="A30" s="9" t="s">
        <v>80</v>
      </c>
      <c r="B30" s="25">
        <v>8</v>
      </c>
      <c r="C30" s="25"/>
      <c r="D30" s="27"/>
      <c r="E30" s="27"/>
      <c r="F30" s="27"/>
      <c r="G30" s="27"/>
      <c r="H30" s="27"/>
      <c r="I30" s="27"/>
      <c r="J30" s="27"/>
      <c r="K30" s="27">
        <v>8</v>
      </c>
      <c r="L30" s="27"/>
      <c r="M30" s="27"/>
      <c r="N30" s="27"/>
      <c r="O30" s="30"/>
      <c r="P30" s="30"/>
      <c r="Q30" s="30">
        <v>8</v>
      </c>
      <c r="R30" s="30">
        <v>8</v>
      </c>
      <c r="S30" s="10">
        <v>8</v>
      </c>
      <c r="T30" s="10"/>
      <c r="U30" s="10"/>
      <c r="V30" s="10"/>
      <c r="W30" s="10">
        <v>8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48</v>
      </c>
    </row>
    <row r="31" spans="1:54">
      <c r="A31" s="5" t="s">
        <v>93</v>
      </c>
      <c r="B31" s="25">
        <v>8</v>
      </c>
      <c r="C31" s="25"/>
      <c r="D31" s="27"/>
      <c r="E31" s="27"/>
      <c r="F31" s="27"/>
      <c r="G31" s="27"/>
      <c r="H31" s="27"/>
      <c r="I31" s="27"/>
      <c r="J31" s="27"/>
      <c r="K31" s="27">
        <v>8</v>
      </c>
      <c r="L31" s="27"/>
      <c r="M31" s="27"/>
      <c r="N31" s="27"/>
      <c r="O31" s="30"/>
      <c r="P31" s="30"/>
      <c r="Q31" s="30">
        <v>8</v>
      </c>
      <c r="R31" s="30">
        <v>8</v>
      </c>
      <c r="S31" s="10">
        <v>8</v>
      </c>
      <c r="T31" s="10"/>
      <c r="U31" s="10"/>
      <c r="V31" s="10"/>
      <c r="W31" s="10">
        <v>8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48</v>
      </c>
    </row>
    <row r="32" spans="1:54">
      <c r="A32" s="5" t="s">
        <v>83</v>
      </c>
      <c r="B32" s="25">
        <v>8</v>
      </c>
      <c r="C32" s="25"/>
      <c r="D32" s="27"/>
      <c r="E32" s="27"/>
      <c r="F32" s="27"/>
      <c r="G32" s="27"/>
      <c r="H32" s="27"/>
      <c r="I32" s="27"/>
      <c r="J32" s="27"/>
      <c r="K32" s="27">
        <v>8</v>
      </c>
      <c r="L32" s="27"/>
      <c r="M32" s="27"/>
      <c r="N32" s="27"/>
      <c r="O32" s="30"/>
      <c r="P32" s="30"/>
      <c r="Q32" s="30">
        <v>8</v>
      </c>
      <c r="R32" s="30">
        <v>8</v>
      </c>
      <c r="S32" s="10">
        <v>8</v>
      </c>
      <c r="T32" s="10"/>
      <c r="U32" s="10"/>
      <c r="V32" s="10"/>
      <c r="W32" s="10">
        <v>8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48</v>
      </c>
    </row>
    <row r="33" spans="1:54">
      <c r="A33" s="5" t="s">
        <v>17</v>
      </c>
      <c r="B33" s="25">
        <v>8</v>
      </c>
      <c r="C33" s="25"/>
      <c r="D33" s="27"/>
      <c r="E33" s="37"/>
      <c r="F33" s="27"/>
      <c r="G33" s="27"/>
      <c r="H33" s="27"/>
      <c r="I33" s="27"/>
      <c r="J33" s="27"/>
      <c r="K33" s="27">
        <v>8</v>
      </c>
      <c r="L33" s="27"/>
      <c r="M33" s="27"/>
      <c r="N33" s="27"/>
      <c r="O33" s="30"/>
      <c r="P33" s="30"/>
      <c r="Q33" s="30">
        <v>8</v>
      </c>
      <c r="R33" s="30">
        <v>8</v>
      </c>
      <c r="S33" s="10">
        <v>8</v>
      </c>
      <c r="T33" s="10"/>
      <c r="U33" s="10"/>
      <c r="V33" s="10"/>
      <c r="W33" s="10">
        <v>8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48</v>
      </c>
    </row>
    <row r="34" spans="1:54">
      <c r="A34" s="9" t="s">
        <v>18</v>
      </c>
      <c r="B34" s="25">
        <v>8</v>
      </c>
      <c r="C34" s="25"/>
      <c r="D34" s="27"/>
      <c r="E34" s="27"/>
      <c r="F34" s="27"/>
      <c r="G34" s="27"/>
      <c r="H34" s="27"/>
      <c r="I34" s="27"/>
      <c r="J34" s="27"/>
      <c r="K34" s="27">
        <v>8</v>
      </c>
      <c r="L34" s="27"/>
      <c r="M34" s="27"/>
      <c r="N34" s="27"/>
      <c r="O34" s="30"/>
      <c r="P34" s="30"/>
      <c r="Q34" s="30">
        <v>8</v>
      </c>
      <c r="R34" s="30">
        <v>8</v>
      </c>
      <c r="S34" s="35">
        <v>8</v>
      </c>
      <c r="T34" s="35"/>
      <c r="U34" s="35"/>
      <c r="V34" s="35"/>
      <c r="W34" s="35">
        <v>8</v>
      </c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48</v>
      </c>
    </row>
    <row r="35" spans="1:54">
      <c r="A35" s="9" t="s">
        <v>81</v>
      </c>
      <c r="B35" s="25">
        <v>8</v>
      </c>
      <c r="C35" s="25"/>
      <c r="D35" s="27"/>
      <c r="E35" s="27"/>
      <c r="F35" s="27"/>
      <c r="G35" s="37"/>
      <c r="H35" s="27"/>
      <c r="I35" s="27"/>
      <c r="J35" s="27"/>
      <c r="K35" s="27">
        <v>8</v>
      </c>
      <c r="L35" s="27"/>
      <c r="M35" s="27"/>
      <c r="N35" s="27"/>
      <c r="O35" s="30"/>
      <c r="P35" s="30"/>
      <c r="Q35" s="30">
        <v>8</v>
      </c>
      <c r="R35" s="30">
        <v>8</v>
      </c>
      <c r="S35" s="35">
        <v>8</v>
      </c>
      <c r="T35" s="35"/>
      <c r="U35" s="35"/>
      <c r="V35" s="35"/>
      <c r="W35" s="35">
        <v>8</v>
      </c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48</v>
      </c>
    </row>
    <row r="36" spans="1:54">
      <c r="A36" s="7" t="s">
        <v>19</v>
      </c>
      <c r="B36" s="14">
        <f t="shared" ref="B36:AG36" si="7">SUM(B25:B35)</f>
        <v>85</v>
      </c>
      <c r="C36" s="14">
        <f t="shared" si="7"/>
        <v>0</v>
      </c>
      <c r="D36" s="14">
        <f t="shared" si="7"/>
        <v>0</v>
      </c>
      <c r="E36" s="14">
        <f t="shared" si="7"/>
        <v>0</v>
      </c>
      <c r="F36" s="14">
        <f t="shared" si="7"/>
        <v>0</v>
      </c>
      <c r="G36" s="14">
        <f t="shared" si="7"/>
        <v>0</v>
      </c>
      <c r="H36" s="14">
        <f t="shared" si="7"/>
        <v>0</v>
      </c>
      <c r="I36" s="14">
        <f t="shared" si="7"/>
        <v>0</v>
      </c>
      <c r="J36" s="14">
        <f t="shared" si="7"/>
        <v>0</v>
      </c>
      <c r="K36" s="14">
        <f t="shared" si="7"/>
        <v>85</v>
      </c>
      <c r="L36" s="14">
        <f t="shared" si="7"/>
        <v>0</v>
      </c>
      <c r="M36" s="14">
        <f t="shared" si="7"/>
        <v>0</v>
      </c>
      <c r="N36" s="14">
        <f t="shared" si="7"/>
        <v>0</v>
      </c>
      <c r="O36" s="14">
        <f t="shared" si="7"/>
        <v>0</v>
      </c>
      <c r="P36" s="14">
        <f t="shared" si="7"/>
        <v>0</v>
      </c>
      <c r="Q36" s="14">
        <f t="shared" si="7"/>
        <v>78</v>
      </c>
      <c r="R36" s="14">
        <f t="shared" si="7"/>
        <v>86</v>
      </c>
      <c r="S36" s="14">
        <f t="shared" si="7"/>
        <v>86</v>
      </c>
      <c r="T36" s="14">
        <f t="shared" si="7"/>
        <v>0</v>
      </c>
      <c r="U36" s="14">
        <f t="shared" si="7"/>
        <v>0</v>
      </c>
      <c r="V36" s="14">
        <f t="shared" si="7"/>
        <v>0</v>
      </c>
      <c r="W36" s="14">
        <f t="shared" si="7"/>
        <v>86</v>
      </c>
      <c r="X36" s="14">
        <f t="shared" si="7"/>
        <v>0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384</v>
      </c>
    </row>
    <row r="37" spans="1:54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>
      <c r="A38" s="129" t="s">
        <v>20</v>
      </c>
      <c r="B38" s="25">
        <v>8</v>
      </c>
      <c r="C38" s="25"/>
      <c r="D38" s="27"/>
      <c r="E38" s="27"/>
      <c r="F38" s="27"/>
      <c r="G38" s="27"/>
      <c r="H38" s="27"/>
      <c r="I38" s="27"/>
      <c r="J38" s="27"/>
      <c r="K38" s="27">
        <v>8</v>
      </c>
      <c r="L38" s="27"/>
      <c r="M38" s="27"/>
      <c r="N38" s="27"/>
      <c r="O38" s="30"/>
      <c r="P38" s="30"/>
      <c r="Q38" s="30">
        <v>8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24</v>
      </c>
    </row>
    <row r="39" spans="1:54">
      <c r="A39" s="7" t="s">
        <v>21</v>
      </c>
      <c r="B39" s="14">
        <f t="shared" ref="B39:AG39" si="9">B38</f>
        <v>8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8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8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24</v>
      </c>
    </row>
    <row r="40" spans="1:54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>
      <c r="A41" s="5" t="s">
        <v>22</v>
      </c>
      <c r="B41" s="25">
        <v>6.5</v>
      </c>
      <c r="C41" s="25"/>
      <c r="D41" s="27"/>
      <c r="E41" s="27"/>
      <c r="F41" s="27"/>
      <c r="G41" s="27"/>
      <c r="H41" s="27"/>
      <c r="I41" s="27"/>
      <c r="J41" s="27"/>
      <c r="K41" s="27">
        <v>6.5</v>
      </c>
      <c r="L41" s="27"/>
      <c r="M41" s="27"/>
      <c r="N41" s="27"/>
      <c r="O41" s="30"/>
      <c r="P41" s="30"/>
      <c r="Q41" s="30">
        <v>6.5</v>
      </c>
      <c r="R41" s="30">
        <v>6.5</v>
      </c>
      <c r="S41" s="10">
        <v>6.5</v>
      </c>
      <c r="T41" s="10"/>
      <c r="U41" s="10"/>
      <c r="V41" s="10"/>
      <c r="W41" s="10">
        <v>6.5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39</v>
      </c>
    </row>
    <row r="42" spans="1:54">
      <c r="A42" s="5" t="s">
        <v>23</v>
      </c>
      <c r="B42" s="25">
        <v>8</v>
      </c>
      <c r="C42" s="25"/>
      <c r="D42" s="27"/>
      <c r="E42" s="27"/>
      <c r="F42" s="27"/>
      <c r="G42" s="27"/>
      <c r="H42" s="27"/>
      <c r="I42" s="27"/>
      <c r="J42" s="27"/>
      <c r="K42" s="27">
        <v>8</v>
      </c>
      <c r="L42" s="27"/>
      <c r="M42" s="27"/>
      <c r="N42" s="27"/>
      <c r="O42" s="30"/>
      <c r="P42" s="30"/>
      <c r="Q42" s="30">
        <v>0</v>
      </c>
      <c r="R42" s="30">
        <v>8</v>
      </c>
      <c r="S42" s="10">
        <v>8</v>
      </c>
      <c r="T42" s="10"/>
      <c r="U42" s="10"/>
      <c r="V42" s="10"/>
      <c r="W42" s="10">
        <v>8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40</v>
      </c>
    </row>
    <row r="43" spans="1:54">
      <c r="A43" s="5" t="s">
        <v>131</v>
      </c>
      <c r="B43" s="25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>
      <c r="A44" s="5" t="s">
        <v>24</v>
      </c>
      <c r="B44" s="25">
        <v>4</v>
      </c>
      <c r="C44" s="25"/>
      <c r="D44" s="27"/>
      <c r="E44" s="27"/>
      <c r="F44" s="27"/>
      <c r="G44" s="27"/>
      <c r="H44" s="27"/>
      <c r="I44" s="27"/>
      <c r="J44" s="27"/>
      <c r="K44" s="27">
        <v>8</v>
      </c>
      <c r="L44" s="27"/>
      <c r="M44" s="27"/>
      <c r="N44" s="27"/>
      <c r="O44" s="30"/>
      <c r="P44" s="30"/>
      <c r="Q44" s="30">
        <v>8</v>
      </c>
      <c r="R44" s="30">
        <v>8</v>
      </c>
      <c r="S44" s="10">
        <v>8</v>
      </c>
      <c r="T44" s="10"/>
      <c r="U44" s="10"/>
      <c r="V44" s="10"/>
      <c r="W44" s="10">
        <v>8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44</v>
      </c>
    </row>
    <row r="45" spans="1:54">
      <c r="A45" s="129" t="s">
        <v>98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8</v>
      </c>
      <c r="L45" s="27"/>
      <c r="M45" s="27"/>
      <c r="N45" s="27"/>
      <c r="O45" s="30"/>
      <c r="P45" s="30"/>
      <c r="Q45" s="30">
        <v>8</v>
      </c>
      <c r="R45" s="30">
        <v>8</v>
      </c>
      <c r="S45" s="10">
        <v>8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>
      <c r="A46" s="5" t="s">
        <v>25</v>
      </c>
      <c r="B46" s="25">
        <v>5</v>
      </c>
      <c r="C46" s="25"/>
      <c r="D46" s="27"/>
      <c r="E46" s="27"/>
      <c r="F46" s="27"/>
      <c r="G46" s="27"/>
      <c r="H46" s="27"/>
      <c r="I46" s="27"/>
      <c r="J46" s="27"/>
      <c r="K46" s="27">
        <v>7</v>
      </c>
      <c r="L46" s="27"/>
      <c r="M46" s="27"/>
      <c r="N46" s="27"/>
      <c r="O46" s="30"/>
      <c r="P46" s="30"/>
      <c r="Q46" s="30">
        <v>0</v>
      </c>
      <c r="R46" s="30">
        <v>7</v>
      </c>
      <c r="S46" s="37">
        <v>6</v>
      </c>
      <c r="T46" s="37"/>
      <c r="U46" s="37"/>
      <c r="V46" s="37"/>
      <c r="W46" s="37">
        <v>7</v>
      </c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32</v>
      </c>
    </row>
    <row r="47" spans="1:54">
      <c r="A47" s="7" t="s">
        <v>26</v>
      </c>
      <c r="B47" s="14">
        <f t="shared" ref="B47:AG47" si="11">SUM(B41:B46)</f>
        <v>23.5</v>
      </c>
      <c r="C47" s="14">
        <f t="shared" si="11"/>
        <v>0</v>
      </c>
      <c r="D47" s="14">
        <f t="shared" si="11"/>
        <v>0</v>
      </c>
      <c r="E47" s="14">
        <f t="shared" si="11"/>
        <v>0</v>
      </c>
      <c r="F47" s="14">
        <f t="shared" si="11"/>
        <v>0</v>
      </c>
      <c r="G47" s="14">
        <f t="shared" si="11"/>
        <v>0</v>
      </c>
      <c r="H47" s="14">
        <f t="shared" si="11"/>
        <v>0</v>
      </c>
      <c r="I47" s="14">
        <f t="shared" si="11"/>
        <v>0</v>
      </c>
      <c r="J47" s="14">
        <f t="shared" si="11"/>
        <v>0</v>
      </c>
      <c r="K47" s="14">
        <f t="shared" si="11"/>
        <v>37.5</v>
      </c>
      <c r="L47" s="14">
        <f t="shared" si="11"/>
        <v>0</v>
      </c>
      <c r="M47" s="14">
        <f t="shared" si="11"/>
        <v>0</v>
      </c>
      <c r="N47" s="14">
        <f t="shared" si="11"/>
        <v>0</v>
      </c>
      <c r="O47" s="14">
        <f t="shared" si="11"/>
        <v>0</v>
      </c>
      <c r="P47" s="14">
        <f t="shared" si="11"/>
        <v>0</v>
      </c>
      <c r="Q47" s="14">
        <f t="shared" si="11"/>
        <v>22.5</v>
      </c>
      <c r="R47" s="14">
        <f t="shared" si="11"/>
        <v>37.5</v>
      </c>
      <c r="S47" s="14">
        <f t="shared" si="11"/>
        <v>36.5</v>
      </c>
      <c r="T47" s="14">
        <f t="shared" si="11"/>
        <v>0</v>
      </c>
      <c r="U47" s="14">
        <f t="shared" si="11"/>
        <v>0</v>
      </c>
      <c r="V47" s="14">
        <f t="shared" si="11"/>
        <v>0</v>
      </c>
      <c r="W47" s="14">
        <f t="shared" si="11"/>
        <v>29.5</v>
      </c>
      <c r="X47" s="14">
        <f t="shared" si="11"/>
        <v>0</v>
      </c>
      <c r="Y47" s="14">
        <f t="shared" si="11"/>
        <v>0</v>
      </c>
      <c r="Z47" s="14">
        <f t="shared" si="11"/>
        <v>0</v>
      </c>
      <c r="AA47" s="14">
        <f t="shared" si="11"/>
        <v>0</v>
      </c>
      <c r="AB47" s="14">
        <f t="shared" si="11"/>
        <v>0</v>
      </c>
      <c r="AC47" s="14">
        <f t="shared" si="11"/>
        <v>0</v>
      </c>
      <c r="AD47" s="14">
        <f t="shared" si="11"/>
        <v>0</v>
      </c>
      <c r="AE47" s="14">
        <f t="shared" si="11"/>
        <v>0</v>
      </c>
      <c r="AF47" s="14">
        <f t="shared" si="11"/>
        <v>0</v>
      </c>
      <c r="AG47" s="14">
        <f t="shared" si="11"/>
        <v>0</v>
      </c>
      <c r="AH47" s="14">
        <f t="shared" ref="AH47:BB47" si="12">SUM(AH41:AH46)</f>
        <v>0</v>
      </c>
      <c r="AI47" s="14">
        <f t="shared" si="12"/>
        <v>0</v>
      </c>
      <c r="AJ47" s="14">
        <f t="shared" si="12"/>
        <v>0</v>
      </c>
      <c r="AK47" s="14">
        <f t="shared" si="12"/>
        <v>0</v>
      </c>
      <c r="AL47" s="14">
        <f t="shared" si="12"/>
        <v>0</v>
      </c>
      <c r="AM47" s="14">
        <f t="shared" si="12"/>
        <v>0</v>
      </c>
      <c r="AN47" s="14">
        <f t="shared" si="12"/>
        <v>0</v>
      </c>
      <c r="AO47" s="14">
        <f t="shared" si="12"/>
        <v>0</v>
      </c>
      <c r="AP47" s="14">
        <f t="shared" si="12"/>
        <v>0</v>
      </c>
      <c r="AQ47" s="14">
        <f t="shared" si="12"/>
        <v>0</v>
      </c>
      <c r="AR47" s="14">
        <f t="shared" si="12"/>
        <v>0</v>
      </c>
      <c r="AS47" s="14">
        <f t="shared" si="12"/>
        <v>0</v>
      </c>
      <c r="AT47" s="14">
        <f t="shared" si="12"/>
        <v>0</v>
      </c>
      <c r="AU47" s="14">
        <f t="shared" si="12"/>
        <v>0</v>
      </c>
      <c r="AV47" s="14">
        <f t="shared" si="12"/>
        <v>0</v>
      </c>
      <c r="AW47" s="14">
        <f t="shared" si="12"/>
        <v>0</v>
      </c>
      <c r="AX47" s="14">
        <f t="shared" si="12"/>
        <v>0</v>
      </c>
      <c r="AY47" s="14">
        <f t="shared" si="12"/>
        <v>0</v>
      </c>
      <c r="AZ47" s="14">
        <f t="shared" si="12"/>
        <v>0</v>
      </c>
      <c r="BA47" s="14">
        <f t="shared" si="12"/>
        <v>0</v>
      </c>
      <c r="BB47" s="8">
        <f t="shared" si="12"/>
        <v>155</v>
      </c>
    </row>
    <row r="48" spans="1:54" s="13" customFormat="1" ht="17" thickBot="1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24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>
      <c r="A49" s="7" t="s">
        <v>53</v>
      </c>
      <c r="B49" s="15">
        <f t="shared" ref="B49:AG49" si="13">B10+B23+B36+B39+B47</f>
        <v>211.5</v>
      </c>
      <c r="C49" s="15">
        <f t="shared" si="13"/>
        <v>0</v>
      </c>
      <c r="D49" s="15">
        <f t="shared" si="13"/>
        <v>0</v>
      </c>
      <c r="E49" s="15">
        <f t="shared" si="13"/>
        <v>0</v>
      </c>
      <c r="F49" s="15">
        <f t="shared" si="13"/>
        <v>0</v>
      </c>
      <c r="G49" s="15">
        <f t="shared" si="13"/>
        <v>0</v>
      </c>
      <c r="H49" s="15">
        <f t="shared" si="13"/>
        <v>0</v>
      </c>
      <c r="I49" s="15">
        <f t="shared" si="13"/>
        <v>0</v>
      </c>
      <c r="J49" s="15">
        <f t="shared" si="13"/>
        <v>0</v>
      </c>
      <c r="K49" s="15">
        <f t="shared" si="13"/>
        <v>225.5</v>
      </c>
      <c r="L49" s="15">
        <f t="shared" si="13"/>
        <v>0</v>
      </c>
      <c r="M49" s="15">
        <f t="shared" si="13"/>
        <v>0</v>
      </c>
      <c r="N49" s="15">
        <f t="shared" si="13"/>
        <v>0</v>
      </c>
      <c r="O49" s="15">
        <f t="shared" si="13"/>
        <v>0</v>
      </c>
      <c r="P49" s="15">
        <f t="shared" si="13"/>
        <v>0</v>
      </c>
      <c r="Q49" s="15">
        <f t="shared" si="13"/>
        <v>203.5</v>
      </c>
      <c r="R49" s="15">
        <f t="shared" si="13"/>
        <v>218.5</v>
      </c>
      <c r="S49" s="15">
        <f t="shared" si="13"/>
        <v>225.5</v>
      </c>
      <c r="T49" s="15">
        <f t="shared" si="13"/>
        <v>0</v>
      </c>
      <c r="U49" s="15">
        <f t="shared" si="13"/>
        <v>0</v>
      </c>
      <c r="V49" s="15">
        <f t="shared" si="13"/>
        <v>0</v>
      </c>
      <c r="W49" s="15">
        <f t="shared" si="13"/>
        <v>210.5</v>
      </c>
      <c r="X49" s="15">
        <f t="shared" si="13"/>
        <v>0</v>
      </c>
      <c r="Y49" s="15">
        <f t="shared" si="13"/>
        <v>0</v>
      </c>
      <c r="Z49" s="15">
        <f t="shared" si="13"/>
        <v>0</v>
      </c>
      <c r="AA49" s="15">
        <f t="shared" si="13"/>
        <v>0</v>
      </c>
      <c r="AB49" s="15">
        <f t="shared" si="13"/>
        <v>0</v>
      </c>
      <c r="AC49" s="15">
        <f t="shared" si="13"/>
        <v>0</v>
      </c>
      <c r="AD49" s="15">
        <f t="shared" si="13"/>
        <v>0</v>
      </c>
      <c r="AE49" s="15">
        <f t="shared" si="13"/>
        <v>0</v>
      </c>
      <c r="AF49" s="15">
        <f t="shared" si="13"/>
        <v>0</v>
      </c>
      <c r="AG49" s="15">
        <f t="shared" si="13"/>
        <v>0</v>
      </c>
      <c r="AH49" s="15">
        <f t="shared" ref="AH49:BB49" si="14">AH10+AH23+AH36+AH39+AH47</f>
        <v>0</v>
      </c>
      <c r="AI49" s="15">
        <f t="shared" si="14"/>
        <v>0</v>
      </c>
      <c r="AJ49" s="15">
        <f t="shared" si="14"/>
        <v>0</v>
      </c>
      <c r="AK49" s="15">
        <f t="shared" si="14"/>
        <v>0</v>
      </c>
      <c r="AL49" s="15">
        <f t="shared" si="14"/>
        <v>0</v>
      </c>
      <c r="AM49" s="15">
        <f t="shared" si="14"/>
        <v>0</v>
      </c>
      <c r="AN49" s="15">
        <f t="shared" si="14"/>
        <v>0</v>
      </c>
      <c r="AO49" s="15">
        <f t="shared" si="14"/>
        <v>0</v>
      </c>
      <c r="AP49" s="15">
        <f t="shared" si="14"/>
        <v>0</v>
      </c>
      <c r="AQ49" s="111">
        <f t="shared" si="14"/>
        <v>0</v>
      </c>
      <c r="AR49" s="15">
        <f t="shared" si="14"/>
        <v>0</v>
      </c>
      <c r="AS49" s="15">
        <f t="shared" si="14"/>
        <v>0</v>
      </c>
      <c r="AT49" s="15">
        <f t="shared" si="14"/>
        <v>0</v>
      </c>
      <c r="AU49" s="15">
        <f t="shared" si="14"/>
        <v>0</v>
      </c>
      <c r="AV49" s="15">
        <f t="shared" si="14"/>
        <v>0</v>
      </c>
      <c r="AW49" s="15">
        <f t="shared" si="14"/>
        <v>0</v>
      </c>
      <c r="AX49" s="15">
        <f t="shared" si="14"/>
        <v>0</v>
      </c>
      <c r="AY49" s="15">
        <f t="shared" si="14"/>
        <v>0</v>
      </c>
      <c r="AZ49" s="15">
        <f t="shared" si="14"/>
        <v>0</v>
      </c>
      <c r="BA49" s="15">
        <f t="shared" si="14"/>
        <v>0</v>
      </c>
      <c r="BB49" s="15">
        <f t="shared" si="14"/>
        <v>1125</v>
      </c>
    </row>
    <row r="50" spans="1:54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>
      <c r="A51" s="5" t="s">
        <v>31</v>
      </c>
      <c r="B51" s="25">
        <v>5</v>
      </c>
      <c r="C51" s="25"/>
      <c r="D51" s="27"/>
      <c r="E51" s="27"/>
      <c r="F51" s="27"/>
      <c r="G51" s="27"/>
      <c r="H51" s="27"/>
      <c r="I51" s="27"/>
      <c r="J51" s="27"/>
      <c r="K51" s="27">
        <v>8.25</v>
      </c>
      <c r="L51" s="27"/>
      <c r="M51" s="27"/>
      <c r="N51" s="27"/>
      <c r="O51" s="30"/>
      <c r="P51" s="30"/>
      <c r="Q51" s="30">
        <v>6.25</v>
      </c>
      <c r="R51" s="30">
        <v>8.25</v>
      </c>
      <c r="S51" s="10">
        <v>8.25</v>
      </c>
      <c r="T51" s="10"/>
      <c r="U51" s="10"/>
      <c r="V51" s="10"/>
      <c r="W51" s="10">
        <v>8.25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44.25</v>
      </c>
    </row>
    <row r="52" spans="1:54">
      <c r="A52" s="5" t="s">
        <v>82</v>
      </c>
      <c r="B52" s="25">
        <v>8</v>
      </c>
      <c r="C52" s="25"/>
      <c r="D52" s="27"/>
      <c r="E52" s="27"/>
      <c r="F52" s="27"/>
      <c r="G52" s="27"/>
      <c r="H52" s="27"/>
      <c r="I52" s="27"/>
      <c r="J52" s="27"/>
      <c r="K52" s="27">
        <v>8</v>
      </c>
      <c r="L52" s="27"/>
      <c r="M52" s="27"/>
      <c r="N52" s="27"/>
      <c r="O52" s="30"/>
      <c r="P52" s="30"/>
      <c r="Q52" s="37">
        <v>8</v>
      </c>
      <c r="R52" s="30">
        <v>8</v>
      </c>
      <c r="S52" s="10">
        <v>8</v>
      </c>
      <c r="T52" s="10"/>
      <c r="U52" s="10"/>
      <c r="V52" s="10"/>
      <c r="W52" s="10">
        <v>8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48</v>
      </c>
    </row>
    <row r="53" spans="1:54">
      <c r="A53" s="5" t="s">
        <v>32</v>
      </c>
      <c r="B53" s="25">
        <v>8</v>
      </c>
      <c r="C53" s="25"/>
      <c r="D53" s="27"/>
      <c r="E53" s="27"/>
      <c r="F53" s="27"/>
      <c r="G53" s="27"/>
      <c r="H53" s="27"/>
      <c r="I53" s="27"/>
      <c r="J53" s="27"/>
      <c r="K53" s="27">
        <v>8</v>
      </c>
      <c r="L53" s="27"/>
      <c r="M53" s="27"/>
      <c r="N53" s="27"/>
      <c r="O53" s="30"/>
      <c r="P53" s="30"/>
      <c r="Q53" s="30">
        <v>8</v>
      </c>
      <c r="R53" s="30">
        <v>8</v>
      </c>
      <c r="S53" s="10">
        <v>8</v>
      </c>
      <c r="T53" s="10"/>
      <c r="U53" s="10"/>
      <c r="V53" s="10"/>
      <c r="W53" s="10">
        <v>8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48</v>
      </c>
    </row>
    <row r="54" spans="1:54">
      <c r="A54" s="7" t="s">
        <v>33</v>
      </c>
      <c r="B54" s="14">
        <f t="shared" ref="B54:AG54" si="15">SUM(B51:B53)</f>
        <v>21</v>
      </c>
      <c r="C54" s="14">
        <f t="shared" si="15"/>
        <v>0</v>
      </c>
      <c r="D54" s="14">
        <f t="shared" si="15"/>
        <v>0</v>
      </c>
      <c r="E54" s="14">
        <f t="shared" si="15"/>
        <v>0</v>
      </c>
      <c r="F54" s="14">
        <f t="shared" si="15"/>
        <v>0</v>
      </c>
      <c r="G54" s="14">
        <f t="shared" si="15"/>
        <v>0</v>
      </c>
      <c r="H54" s="14">
        <f t="shared" si="15"/>
        <v>0</v>
      </c>
      <c r="I54" s="14">
        <f t="shared" si="15"/>
        <v>0</v>
      </c>
      <c r="J54" s="14">
        <f t="shared" si="15"/>
        <v>0</v>
      </c>
      <c r="K54" s="14">
        <f t="shared" si="15"/>
        <v>24.25</v>
      </c>
      <c r="L54" s="14">
        <f t="shared" si="15"/>
        <v>0</v>
      </c>
      <c r="M54" s="14">
        <f t="shared" si="15"/>
        <v>0</v>
      </c>
      <c r="N54" s="14">
        <f t="shared" si="15"/>
        <v>0</v>
      </c>
      <c r="O54" s="14">
        <f t="shared" si="15"/>
        <v>0</v>
      </c>
      <c r="P54" s="14">
        <f t="shared" si="15"/>
        <v>0</v>
      </c>
      <c r="Q54" s="14">
        <f t="shared" si="15"/>
        <v>22.25</v>
      </c>
      <c r="R54" s="14">
        <f t="shared" si="15"/>
        <v>24.25</v>
      </c>
      <c r="S54" s="14">
        <f t="shared" si="15"/>
        <v>24.25</v>
      </c>
      <c r="T54" s="14">
        <f t="shared" si="15"/>
        <v>0</v>
      </c>
      <c r="U54" s="14">
        <f t="shared" si="15"/>
        <v>0</v>
      </c>
      <c r="V54" s="14">
        <f t="shared" si="15"/>
        <v>0</v>
      </c>
      <c r="W54" s="14">
        <f t="shared" si="15"/>
        <v>24.25</v>
      </c>
      <c r="X54" s="14">
        <f t="shared" si="15"/>
        <v>0</v>
      </c>
      <c r="Y54" s="14">
        <f t="shared" si="15"/>
        <v>0</v>
      </c>
      <c r="Z54" s="14">
        <f t="shared" si="15"/>
        <v>0</v>
      </c>
      <c r="AA54" s="14">
        <f t="shared" si="15"/>
        <v>0</v>
      </c>
      <c r="AB54" s="14">
        <f t="shared" si="15"/>
        <v>0</v>
      </c>
      <c r="AC54" s="14">
        <f t="shared" si="15"/>
        <v>0</v>
      </c>
      <c r="AD54" s="14">
        <f t="shared" si="15"/>
        <v>0</v>
      </c>
      <c r="AE54" s="14">
        <f t="shared" si="15"/>
        <v>0</v>
      </c>
      <c r="AF54" s="14">
        <f t="shared" si="15"/>
        <v>0</v>
      </c>
      <c r="AG54" s="14">
        <f t="shared" si="15"/>
        <v>0</v>
      </c>
      <c r="AH54" s="14">
        <f t="shared" ref="AH54:BB54" si="16">SUM(AH51:AH53)</f>
        <v>0</v>
      </c>
      <c r="AI54" s="14">
        <f t="shared" si="16"/>
        <v>0</v>
      </c>
      <c r="AJ54" s="14">
        <f t="shared" si="16"/>
        <v>0</v>
      </c>
      <c r="AK54" s="14">
        <f t="shared" si="16"/>
        <v>0</v>
      </c>
      <c r="AL54" s="14">
        <f t="shared" si="16"/>
        <v>0</v>
      </c>
      <c r="AM54" s="14">
        <f t="shared" si="16"/>
        <v>0</v>
      </c>
      <c r="AN54" s="14">
        <f t="shared" si="16"/>
        <v>0</v>
      </c>
      <c r="AO54" s="14">
        <f t="shared" si="16"/>
        <v>0</v>
      </c>
      <c r="AP54" s="14">
        <f t="shared" si="16"/>
        <v>0</v>
      </c>
      <c r="AQ54" s="112">
        <f t="shared" si="16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X54" s="14">
        <f t="shared" si="16"/>
        <v>0</v>
      </c>
      <c r="AY54" s="14">
        <f t="shared" si="16"/>
        <v>0</v>
      </c>
      <c r="AZ54" s="14">
        <f t="shared" si="16"/>
        <v>0</v>
      </c>
      <c r="BA54" s="14">
        <f t="shared" si="16"/>
        <v>0</v>
      </c>
      <c r="BB54" s="8">
        <f t="shared" si="16"/>
        <v>140.25</v>
      </c>
    </row>
    <row r="55" spans="1:54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>
      <c r="A56" s="5" t="s">
        <v>89</v>
      </c>
      <c r="B56" s="24">
        <v>8</v>
      </c>
      <c r="C56" s="24"/>
      <c r="D56" s="26"/>
      <c r="E56" s="26"/>
      <c r="F56" s="26"/>
      <c r="G56" s="26"/>
      <c r="H56" s="26"/>
      <c r="I56" s="26"/>
      <c r="J56" s="26"/>
      <c r="K56" s="26">
        <v>8</v>
      </c>
      <c r="L56" s="26"/>
      <c r="M56" s="26"/>
      <c r="N56" s="26"/>
      <c r="O56" s="29"/>
      <c r="P56" s="29"/>
      <c r="Q56" s="29">
        <v>8</v>
      </c>
      <c r="R56" s="29">
        <v>8</v>
      </c>
      <c r="S56" s="6">
        <v>8</v>
      </c>
      <c r="T56" s="6"/>
      <c r="U56" s="6"/>
      <c r="V56" s="6"/>
      <c r="W56" s="6">
        <v>8</v>
      </c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48</v>
      </c>
    </row>
    <row r="57" spans="1:54">
      <c r="A57" s="129" t="s">
        <v>34</v>
      </c>
      <c r="B57" s="24">
        <v>4</v>
      </c>
      <c r="C57" s="24"/>
      <c r="D57" s="26"/>
      <c r="E57" s="26"/>
      <c r="F57" s="26"/>
      <c r="G57" s="26"/>
      <c r="H57" s="26"/>
      <c r="I57" s="26"/>
      <c r="J57" s="26"/>
      <c r="K57" s="26">
        <v>4</v>
      </c>
      <c r="L57" s="26"/>
      <c r="M57" s="26"/>
      <c r="N57" s="26"/>
      <c r="O57" s="29"/>
      <c r="P57" s="29"/>
      <c r="Q57" s="29">
        <v>4</v>
      </c>
      <c r="R57" s="29">
        <v>4</v>
      </c>
      <c r="S57" s="23">
        <v>4</v>
      </c>
      <c r="T57" s="23"/>
      <c r="U57" s="23"/>
      <c r="V57" s="23"/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20</v>
      </c>
    </row>
    <row r="58" spans="1:54">
      <c r="A58" s="7" t="s">
        <v>35</v>
      </c>
      <c r="B58" s="14">
        <f t="shared" ref="B58:AG58" si="17">SUM(B56:B57)</f>
        <v>12</v>
      </c>
      <c r="C58" s="14">
        <f t="shared" si="17"/>
        <v>0</v>
      </c>
      <c r="D58" s="14">
        <f t="shared" si="17"/>
        <v>0</v>
      </c>
      <c r="E58" s="14">
        <f t="shared" si="17"/>
        <v>0</v>
      </c>
      <c r="F58" s="14">
        <f t="shared" si="17"/>
        <v>0</v>
      </c>
      <c r="G58" s="14">
        <f t="shared" si="17"/>
        <v>0</v>
      </c>
      <c r="H58" s="14">
        <f t="shared" si="17"/>
        <v>0</v>
      </c>
      <c r="I58" s="14">
        <f t="shared" si="17"/>
        <v>0</v>
      </c>
      <c r="J58" s="14">
        <f t="shared" si="17"/>
        <v>0</v>
      </c>
      <c r="K58" s="14">
        <f t="shared" si="17"/>
        <v>12</v>
      </c>
      <c r="L58" s="14">
        <f t="shared" si="17"/>
        <v>0</v>
      </c>
      <c r="M58" s="14">
        <f t="shared" si="17"/>
        <v>0</v>
      </c>
      <c r="N58" s="14">
        <f t="shared" si="17"/>
        <v>0</v>
      </c>
      <c r="O58" s="14">
        <f t="shared" si="17"/>
        <v>0</v>
      </c>
      <c r="P58" s="14">
        <f t="shared" si="17"/>
        <v>0</v>
      </c>
      <c r="Q58" s="14">
        <f t="shared" si="17"/>
        <v>12</v>
      </c>
      <c r="R58" s="14">
        <f t="shared" si="17"/>
        <v>12</v>
      </c>
      <c r="S58" s="14">
        <f t="shared" si="17"/>
        <v>12</v>
      </c>
      <c r="T58" s="14">
        <f t="shared" si="17"/>
        <v>0</v>
      </c>
      <c r="U58" s="14">
        <f t="shared" si="17"/>
        <v>0</v>
      </c>
      <c r="V58" s="14">
        <f t="shared" si="17"/>
        <v>0</v>
      </c>
      <c r="W58" s="14">
        <f t="shared" si="17"/>
        <v>8</v>
      </c>
      <c r="X58" s="14">
        <f t="shared" si="17"/>
        <v>0</v>
      </c>
      <c r="Y58" s="14">
        <f t="shared" si="17"/>
        <v>0</v>
      </c>
      <c r="Z58" s="14">
        <f t="shared" si="17"/>
        <v>0</v>
      </c>
      <c r="AA58" s="14">
        <f t="shared" si="17"/>
        <v>0</v>
      </c>
      <c r="AB58" s="14">
        <f t="shared" si="17"/>
        <v>0</v>
      </c>
      <c r="AC58" s="14">
        <f t="shared" si="17"/>
        <v>0</v>
      </c>
      <c r="AD58" s="14">
        <f t="shared" si="17"/>
        <v>0</v>
      </c>
      <c r="AE58" s="14">
        <f t="shared" si="17"/>
        <v>0</v>
      </c>
      <c r="AF58" s="14">
        <f t="shared" si="17"/>
        <v>0</v>
      </c>
      <c r="AG58" s="14">
        <f t="shared" si="17"/>
        <v>0</v>
      </c>
      <c r="AH58" s="14">
        <f t="shared" ref="AH58:BB58" si="18">SUM(AH56:AH57)</f>
        <v>0</v>
      </c>
      <c r="AI58" s="14">
        <f t="shared" si="18"/>
        <v>0</v>
      </c>
      <c r="AJ58" s="14">
        <f t="shared" si="18"/>
        <v>0</v>
      </c>
      <c r="AK58" s="14">
        <f t="shared" si="18"/>
        <v>0</v>
      </c>
      <c r="AL58" s="14">
        <f t="shared" si="18"/>
        <v>0</v>
      </c>
      <c r="AM58" s="14">
        <f t="shared" si="18"/>
        <v>0</v>
      </c>
      <c r="AN58" s="14">
        <f t="shared" si="18"/>
        <v>0</v>
      </c>
      <c r="AO58" s="14">
        <f t="shared" si="18"/>
        <v>0</v>
      </c>
      <c r="AP58" s="14">
        <f t="shared" si="18"/>
        <v>0</v>
      </c>
      <c r="AQ58" s="112">
        <f t="shared" si="18"/>
        <v>0</v>
      </c>
      <c r="AR58" s="14">
        <f t="shared" si="18"/>
        <v>0</v>
      </c>
      <c r="AS58" s="14">
        <f t="shared" si="18"/>
        <v>0</v>
      </c>
      <c r="AT58" s="14">
        <f t="shared" si="18"/>
        <v>0</v>
      </c>
      <c r="AU58" s="14">
        <f t="shared" si="18"/>
        <v>0</v>
      </c>
      <c r="AV58" s="14">
        <f t="shared" si="18"/>
        <v>0</v>
      </c>
      <c r="AW58" s="14">
        <f t="shared" si="18"/>
        <v>0</v>
      </c>
      <c r="AX58" s="14">
        <f t="shared" si="18"/>
        <v>0</v>
      </c>
      <c r="AY58" s="14">
        <f t="shared" si="18"/>
        <v>0</v>
      </c>
      <c r="AZ58" s="14">
        <f t="shared" si="18"/>
        <v>0</v>
      </c>
      <c r="BA58" s="14">
        <f t="shared" si="18"/>
        <v>0</v>
      </c>
      <c r="BB58" s="14">
        <f t="shared" si="18"/>
        <v>68</v>
      </c>
    </row>
    <row r="59" spans="1:54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>
      <c r="A60" s="5" t="s">
        <v>92</v>
      </c>
      <c r="B60" s="24">
        <v>7</v>
      </c>
      <c r="C60" s="24"/>
      <c r="D60" s="26"/>
      <c r="E60" s="26"/>
      <c r="F60" s="26"/>
      <c r="G60" s="26"/>
      <c r="H60" s="26"/>
      <c r="I60" s="26"/>
      <c r="J60" s="26"/>
      <c r="K60" s="26">
        <v>7</v>
      </c>
      <c r="L60" s="26"/>
      <c r="M60" s="26"/>
      <c r="N60" s="26"/>
      <c r="O60" s="29"/>
      <c r="P60" s="29"/>
      <c r="Q60" s="29">
        <v>7</v>
      </c>
      <c r="R60" s="29">
        <v>7</v>
      </c>
      <c r="S60" s="105">
        <v>7</v>
      </c>
      <c r="W60">
        <v>7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42</v>
      </c>
    </row>
    <row r="61" spans="1:54">
      <c r="A61" s="5" t="s">
        <v>99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/>
      <c r="N61" s="26"/>
      <c r="O61" s="29"/>
      <c r="P61" s="29"/>
      <c r="Q61" s="29">
        <v>8</v>
      </c>
      <c r="R61" s="29">
        <v>8</v>
      </c>
      <c r="S61" s="105">
        <v>8</v>
      </c>
      <c r="W61">
        <v>8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>
      <c r="A62" s="5" t="s">
        <v>100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/>
      <c r="P62" s="29"/>
      <c r="Q62" s="29">
        <v>8</v>
      </c>
      <c r="R62" s="29">
        <v>8</v>
      </c>
      <c r="S62" s="105">
        <v>8</v>
      </c>
      <c r="W62">
        <v>8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>
      <c r="A63" s="129" t="s">
        <v>85</v>
      </c>
      <c r="B63" s="24">
        <v>8</v>
      </c>
      <c r="C63" s="24"/>
      <c r="D63" s="26"/>
      <c r="E63" s="26"/>
      <c r="F63" s="26"/>
      <c r="G63" s="26"/>
      <c r="H63" s="26"/>
      <c r="I63" s="26"/>
      <c r="J63" s="26"/>
      <c r="K63" s="26">
        <v>8</v>
      </c>
      <c r="L63" s="26"/>
      <c r="M63" s="26"/>
      <c r="N63" s="116"/>
      <c r="O63" s="119"/>
      <c r="P63" s="119"/>
      <c r="Q63" s="119"/>
      <c r="R63" s="119"/>
      <c r="S63" s="125"/>
      <c r="T63" s="117"/>
      <c r="U63" s="117"/>
      <c r="V63" s="117"/>
      <c r="W63" s="117"/>
      <c r="X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16</v>
      </c>
    </row>
    <row r="64" spans="1:54">
      <c r="A64" s="5" t="s">
        <v>86</v>
      </c>
      <c r="B64" s="24">
        <v>5</v>
      </c>
      <c r="C64" s="24"/>
      <c r="D64" s="26"/>
      <c r="E64" s="26"/>
      <c r="F64" s="26"/>
      <c r="G64" s="26"/>
      <c r="H64" s="26"/>
      <c r="I64" s="26"/>
      <c r="J64" s="26"/>
      <c r="K64" s="26">
        <v>5</v>
      </c>
      <c r="L64" s="26"/>
      <c r="M64" s="26"/>
      <c r="N64" s="26"/>
      <c r="O64" s="29"/>
      <c r="P64" s="29"/>
      <c r="Q64" s="29">
        <v>5</v>
      </c>
      <c r="R64" s="29">
        <v>5</v>
      </c>
      <c r="S64" s="105">
        <v>5</v>
      </c>
      <c r="W64">
        <v>5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30</v>
      </c>
    </row>
    <row r="65" spans="1:54">
      <c r="A65" s="5" t="s">
        <v>87</v>
      </c>
      <c r="B65" s="24">
        <v>8</v>
      </c>
      <c r="C65" s="24"/>
      <c r="D65" s="26"/>
      <c r="E65" s="26"/>
      <c r="F65" s="26"/>
      <c r="G65" s="26"/>
      <c r="H65" s="26"/>
      <c r="I65" s="26"/>
      <c r="J65" s="26"/>
      <c r="K65" s="26">
        <v>8</v>
      </c>
      <c r="L65" s="26"/>
      <c r="M65" s="26"/>
      <c r="N65" s="26"/>
      <c r="O65" s="29"/>
      <c r="P65" s="29"/>
      <c r="Q65" s="29">
        <v>8</v>
      </c>
      <c r="R65" s="29">
        <v>8</v>
      </c>
      <c r="S65" s="105">
        <v>8</v>
      </c>
      <c r="W65">
        <v>8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48</v>
      </c>
    </row>
    <row r="66" spans="1:54">
      <c r="A66" s="7" t="s">
        <v>88</v>
      </c>
      <c r="B66" s="14">
        <f t="shared" ref="B66:AG66" si="19">SUM(B60:B65)</f>
        <v>28</v>
      </c>
      <c r="C66" s="14">
        <f t="shared" si="19"/>
        <v>0</v>
      </c>
      <c r="D66" s="14">
        <f t="shared" si="19"/>
        <v>0</v>
      </c>
      <c r="E66" s="14">
        <f t="shared" si="19"/>
        <v>0</v>
      </c>
      <c r="F66" s="14">
        <f t="shared" si="19"/>
        <v>0</v>
      </c>
      <c r="G66" s="14">
        <f t="shared" si="19"/>
        <v>0</v>
      </c>
      <c r="H66" s="14">
        <f t="shared" si="19"/>
        <v>0</v>
      </c>
      <c r="I66" s="14">
        <f t="shared" si="19"/>
        <v>0</v>
      </c>
      <c r="J66" s="14">
        <f t="shared" si="19"/>
        <v>0</v>
      </c>
      <c r="K66" s="14">
        <f t="shared" si="19"/>
        <v>28</v>
      </c>
      <c r="L66" s="14">
        <f t="shared" si="19"/>
        <v>0</v>
      </c>
      <c r="M66" s="14">
        <f t="shared" si="19"/>
        <v>0</v>
      </c>
      <c r="N66" s="14">
        <f t="shared" si="19"/>
        <v>0</v>
      </c>
      <c r="O66" s="14">
        <f t="shared" si="19"/>
        <v>0</v>
      </c>
      <c r="P66" s="14">
        <f t="shared" si="19"/>
        <v>0</v>
      </c>
      <c r="Q66" s="14">
        <f t="shared" si="19"/>
        <v>36</v>
      </c>
      <c r="R66" s="14">
        <f t="shared" si="19"/>
        <v>36</v>
      </c>
      <c r="S66" s="14">
        <f t="shared" si="19"/>
        <v>36</v>
      </c>
      <c r="T66" s="14">
        <f t="shared" si="19"/>
        <v>0</v>
      </c>
      <c r="U66" s="14">
        <f t="shared" si="19"/>
        <v>0</v>
      </c>
      <c r="V66" s="14">
        <f t="shared" si="19"/>
        <v>0</v>
      </c>
      <c r="W66" s="14">
        <f t="shared" si="19"/>
        <v>36</v>
      </c>
      <c r="X66" s="14">
        <f t="shared" si="19"/>
        <v>0</v>
      </c>
      <c r="Y66" s="14">
        <f t="shared" si="19"/>
        <v>0</v>
      </c>
      <c r="Z66" s="14">
        <f t="shared" si="19"/>
        <v>0</v>
      </c>
      <c r="AA66" s="14">
        <f t="shared" si="19"/>
        <v>0</v>
      </c>
      <c r="AB66" s="14">
        <f t="shared" si="19"/>
        <v>0</v>
      </c>
      <c r="AC66" s="14">
        <f t="shared" si="19"/>
        <v>0</v>
      </c>
      <c r="AD66" s="14">
        <f t="shared" si="19"/>
        <v>0</v>
      </c>
      <c r="AE66" s="14">
        <f t="shared" si="19"/>
        <v>0</v>
      </c>
      <c r="AF66" s="14">
        <f t="shared" si="19"/>
        <v>0</v>
      </c>
      <c r="AG66" s="14">
        <f t="shared" si="19"/>
        <v>0</v>
      </c>
      <c r="AH66" s="14">
        <f t="shared" ref="AH66:BB66" si="20">SUM(AH60:AH65)</f>
        <v>0</v>
      </c>
      <c r="AI66" s="14">
        <f t="shared" si="20"/>
        <v>0</v>
      </c>
      <c r="AJ66" s="14">
        <f t="shared" si="20"/>
        <v>0</v>
      </c>
      <c r="AK66" s="14">
        <f t="shared" si="20"/>
        <v>0</v>
      </c>
      <c r="AL66" s="14">
        <f t="shared" si="20"/>
        <v>0</v>
      </c>
      <c r="AM66" s="14">
        <f t="shared" si="20"/>
        <v>0</v>
      </c>
      <c r="AN66" s="14">
        <f t="shared" si="20"/>
        <v>0</v>
      </c>
      <c r="AO66" s="14">
        <f t="shared" si="20"/>
        <v>0</v>
      </c>
      <c r="AP66" s="14">
        <f t="shared" si="20"/>
        <v>0</v>
      </c>
      <c r="AQ66" s="112">
        <f t="shared" si="20"/>
        <v>0</v>
      </c>
      <c r="AR66" s="14">
        <f t="shared" si="20"/>
        <v>0</v>
      </c>
      <c r="AS66" s="14">
        <f t="shared" si="20"/>
        <v>0</v>
      </c>
      <c r="AT66" s="14">
        <f t="shared" si="20"/>
        <v>0</v>
      </c>
      <c r="AU66" s="14">
        <f t="shared" si="20"/>
        <v>0</v>
      </c>
      <c r="AV66" s="14">
        <f t="shared" si="20"/>
        <v>0</v>
      </c>
      <c r="AW66" s="14">
        <f t="shared" si="20"/>
        <v>0</v>
      </c>
      <c r="AX66" s="14">
        <f t="shared" si="20"/>
        <v>0</v>
      </c>
      <c r="AY66" s="14">
        <f t="shared" si="20"/>
        <v>0</v>
      </c>
      <c r="AZ66" s="14">
        <f t="shared" si="20"/>
        <v>0</v>
      </c>
      <c r="BA66" s="14">
        <f t="shared" si="20"/>
        <v>0</v>
      </c>
      <c r="BB66" s="8">
        <f t="shared" si="20"/>
        <v>136</v>
      </c>
    </row>
    <row r="67" spans="1:54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>
      <c r="A68" s="7" t="s">
        <v>54</v>
      </c>
      <c r="B68" s="15">
        <f t="shared" ref="B68:AG68" si="21">B49+B54+B58+B66</f>
        <v>272.5</v>
      </c>
      <c r="C68" s="15">
        <f t="shared" si="21"/>
        <v>0</v>
      </c>
      <c r="D68" s="15">
        <f t="shared" si="21"/>
        <v>0</v>
      </c>
      <c r="E68" s="15">
        <f t="shared" si="21"/>
        <v>0</v>
      </c>
      <c r="F68" s="15">
        <f t="shared" si="21"/>
        <v>0</v>
      </c>
      <c r="G68" s="15">
        <f t="shared" si="21"/>
        <v>0</v>
      </c>
      <c r="H68" s="15">
        <f t="shared" si="21"/>
        <v>0</v>
      </c>
      <c r="I68" s="15">
        <f t="shared" si="21"/>
        <v>0</v>
      </c>
      <c r="J68" s="15">
        <f t="shared" si="21"/>
        <v>0</v>
      </c>
      <c r="K68" s="15">
        <f t="shared" si="21"/>
        <v>289.75</v>
      </c>
      <c r="L68" s="15">
        <f t="shared" si="21"/>
        <v>0</v>
      </c>
      <c r="M68" s="15">
        <f t="shared" si="21"/>
        <v>0</v>
      </c>
      <c r="N68" s="15">
        <f t="shared" si="21"/>
        <v>0</v>
      </c>
      <c r="O68" s="15">
        <f t="shared" si="21"/>
        <v>0</v>
      </c>
      <c r="P68" s="15">
        <f t="shared" si="21"/>
        <v>0</v>
      </c>
      <c r="Q68" s="15">
        <f t="shared" si="21"/>
        <v>273.75</v>
      </c>
      <c r="R68" s="15">
        <f t="shared" si="21"/>
        <v>290.75</v>
      </c>
      <c r="S68" s="15">
        <f t="shared" si="21"/>
        <v>297.75</v>
      </c>
      <c r="T68" s="15">
        <f t="shared" si="21"/>
        <v>0</v>
      </c>
      <c r="U68" s="15">
        <f t="shared" si="21"/>
        <v>0</v>
      </c>
      <c r="V68" s="15">
        <f t="shared" si="21"/>
        <v>0</v>
      </c>
      <c r="W68" s="15">
        <f t="shared" si="21"/>
        <v>278.75</v>
      </c>
      <c r="X68" s="15">
        <f t="shared" si="21"/>
        <v>0</v>
      </c>
      <c r="Y68" s="15">
        <f t="shared" si="21"/>
        <v>0</v>
      </c>
      <c r="Z68" s="15">
        <f t="shared" si="21"/>
        <v>0</v>
      </c>
      <c r="AA68" s="15">
        <f t="shared" si="21"/>
        <v>0</v>
      </c>
      <c r="AB68" s="15">
        <f t="shared" si="21"/>
        <v>0</v>
      </c>
      <c r="AC68" s="15">
        <f t="shared" si="21"/>
        <v>0</v>
      </c>
      <c r="AD68" s="15">
        <f t="shared" si="21"/>
        <v>0</v>
      </c>
      <c r="AE68" s="15">
        <f t="shared" si="21"/>
        <v>0</v>
      </c>
      <c r="AF68" s="15">
        <f t="shared" si="21"/>
        <v>0</v>
      </c>
      <c r="AG68" s="15">
        <f t="shared" si="21"/>
        <v>0</v>
      </c>
      <c r="AH68" s="15">
        <f t="shared" ref="AH68:BB68" si="22">AH49+AH54+AH58+AH66</f>
        <v>0</v>
      </c>
      <c r="AI68" s="15">
        <f t="shared" si="22"/>
        <v>0</v>
      </c>
      <c r="AJ68" s="15">
        <f t="shared" si="22"/>
        <v>0</v>
      </c>
      <c r="AK68" s="15">
        <f t="shared" si="22"/>
        <v>0</v>
      </c>
      <c r="AL68" s="15">
        <f t="shared" si="22"/>
        <v>0</v>
      </c>
      <c r="AM68" s="15">
        <f t="shared" si="22"/>
        <v>0</v>
      </c>
      <c r="AN68" s="15">
        <f t="shared" si="22"/>
        <v>0</v>
      </c>
      <c r="AO68" s="15">
        <f t="shared" si="22"/>
        <v>0</v>
      </c>
      <c r="AP68" s="15">
        <f t="shared" si="22"/>
        <v>0</v>
      </c>
      <c r="AQ68" s="111">
        <f t="shared" si="22"/>
        <v>0</v>
      </c>
      <c r="AR68" s="15">
        <f t="shared" si="22"/>
        <v>0</v>
      </c>
      <c r="AS68" s="15">
        <f t="shared" si="22"/>
        <v>0</v>
      </c>
      <c r="AT68" s="15">
        <f t="shared" si="22"/>
        <v>0</v>
      </c>
      <c r="AU68" s="15">
        <f t="shared" si="22"/>
        <v>0</v>
      </c>
      <c r="AV68" s="15">
        <f t="shared" si="22"/>
        <v>0</v>
      </c>
      <c r="AW68" s="15">
        <f t="shared" si="22"/>
        <v>0</v>
      </c>
      <c r="AX68" s="15">
        <f t="shared" si="22"/>
        <v>0</v>
      </c>
      <c r="AY68" s="15">
        <f t="shared" si="22"/>
        <v>0</v>
      </c>
      <c r="AZ68" s="15">
        <f t="shared" si="22"/>
        <v>0</v>
      </c>
      <c r="BA68" s="15">
        <f t="shared" si="22"/>
        <v>0</v>
      </c>
      <c r="BB68" s="15">
        <f t="shared" si="22"/>
        <v>1469.25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E99F-6F3A-9848-8213-283BACF02E4D}">
  <dimension ref="A1:BB68"/>
  <sheetViews>
    <sheetView zoomScale="92" zoomScaleNormal="92" zoomScalePageLayoutView="120" workbookViewId="0">
      <pane xSplit="1" ySplit="6" topLeftCell="B26" activePane="bottomRight" state="frozenSplit"/>
      <selection pane="topRight" activeCell="J1" sqref="J1"/>
      <selection pane="bottomLeft" activeCell="A21" sqref="A21"/>
      <selection pane="bottomRight" activeCell="A43" sqref="A43"/>
    </sheetView>
  </sheetViews>
  <sheetFormatPr baseColWidth="10" defaultRowHeight="16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>
      <c r="A8" s="5" t="s">
        <v>5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6">
        <v>1.5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1.5</v>
      </c>
    </row>
    <row r="9" spans="1:54">
      <c r="A9" s="28" t="s">
        <v>58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0</v>
      </c>
    </row>
    <row r="10" spans="1:54">
      <c r="A10" s="7" t="s">
        <v>6</v>
      </c>
      <c r="B10" s="14">
        <f t="shared" ref="B10:AG10" si="1">SUM(B8:B9)</f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1.5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0</v>
      </c>
      <c r="T10" s="14">
        <f t="shared" si="1"/>
        <v>0</v>
      </c>
      <c r="U10" s="14">
        <f t="shared" si="1"/>
        <v>0</v>
      </c>
      <c r="V10" s="14">
        <f t="shared" si="1"/>
        <v>0</v>
      </c>
      <c r="W10" s="14">
        <f t="shared" si="1"/>
        <v>0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1.5</v>
      </c>
    </row>
    <row r="11" spans="1:54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>
      <c r="A12" s="9" t="s">
        <v>7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0</v>
      </c>
    </row>
    <row r="13" spans="1:54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6"/>
      <c r="P13" s="119"/>
      <c r="Q13" s="119"/>
      <c r="R13" s="119"/>
      <c r="S13" s="119"/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>
      <c r="A14" s="5" t="s">
        <v>8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0</v>
      </c>
    </row>
    <row r="15" spans="1:54">
      <c r="A15" s="5" t="s">
        <v>9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0</v>
      </c>
    </row>
    <row r="16" spans="1:54">
      <c r="A16" s="5" t="s">
        <v>10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0</v>
      </c>
    </row>
    <row r="17" spans="1:54">
      <c r="A17" s="5" t="s">
        <v>76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0</v>
      </c>
    </row>
    <row r="18" spans="1:54" ht="16" customHeight="1">
      <c r="A18" s="129" t="s">
        <v>59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0</v>
      </c>
    </row>
    <row r="19" spans="1:54">
      <c r="A19" s="5" t="s">
        <v>77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0</v>
      </c>
    </row>
    <row r="20" spans="1:54">
      <c r="A20" s="5" t="s">
        <v>78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0</v>
      </c>
    </row>
    <row r="21" spans="1:54">
      <c r="A21" s="5" t="s">
        <v>11</v>
      </c>
      <c r="B21" s="25">
        <v>0</v>
      </c>
      <c r="C21" s="25">
        <v>0</v>
      </c>
      <c r="D21" s="27">
        <v>7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35</v>
      </c>
      <c r="K21" s="27">
        <v>7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49</v>
      </c>
    </row>
    <row r="22" spans="1:54">
      <c r="A22" s="9" t="s">
        <v>79</v>
      </c>
      <c r="B22" s="25">
        <v>0</v>
      </c>
      <c r="C22" s="25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0</v>
      </c>
    </row>
    <row r="23" spans="1:54">
      <c r="A23" s="7" t="s">
        <v>12</v>
      </c>
      <c r="B23" s="14">
        <f t="shared" ref="B23:AG23" si="4">SUM(B12:B22)</f>
        <v>0</v>
      </c>
      <c r="C23" s="14">
        <f t="shared" si="4"/>
        <v>0</v>
      </c>
      <c r="D23" s="14">
        <f t="shared" si="4"/>
        <v>7</v>
      </c>
      <c r="E23" s="14">
        <f t="shared" si="4"/>
        <v>0</v>
      </c>
      <c r="F23" s="14">
        <f t="shared" si="4"/>
        <v>0</v>
      </c>
      <c r="G23" s="14">
        <f t="shared" si="4"/>
        <v>0</v>
      </c>
      <c r="H23" s="14">
        <f t="shared" si="4"/>
        <v>0</v>
      </c>
      <c r="I23" s="14">
        <f t="shared" si="4"/>
        <v>0</v>
      </c>
      <c r="J23" s="14">
        <f t="shared" si="4"/>
        <v>35</v>
      </c>
      <c r="K23" s="14">
        <f t="shared" si="4"/>
        <v>7</v>
      </c>
      <c r="L23" s="14">
        <f t="shared" si="4"/>
        <v>0</v>
      </c>
      <c r="M23" s="14">
        <f t="shared" si="4"/>
        <v>0</v>
      </c>
      <c r="N23" s="14">
        <f t="shared" si="4"/>
        <v>0</v>
      </c>
      <c r="O23" s="14">
        <f t="shared" si="4"/>
        <v>0</v>
      </c>
      <c r="P23" s="14">
        <f t="shared" si="4"/>
        <v>0</v>
      </c>
      <c r="Q23" s="14">
        <f t="shared" si="4"/>
        <v>0</v>
      </c>
      <c r="R23" s="14">
        <f t="shared" si="4"/>
        <v>0</v>
      </c>
      <c r="S23" s="14">
        <f t="shared" si="4"/>
        <v>0</v>
      </c>
      <c r="T23" s="14">
        <f t="shared" si="4"/>
        <v>0</v>
      </c>
      <c r="U23" s="14">
        <f t="shared" si="4"/>
        <v>0</v>
      </c>
      <c r="V23" s="14">
        <f t="shared" si="4"/>
        <v>0</v>
      </c>
      <c r="W23" s="14">
        <f t="shared" si="4"/>
        <v>0</v>
      </c>
      <c r="X23" s="14">
        <f t="shared" si="4"/>
        <v>0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49</v>
      </c>
    </row>
    <row r="24" spans="1:54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>
      <c r="A25" s="32" t="s">
        <v>91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>
      <c r="A26" s="5" t="s">
        <v>13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6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0</v>
      </c>
    </row>
    <row r="27" spans="1:54">
      <c r="A27" s="5" t="s">
        <v>15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6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0</v>
      </c>
    </row>
    <row r="28" spans="1:54">
      <c r="A28" s="5" t="s">
        <v>95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6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>
      <c r="A29" s="5" t="s">
        <v>90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6">
        <v>0</v>
      </c>
      <c r="L29" s="27">
        <v>5</v>
      </c>
      <c r="M29" s="27">
        <v>5</v>
      </c>
      <c r="N29" s="27">
        <v>5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10">
        <v>6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>
      <c r="A30" s="9" t="s">
        <v>80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6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0</v>
      </c>
    </row>
    <row r="31" spans="1:54">
      <c r="A31" s="5" t="s">
        <v>93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6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0</v>
      </c>
    </row>
    <row r="32" spans="1:54">
      <c r="A32" s="5" t="s">
        <v>83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6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0</v>
      </c>
    </row>
    <row r="33" spans="1:54">
      <c r="A33" s="5" t="s">
        <v>17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6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0</v>
      </c>
    </row>
    <row r="34" spans="1:54">
      <c r="A34" s="9" t="s">
        <v>18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6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35">
        <v>4</v>
      </c>
      <c r="U34" s="35">
        <v>0</v>
      </c>
      <c r="V34" s="35">
        <v>0</v>
      </c>
      <c r="W34" s="35">
        <v>0</v>
      </c>
      <c r="X34" s="35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</v>
      </c>
    </row>
    <row r="35" spans="1:54">
      <c r="A35" s="9" t="s">
        <v>81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6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35">
        <v>0</v>
      </c>
      <c r="U35" s="35">
        <v>0</v>
      </c>
      <c r="V35" s="35">
        <v>0</v>
      </c>
      <c r="W35" s="35">
        <v>8</v>
      </c>
      <c r="X35" s="35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8</v>
      </c>
    </row>
    <row r="36" spans="1:54">
      <c r="A36" s="7" t="s">
        <v>19</v>
      </c>
      <c r="B36" s="14">
        <f t="shared" ref="B36:AG36" si="7">SUM(B25:B35)</f>
        <v>0</v>
      </c>
      <c r="C36" s="14">
        <f t="shared" si="7"/>
        <v>0</v>
      </c>
      <c r="D36" s="14">
        <f t="shared" si="7"/>
        <v>0</v>
      </c>
      <c r="E36" s="14">
        <f t="shared" si="7"/>
        <v>0</v>
      </c>
      <c r="F36" s="14">
        <f t="shared" si="7"/>
        <v>0</v>
      </c>
      <c r="G36" s="14">
        <f t="shared" si="7"/>
        <v>0</v>
      </c>
      <c r="H36" s="14">
        <f t="shared" si="7"/>
        <v>0</v>
      </c>
      <c r="I36" s="14">
        <f t="shared" si="7"/>
        <v>0</v>
      </c>
      <c r="J36" s="14">
        <f t="shared" si="7"/>
        <v>0</v>
      </c>
      <c r="K36" s="14">
        <f t="shared" si="7"/>
        <v>0</v>
      </c>
      <c r="L36" s="14">
        <f t="shared" si="7"/>
        <v>5</v>
      </c>
      <c r="M36" s="14">
        <f t="shared" si="7"/>
        <v>5</v>
      </c>
      <c r="N36" s="14">
        <f t="shared" si="7"/>
        <v>5</v>
      </c>
      <c r="O36" s="14">
        <f t="shared" si="7"/>
        <v>0</v>
      </c>
      <c r="P36" s="14">
        <f t="shared" si="7"/>
        <v>0</v>
      </c>
      <c r="Q36" s="14">
        <f t="shared" si="7"/>
        <v>0</v>
      </c>
      <c r="R36" s="14">
        <f t="shared" si="7"/>
        <v>0</v>
      </c>
      <c r="S36" s="14">
        <f t="shared" si="7"/>
        <v>0</v>
      </c>
      <c r="T36" s="14">
        <f t="shared" si="7"/>
        <v>4</v>
      </c>
      <c r="U36" s="14">
        <f t="shared" si="7"/>
        <v>0</v>
      </c>
      <c r="V36" s="14">
        <f t="shared" si="7"/>
        <v>0</v>
      </c>
      <c r="W36" s="14">
        <f t="shared" si="7"/>
        <v>14</v>
      </c>
      <c r="X36" s="14">
        <f t="shared" si="7"/>
        <v>0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12</v>
      </c>
    </row>
    <row r="37" spans="1:54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>
      <c r="A38" s="129" t="s">
        <v>20</v>
      </c>
      <c r="B38" s="25">
        <v>0</v>
      </c>
      <c r="C38" s="25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>
      <c r="A39" s="7" t="s">
        <v>21</v>
      </c>
      <c r="B39" s="14">
        <f t="shared" ref="B39:AG39" si="9">B38</f>
        <v>0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0</v>
      </c>
    </row>
    <row r="40" spans="1:54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>
      <c r="A41" s="5" t="s">
        <v>22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0</v>
      </c>
    </row>
    <row r="42" spans="1:54">
      <c r="A42" s="5" t="s">
        <v>23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0</v>
      </c>
    </row>
    <row r="43" spans="1:54">
      <c r="A43" s="5" t="s">
        <v>131</v>
      </c>
      <c r="B43" s="25"/>
      <c r="C43" s="25"/>
      <c r="D43" s="25"/>
      <c r="E43" s="25"/>
      <c r="F43" s="25"/>
      <c r="G43" s="25"/>
      <c r="H43" s="25"/>
      <c r="I43" s="25"/>
      <c r="J43" s="25"/>
      <c r="K43" s="27"/>
      <c r="L43" s="27"/>
      <c r="M43" s="27"/>
      <c r="N43" s="27"/>
      <c r="O43" s="27"/>
      <c r="P43" s="27"/>
      <c r="Q43" s="27"/>
      <c r="R43" s="27"/>
      <c r="S43" s="27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>
      <c r="A44" s="5" t="s">
        <v>24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0</v>
      </c>
    </row>
    <row r="45" spans="1:54">
      <c r="A45" s="129" t="s">
        <v>98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>
      <c r="A46" s="5" t="s">
        <v>25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0</v>
      </c>
    </row>
    <row r="47" spans="1:54">
      <c r="A47" s="7" t="s">
        <v>26</v>
      </c>
      <c r="B47" s="14">
        <f t="shared" ref="B47:AG47" si="11">SUM(B41:B46)</f>
        <v>0</v>
      </c>
      <c r="C47" s="14">
        <f t="shared" si="11"/>
        <v>0</v>
      </c>
      <c r="D47" s="14">
        <f t="shared" si="11"/>
        <v>0</v>
      </c>
      <c r="E47" s="14">
        <f t="shared" si="11"/>
        <v>0</v>
      </c>
      <c r="F47" s="14">
        <f t="shared" si="11"/>
        <v>0</v>
      </c>
      <c r="G47" s="14">
        <f t="shared" si="11"/>
        <v>0</v>
      </c>
      <c r="H47" s="14">
        <f t="shared" si="11"/>
        <v>0</v>
      </c>
      <c r="I47" s="14">
        <f t="shared" si="11"/>
        <v>0</v>
      </c>
      <c r="J47" s="14">
        <f t="shared" si="11"/>
        <v>0</v>
      </c>
      <c r="K47" s="14">
        <f t="shared" si="11"/>
        <v>0</v>
      </c>
      <c r="L47" s="14">
        <f t="shared" si="11"/>
        <v>0</v>
      </c>
      <c r="M47" s="14">
        <f t="shared" si="11"/>
        <v>0</v>
      </c>
      <c r="N47" s="14">
        <f t="shared" si="11"/>
        <v>0</v>
      </c>
      <c r="O47" s="14">
        <f t="shared" si="11"/>
        <v>0</v>
      </c>
      <c r="P47" s="14">
        <f t="shared" si="11"/>
        <v>0</v>
      </c>
      <c r="Q47" s="14">
        <f t="shared" si="11"/>
        <v>0</v>
      </c>
      <c r="R47" s="14">
        <f t="shared" si="11"/>
        <v>0</v>
      </c>
      <c r="S47" s="14">
        <f t="shared" si="11"/>
        <v>0</v>
      </c>
      <c r="T47" s="14">
        <f t="shared" si="11"/>
        <v>0</v>
      </c>
      <c r="U47" s="14">
        <f t="shared" si="11"/>
        <v>0</v>
      </c>
      <c r="V47" s="14">
        <f t="shared" si="11"/>
        <v>0</v>
      </c>
      <c r="W47" s="14">
        <f t="shared" si="11"/>
        <v>0</v>
      </c>
      <c r="X47" s="14">
        <f t="shared" si="11"/>
        <v>0</v>
      </c>
      <c r="Y47" s="14">
        <f t="shared" si="11"/>
        <v>0</v>
      </c>
      <c r="Z47" s="14">
        <f t="shared" si="11"/>
        <v>0</v>
      </c>
      <c r="AA47" s="14">
        <f t="shared" si="11"/>
        <v>0</v>
      </c>
      <c r="AB47" s="14">
        <f t="shared" si="11"/>
        <v>0</v>
      </c>
      <c r="AC47" s="14">
        <f t="shared" si="11"/>
        <v>0</v>
      </c>
      <c r="AD47" s="14">
        <f t="shared" si="11"/>
        <v>0</v>
      </c>
      <c r="AE47" s="14">
        <f t="shared" si="11"/>
        <v>0</v>
      </c>
      <c r="AF47" s="14">
        <f t="shared" si="11"/>
        <v>0</v>
      </c>
      <c r="AG47" s="14">
        <f t="shared" si="11"/>
        <v>0</v>
      </c>
      <c r="AH47" s="14">
        <f t="shared" ref="AH47:BB47" si="12">SUM(AH41:AH46)</f>
        <v>0</v>
      </c>
      <c r="AI47" s="14">
        <f t="shared" si="12"/>
        <v>0</v>
      </c>
      <c r="AJ47" s="14">
        <f t="shared" si="12"/>
        <v>0</v>
      </c>
      <c r="AK47" s="14">
        <f t="shared" si="12"/>
        <v>0</v>
      </c>
      <c r="AL47" s="14">
        <f t="shared" si="12"/>
        <v>0</v>
      </c>
      <c r="AM47" s="14">
        <f t="shared" si="12"/>
        <v>0</v>
      </c>
      <c r="AN47" s="14">
        <f t="shared" si="12"/>
        <v>0</v>
      </c>
      <c r="AO47" s="14">
        <f t="shared" si="12"/>
        <v>0</v>
      </c>
      <c r="AP47" s="14">
        <f t="shared" si="12"/>
        <v>0</v>
      </c>
      <c r="AQ47" s="14">
        <f t="shared" si="12"/>
        <v>0</v>
      </c>
      <c r="AR47" s="14">
        <f t="shared" si="12"/>
        <v>0</v>
      </c>
      <c r="AS47" s="14">
        <f t="shared" si="12"/>
        <v>0</v>
      </c>
      <c r="AT47" s="14">
        <f t="shared" si="12"/>
        <v>0</v>
      </c>
      <c r="AU47" s="14">
        <f t="shared" si="12"/>
        <v>0</v>
      </c>
      <c r="AV47" s="14">
        <f t="shared" si="12"/>
        <v>0</v>
      </c>
      <c r="AW47" s="14">
        <f t="shared" si="12"/>
        <v>0</v>
      </c>
      <c r="AX47" s="14">
        <f t="shared" si="12"/>
        <v>0</v>
      </c>
      <c r="AY47" s="14">
        <f t="shared" si="12"/>
        <v>0</v>
      </c>
      <c r="AZ47" s="14">
        <f t="shared" si="12"/>
        <v>0</v>
      </c>
      <c r="BA47" s="14">
        <f t="shared" si="12"/>
        <v>0</v>
      </c>
      <c r="BB47" s="8">
        <f t="shared" si="12"/>
        <v>0</v>
      </c>
    </row>
    <row r="48" spans="1:54" s="13" customFormat="1" ht="17" thickBot="1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>
      <c r="A49" s="7" t="s">
        <v>53</v>
      </c>
      <c r="B49" s="15">
        <f t="shared" ref="B49:AG49" si="13">B10+B23+B36+B39+B47</f>
        <v>0</v>
      </c>
      <c r="C49" s="15">
        <f t="shared" si="13"/>
        <v>0</v>
      </c>
      <c r="D49" s="15">
        <f t="shared" si="13"/>
        <v>7</v>
      </c>
      <c r="E49" s="15">
        <f t="shared" si="13"/>
        <v>0</v>
      </c>
      <c r="F49" s="15">
        <f t="shared" si="13"/>
        <v>0</v>
      </c>
      <c r="G49" s="15">
        <f t="shared" si="13"/>
        <v>1.5</v>
      </c>
      <c r="H49" s="15">
        <f t="shared" si="13"/>
        <v>0</v>
      </c>
      <c r="I49" s="15">
        <f t="shared" si="13"/>
        <v>0</v>
      </c>
      <c r="J49" s="15">
        <f t="shared" si="13"/>
        <v>35</v>
      </c>
      <c r="K49" s="15">
        <f t="shared" si="13"/>
        <v>7</v>
      </c>
      <c r="L49" s="15">
        <f t="shared" si="13"/>
        <v>5</v>
      </c>
      <c r="M49" s="15">
        <f t="shared" si="13"/>
        <v>5</v>
      </c>
      <c r="N49" s="15">
        <f t="shared" si="13"/>
        <v>5</v>
      </c>
      <c r="O49" s="15">
        <f t="shared" si="13"/>
        <v>0</v>
      </c>
      <c r="P49" s="15">
        <f t="shared" si="13"/>
        <v>0</v>
      </c>
      <c r="Q49" s="15">
        <f t="shared" si="13"/>
        <v>0</v>
      </c>
      <c r="R49" s="15">
        <f t="shared" si="13"/>
        <v>0</v>
      </c>
      <c r="S49" s="15">
        <f t="shared" si="13"/>
        <v>0</v>
      </c>
      <c r="T49" s="15">
        <f t="shared" si="13"/>
        <v>4</v>
      </c>
      <c r="U49" s="15">
        <f t="shared" si="13"/>
        <v>0</v>
      </c>
      <c r="V49" s="15">
        <f t="shared" si="13"/>
        <v>0</v>
      </c>
      <c r="W49" s="15">
        <f t="shared" si="13"/>
        <v>14</v>
      </c>
      <c r="X49" s="15">
        <f t="shared" si="13"/>
        <v>0</v>
      </c>
      <c r="Y49" s="15">
        <f t="shared" si="13"/>
        <v>0</v>
      </c>
      <c r="Z49" s="15">
        <f t="shared" si="13"/>
        <v>0</v>
      </c>
      <c r="AA49" s="15">
        <f t="shared" si="13"/>
        <v>0</v>
      </c>
      <c r="AB49" s="15">
        <f t="shared" si="13"/>
        <v>0</v>
      </c>
      <c r="AC49" s="15">
        <f t="shared" si="13"/>
        <v>0</v>
      </c>
      <c r="AD49" s="15">
        <f t="shared" si="13"/>
        <v>0</v>
      </c>
      <c r="AE49" s="15">
        <f t="shared" si="13"/>
        <v>0</v>
      </c>
      <c r="AF49" s="15">
        <f t="shared" si="13"/>
        <v>0</v>
      </c>
      <c r="AG49" s="15">
        <f t="shared" si="13"/>
        <v>0</v>
      </c>
      <c r="AH49" s="15">
        <f t="shared" ref="AH49:BB49" si="14">AH10+AH23+AH36+AH39+AH47</f>
        <v>0</v>
      </c>
      <c r="AI49" s="15">
        <f t="shared" si="14"/>
        <v>0</v>
      </c>
      <c r="AJ49" s="15">
        <f t="shared" si="14"/>
        <v>0</v>
      </c>
      <c r="AK49" s="15">
        <f t="shared" si="14"/>
        <v>0</v>
      </c>
      <c r="AL49" s="15">
        <f t="shared" si="14"/>
        <v>0</v>
      </c>
      <c r="AM49" s="15">
        <f t="shared" si="14"/>
        <v>0</v>
      </c>
      <c r="AN49" s="15">
        <f t="shared" si="14"/>
        <v>0</v>
      </c>
      <c r="AO49" s="15">
        <f t="shared" si="14"/>
        <v>0</v>
      </c>
      <c r="AP49" s="15">
        <f t="shared" si="14"/>
        <v>0</v>
      </c>
      <c r="AQ49" s="111">
        <f t="shared" si="14"/>
        <v>0</v>
      </c>
      <c r="AR49" s="15">
        <f t="shared" si="14"/>
        <v>0</v>
      </c>
      <c r="AS49" s="15">
        <f t="shared" si="14"/>
        <v>0</v>
      </c>
      <c r="AT49" s="15">
        <f t="shared" si="14"/>
        <v>0</v>
      </c>
      <c r="AU49" s="15">
        <f t="shared" si="14"/>
        <v>0</v>
      </c>
      <c r="AV49" s="15">
        <f t="shared" si="14"/>
        <v>0</v>
      </c>
      <c r="AW49" s="15">
        <f t="shared" si="14"/>
        <v>0</v>
      </c>
      <c r="AX49" s="15">
        <f t="shared" si="14"/>
        <v>0</v>
      </c>
      <c r="AY49" s="15">
        <f t="shared" si="14"/>
        <v>0</v>
      </c>
      <c r="AZ49" s="15">
        <f t="shared" si="14"/>
        <v>0</v>
      </c>
      <c r="BA49" s="15">
        <f t="shared" si="14"/>
        <v>0</v>
      </c>
      <c r="BB49" s="15">
        <f t="shared" si="14"/>
        <v>62.5</v>
      </c>
    </row>
    <row r="50" spans="1:54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>
      <c r="A51" s="5" t="s">
        <v>31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0</v>
      </c>
    </row>
    <row r="52" spans="1:54">
      <c r="A52" s="5" t="s">
        <v>82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0</v>
      </c>
    </row>
    <row r="53" spans="1:54">
      <c r="A53" s="5" t="s">
        <v>32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0</v>
      </c>
    </row>
    <row r="54" spans="1:54">
      <c r="A54" s="7" t="s">
        <v>33</v>
      </c>
      <c r="B54" s="14">
        <f t="shared" ref="B54:AG54" si="15">SUM(B51:B53)</f>
        <v>0</v>
      </c>
      <c r="C54" s="14">
        <f t="shared" si="15"/>
        <v>0</v>
      </c>
      <c r="D54" s="14">
        <f t="shared" si="15"/>
        <v>0</v>
      </c>
      <c r="E54" s="14">
        <f t="shared" si="15"/>
        <v>0</v>
      </c>
      <c r="F54" s="14">
        <f t="shared" si="15"/>
        <v>0</v>
      </c>
      <c r="G54" s="14">
        <f t="shared" si="15"/>
        <v>0</v>
      </c>
      <c r="H54" s="14">
        <f t="shared" si="15"/>
        <v>0</v>
      </c>
      <c r="I54" s="14">
        <f t="shared" si="15"/>
        <v>0</v>
      </c>
      <c r="J54" s="14">
        <f t="shared" si="15"/>
        <v>0</v>
      </c>
      <c r="K54" s="14">
        <f t="shared" si="15"/>
        <v>0</v>
      </c>
      <c r="L54" s="14">
        <f t="shared" si="15"/>
        <v>0</v>
      </c>
      <c r="M54" s="14">
        <f t="shared" si="15"/>
        <v>0</v>
      </c>
      <c r="N54" s="14">
        <f t="shared" si="15"/>
        <v>0</v>
      </c>
      <c r="O54" s="14">
        <f t="shared" si="15"/>
        <v>0</v>
      </c>
      <c r="P54" s="14">
        <f t="shared" si="15"/>
        <v>0</v>
      </c>
      <c r="Q54" s="14">
        <f t="shared" si="15"/>
        <v>0</v>
      </c>
      <c r="R54" s="14">
        <f t="shared" si="15"/>
        <v>0</v>
      </c>
      <c r="S54" s="14">
        <f t="shared" si="15"/>
        <v>0</v>
      </c>
      <c r="T54" s="14">
        <f t="shared" si="15"/>
        <v>0</v>
      </c>
      <c r="U54" s="14">
        <f t="shared" si="15"/>
        <v>0</v>
      </c>
      <c r="V54" s="14">
        <f t="shared" si="15"/>
        <v>0</v>
      </c>
      <c r="W54" s="14">
        <f t="shared" si="15"/>
        <v>0</v>
      </c>
      <c r="X54" s="14">
        <f t="shared" si="15"/>
        <v>0</v>
      </c>
      <c r="Y54" s="14">
        <f t="shared" si="15"/>
        <v>0</v>
      </c>
      <c r="Z54" s="14">
        <f t="shared" si="15"/>
        <v>0</v>
      </c>
      <c r="AA54" s="14">
        <f t="shared" si="15"/>
        <v>0</v>
      </c>
      <c r="AB54" s="14">
        <f t="shared" si="15"/>
        <v>0</v>
      </c>
      <c r="AC54" s="14">
        <f t="shared" si="15"/>
        <v>0</v>
      </c>
      <c r="AD54" s="14">
        <f t="shared" si="15"/>
        <v>0</v>
      </c>
      <c r="AE54" s="14">
        <f t="shared" si="15"/>
        <v>0</v>
      </c>
      <c r="AF54" s="14">
        <f t="shared" si="15"/>
        <v>0</v>
      </c>
      <c r="AG54" s="14">
        <f t="shared" si="15"/>
        <v>0</v>
      </c>
      <c r="AH54" s="14">
        <f t="shared" ref="AH54:BB54" si="16">SUM(AH51:AH53)</f>
        <v>0</v>
      </c>
      <c r="AI54" s="14">
        <f t="shared" si="16"/>
        <v>0</v>
      </c>
      <c r="AJ54" s="14">
        <f t="shared" si="16"/>
        <v>0</v>
      </c>
      <c r="AK54" s="14">
        <f t="shared" si="16"/>
        <v>0</v>
      </c>
      <c r="AL54" s="14">
        <f t="shared" si="16"/>
        <v>0</v>
      </c>
      <c r="AM54" s="14">
        <f t="shared" si="16"/>
        <v>0</v>
      </c>
      <c r="AN54" s="14">
        <f t="shared" si="16"/>
        <v>0</v>
      </c>
      <c r="AO54" s="14">
        <f t="shared" si="16"/>
        <v>0</v>
      </c>
      <c r="AP54" s="14">
        <f t="shared" si="16"/>
        <v>0</v>
      </c>
      <c r="AQ54" s="112">
        <f t="shared" si="16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X54" s="14">
        <f t="shared" si="16"/>
        <v>0</v>
      </c>
      <c r="AY54" s="14">
        <f t="shared" si="16"/>
        <v>0</v>
      </c>
      <c r="AZ54" s="14">
        <f t="shared" si="16"/>
        <v>0</v>
      </c>
      <c r="BA54" s="14">
        <f t="shared" si="16"/>
        <v>0</v>
      </c>
      <c r="BB54" s="8">
        <f t="shared" si="16"/>
        <v>0</v>
      </c>
    </row>
    <row r="55" spans="1:54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>
      <c r="A56" s="5" t="s">
        <v>89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0</v>
      </c>
    </row>
    <row r="57" spans="1:54">
      <c r="A57" s="129" t="s">
        <v>34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>
      <c r="A58" s="7" t="s">
        <v>35</v>
      </c>
      <c r="B58" s="14">
        <f t="shared" ref="B58:AG58" si="17">SUM(B56:B57)</f>
        <v>0</v>
      </c>
      <c r="C58" s="14">
        <f t="shared" si="17"/>
        <v>0</v>
      </c>
      <c r="D58" s="14">
        <f t="shared" si="17"/>
        <v>0</v>
      </c>
      <c r="E58" s="14">
        <f t="shared" si="17"/>
        <v>0</v>
      </c>
      <c r="F58" s="14">
        <f t="shared" si="17"/>
        <v>0</v>
      </c>
      <c r="G58" s="14">
        <f t="shared" si="17"/>
        <v>0</v>
      </c>
      <c r="H58" s="14">
        <f t="shared" si="17"/>
        <v>0</v>
      </c>
      <c r="I58" s="14">
        <f t="shared" si="17"/>
        <v>0</v>
      </c>
      <c r="J58" s="14">
        <f t="shared" si="17"/>
        <v>0</v>
      </c>
      <c r="K58" s="14">
        <f t="shared" si="17"/>
        <v>0</v>
      </c>
      <c r="L58" s="14">
        <f t="shared" si="17"/>
        <v>0</v>
      </c>
      <c r="M58" s="14">
        <f t="shared" si="17"/>
        <v>0</v>
      </c>
      <c r="N58" s="14">
        <f t="shared" si="17"/>
        <v>0</v>
      </c>
      <c r="O58" s="14">
        <f t="shared" si="17"/>
        <v>0</v>
      </c>
      <c r="P58" s="14">
        <f t="shared" si="17"/>
        <v>0</v>
      </c>
      <c r="Q58" s="14">
        <f t="shared" si="17"/>
        <v>0</v>
      </c>
      <c r="R58" s="14">
        <f t="shared" si="17"/>
        <v>0</v>
      </c>
      <c r="S58" s="14">
        <f t="shared" si="17"/>
        <v>0</v>
      </c>
      <c r="T58" s="14">
        <f t="shared" si="17"/>
        <v>0</v>
      </c>
      <c r="U58" s="14">
        <f t="shared" si="17"/>
        <v>0</v>
      </c>
      <c r="V58" s="14">
        <f t="shared" si="17"/>
        <v>0</v>
      </c>
      <c r="W58" s="14">
        <f t="shared" si="17"/>
        <v>0</v>
      </c>
      <c r="X58" s="14">
        <f t="shared" si="17"/>
        <v>0</v>
      </c>
      <c r="Y58" s="14">
        <f t="shared" si="17"/>
        <v>0</v>
      </c>
      <c r="Z58" s="14">
        <f t="shared" si="17"/>
        <v>0</v>
      </c>
      <c r="AA58" s="14">
        <f t="shared" si="17"/>
        <v>0</v>
      </c>
      <c r="AB58" s="14">
        <f t="shared" si="17"/>
        <v>0</v>
      </c>
      <c r="AC58" s="14">
        <f t="shared" si="17"/>
        <v>0</v>
      </c>
      <c r="AD58" s="14">
        <f t="shared" si="17"/>
        <v>0</v>
      </c>
      <c r="AE58" s="14">
        <f t="shared" si="17"/>
        <v>0</v>
      </c>
      <c r="AF58" s="14">
        <f t="shared" si="17"/>
        <v>0</v>
      </c>
      <c r="AG58" s="14">
        <f t="shared" si="17"/>
        <v>0</v>
      </c>
      <c r="AH58" s="14">
        <f t="shared" ref="AH58:BB58" si="18">SUM(AH56:AH57)</f>
        <v>0</v>
      </c>
      <c r="AI58" s="14">
        <f t="shared" si="18"/>
        <v>0</v>
      </c>
      <c r="AJ58" s="14">
        <f t="shared" si="18"/>
        <v>0</v>
      </c>
      <c r="AK58" s="14">
        <f t="shared" si="18"/>
        <v>0</v>
      </c>
      <c r="AL58" s="14">
        <f t="shared" si="18"/>
        <v>0</v>
      </c>
      <c r="AM58" s="14">
        <f t="shared" si="18"/>
        <v>0</v>
      </c>
      <c r="AN58" s="14">
        <f t="shared" si="18"/>
        <v>0</v>
      </c>
      <c r="AO58" s="14">
        <f t="shared" si="18"/>
        <v>0</v>
      </c>
      <c r="AP58" s="14">
        <f t="shared" si="18"/>
        <v>0</v>
      </c>
      <c r="AQ58" s="112">
        <f t="shared" si="18"/>
        <v>0</v>
      </c>
      <c r="AR58" s="14">
        <f t="shared" si="18"/>
        <v>0</v>
      </c>
      <c r="AS58" s="14">
        <f t="shared" si="18"/>
        <v>0</v>
      </c>
      <c r="AT58" s="14">
        <f t="shared" si="18"/>
        <v>0</v>
      </c>
      <c r="AU58" s="14">
        <f t="shared" si="18"/>
        <v>0</v>
      </c>
      <c r="AV58" s="14">
        <f t="shared" si="18"/>
        <v>0</v>
      </c>
      <c r="AW58" s="14">
        <f t="shared" si="18"/>
        <v>0</v>
      </c>
      <c r="AX58" s="14">
        <f t="shared" si="18"/>
        <v>0</v>
      </c>
      <c r="AY58" s="14">
        <f t="shared" si="18"/>
        <v>0</v>
      </c>
      <c r="AZ58" s="14">
        <f t="shared" si="18"/>
        <v>0</v>
      </c>
      <c r="BA58" s="14">
        <f t="shared" si="18"/>
        <v>0</v>
      </c>
      <c r="BB58" s="14">
        <f t="shared" si="18"/>
        <v>0</v>
      </c>
    </row>
    <row r="59" spans="1:54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>
      <c r="A60" s="5" t="s">
        <v>92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6">
        <v>0</v>
      </c>
      <c r="L60" s="26">
        <v>0</v>
      </c>
      <c r="M60" s="26">
        <v>7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7</v>
      </c>
    </row>
    <row r="61" spans="1:54">
      <c r="A61" s="5" t="s">
        <v>99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>
      <c r="A62" s="5" t="s">
        <v>100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>
      <c r="A63" s="129" t="s">
        <v>85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0</v>
      </c>
      <c r="N63" s="116"/>
      <c r="O63" s="119"/>
      <c r="P63" s="119"/>
      <c r="Q63" s="119"/>
      <c r="R63" s="119"/>
      <c r="S63" s="119"/>
      <c r="T63" s="117"/>
      <c r="U63" s="117"/>
      <c r="V63" s="117"/>
      <c r="W63" s="117"/>
      <c r="X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0</v>
      </c>
    </row>
    <row r="64" spans="1:54">
      <c r="A64" s="5" t="s">
        <v>86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0</v>
      </c>
    </row>
    <row r="65" spans="1:54">
      <c r="A65" s="5" t="s">
        <v>87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6">
        <v>0</v>
      </c>
      <c r="L65" s="26">
        <v>0</v>
      </c>
      <c r="M65" s="26">
        <v>0</v>
      </c>
      <c r="N65" s="26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0</v>
      </c>
    </row>
    <row r="66" spans="1:54">
      <c r="A66" s="7" t="s">
        <v>88</v>
      </c>
      <c r="B66" s="14">
        <f t="shared" ref="B66:AG66" si="19">SUM(B60:B65)</f>
        <v>0</v>
      </c>
      <c r="C66" s="14">
        <f t="shared" si="19"/>
        <v>0</v>
      </c>
      <c r="D66" s="14">
        <f t="shared" si="19"/>
        <v>0</v>
      </c>
      <c r="E66" s="14">
        <f t="shared" si="19"/>
        <v>0</v>
      </c>
      <c r="F66" s="14">
        <f t="shared" si="19"/>
        <v>0</v>
      </c>
      <c r="G66" s="14">
        <f t="shared" si="19"/>
        <v>0</v>
      </c>
      <c r="H66" s="14">
        <f t="shared" si="19"/>
        <v>0</v>
      </c>
      <c r="I66" s="14">
        <f t="shared" si="19"/>
        <v>0</v>
      </c>
      <c r="J66" s="14">
        <f t="shared" si="19"/>
        <v>0</v>
      </c>
      <c r="K66" s="14">
        <f t="shared" si="19"/>
        <v>0</v>
      </c>
      <c r="L66" s="14">
        <f t="shared" si="19"/>
        <v>0</v>
      </c>
      <c r="M66" s="14">
        <f t="shared" si="19"/>
        <v>7</v>
      </c>
      <c r="N66" s="14">
        <f t="shared" si="19"/>
        <v>0</v>
      </c>
      <c r="O66" s="14">
        <f t="shared" si="19"/>
        <v>0</v>
      </c>
      <c r="P66" s="14">
        <f t="shared" si="19"/>
        <v>0</v>
      </c>
      <c r="Q66" s="14">
        <f t="shared" si="19"/>
        <v>0</v>
      </c>
      <c r="R66" s="14">
        <f t="shared" si="19"/>
        <v>0</v>
      </c>
      <c r="S66" s="14">
        <f t="shared" si="19"/>
        <v>0</v>
      </c>
      <c r="T66" s="14">
        <f t="shared" si="19"/>
        <v>0</v>
      </c>
      <c r="U66" s="14">
        <f t="shared" si="19"/>
        <v>0</v>
      </c>
      <c r="V66" s="14">
        <f t="shared" si="19"/>
        <v>0</v>
      </c>
      <c r="W66" s="14">
        <f t="shared" si="19"/>
        <v>0</v>
      </c>
      <c r="X66" s="14">
        <f t="shared" si="19"/>
        <v>0</v>
      </c>
      <c r="Y66" s="14">
        <f t="shared" si="19"/>
        <v>0</v>
      </c>
      <c r="Z66" s="14">
        <f t="shared" si="19"/>
        <v>0</v>
      </c>
      <c r="AA66" s="14">
        <f t="shared" si="19"/>
        <v>0</v>
      </c>
      <c r="AB66" s="14">
        <f t="shared" si="19"/>
        <v>0</v>
      </c>
      <c r="AC66" s="14">
        <f t="shared" si="19"/>
        <v>0</v>
      </c>
      <c r="AD66" s="14">
        <f t="shared" si="19"/>
        <v>0</v>
      </c>
      <c r="AE66" s="14">
        <f t="shared" si="19"/>
        <v>0</v>
      </c>
      <c r="AF66" s="14">
        <f t="shared" si="19"/>
        <v>0</v>
      </c>
      <c r="AG66" s="14">
        <f t="shared" si="19"/>
        <v>0</v>
      </c>
      <c r="AH66" s="14">
        <f t="shared" ref="AH66:BB66" si="20">SUM(AH60:AH65)</f>
        <v>0</v>
      </c>
      <c r="AI66" s="14">
        <f t="shared" si="20"/>
        <v>0</v>
      </c>
      <c r="AJ66" s="14">
        <f t="shared" si="20"/>
        <v>0</v>
      </c>
      <c r="AK66" s="14">
        <f t="shared" si="20"/>
        <v>0</v>
      </c>
      <c r="AL66" s="14">
        <f t="shared" si="20"/>
        <v>0</v>
      </c>
      <c r="AM66" s="14">
        <f t="shared" si="20"/>
        <v>0</v>
      </c>
      <c r="AN66" s="14">
        <f t="shared" si="20"/>
        <v>0</v>
      </c>
      <c r="AO66" s="14">
        <f t="shared" si="20"/>
        <v>0</v>
      </c>
      <c r="AP66" s="14">
        <f t="shared" si="20"/>
        <v>0</v>
      </c>
      <c r="AQ66" s="112">
        <f t="shared" si="20"/>
        <v>0</v>
      </c>
      <c r="AR66" s="14">
        <f t="shared" si="20"/>
        <v>0</v>
      </c>
      <c r="AS66" s="14">
        <f t="shared" si="20"/>
        <v>0</v>
      </c>
      <c r="AT66" s="14">
        <f t="shared" si="20"/>
        <v>0</v>
      </c>
      <c r="AU66" s="14">
        <f t="shared" si="20"/>
        <v>0</v>
      </c>
      <c r="AV66" s="14">
        <f t="shared" si="20"/>
        <v>0</v>
      </c>
      <c r="AW66" s="14">
        <f t="shared" si="20"/>
        <v>0</v>
      </c>
      <c r="AX66" s="14">
        <f t="shared" si="20"/>
        <v>0</v>
      </c>
      <c r="AY66" s="14">
        <f t="shared" si="20"/>
        <v>0</v>
      </c>
      <c r="AZ66" s="14">
        <f t="shared" si="20"/>
        <v>0</v>
      </c>
      <c r="BA66" s="14">
        <f t="shared" si="20"/>
        <v>0</v>
      </c>
      <c r="BB66" s="8">
        <f t="shared" si="20"/>
        <v>7</v>
      </c>
    </row>
    <row r="67" spans="1:54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>
      <c r="A68" s="7" t="s">
        <v>54</v>
      </c>
      <c r="B68" s="15">
        <f t="shared" ref="B68:AG68" si="21">B49+B54+B58+B66</f>
        <v>0</v>
      </c>
      <c r="C68" s="15">
        <f t="shared" si="21"/>
        <v>0</v>
      </c>
      <c r="D68" s="15">
        <f t="shared" si="21"/>
        <v>7</v>
      </c>
      <c r="E68" s="15">
        <f t="shared" si="21"/>
        <v>0</v>
      </c>
      <c r="F68" s="15">
        <f t="shared" si="21"/>
        <v>0</v>
      </c>
      <c r="G68" s="15">
        <f t="shared" si="21"/>
        <v>1.5</v>
      </c>
      <c r="H68" s="15">
        <f t="shared" si="21"/>
        <v>0</v>
      </c>
      <c r="I68" s="15">
        <f t="shared" si="21"/>
        <v>0</v>
      </c>
      <c r="J68" s="15">
        <f t="shared" si="21"/>
        <v>35</v>
      </c>
      <c r="K68" s="15">
        <f t="shared" si="21"/>
        <v>7</v>
      </c>
      <c r="L68" s="15">
        <f t="shared" si="21"/>
        <v>5</v>
      </c>
      <c r="M68" s="15">
        <f t="shared" si="21"/>
        <v>12</v>
      </c>
      <c r="N68" s="15">
        <f t="shared" si="21"/>
        <v>5</v>
      </c>
      <c r="O68" s="15">
        <f t="shared" si="21"/>
        <v>0</v>
      </c>
      <c r="P68" s="15">
        <f t="shared" si="21"/>
        <v>0</v>
      </c>
      <c r="Q68" s="15">
        <f t="shared" si="21"/>
        <v>0</v>
      </c>
      <c r="R68" s="15">
        <f t="shared" si="21"/>
        <v>0</v>
      </c>
      <c r="S68" s="15">
        <f t="shared" si="21"/>
        <v>0</v>
      </c>
      <c r="T68" s="15">
        <f t="shared" si="21"/>
        <v>4</v>
      </c>
      <c r="U68" s="15">
        <f t="shared" si="21"/>
        <v>0</v>
      </c>
      <c r="V68" s="15">
        <f t="shared" si="21"/>
        <v>0</v>
      </c>
      <c r="W68" s="15">
        <f t="shared" si="21"/>
        <v>14</v>
      </c>
      <c r="X68" s="15">
        <f t="shared" si="21"/>
        <v>0</v>
      </c>
      <c r="Y68" s="15">
        <f t="shared" si="21"/>
        <v>0</v>
      </c>
      <c r="Z68" s="15">
        <f t="shared" si="21"/>
        <v>0</v>
      </c>
      <c r="AA68" s="15">
        <f t="shared" si="21"/>
        <v>0</v>
      </c>
      <c r="AB68" s="15">
        <f t="shared" si="21"/>
        <v>0</v>
      </c>
      <c r="AC68" s="15">
        <f t="shared" si="21"/>
        <v>0</v>
      </c>
      <c r="AD68" s="15">
        <f t="shared" si="21"/>
        <v>0</v>
      </c>
      <c r="AE68" s="15">
        <f t="shared" si="21"/>
        <v>0</v>
      </c>
      <c r="AF68" s="15">
        <f t="shared" si="21"/>
        <v>0</v>
      </c>
      <c r="AG68" s="15">
        <f t="shared" si="21"/>
        <v>0</v>
      </c>
      <c r="AH68" s="15">
        <f t="shared" ref="AH68:BB68" si="22">AH49+AH54+AH58+AH66</f>
        <v>0</v>
      </c>
      <c r="AI68" s="15">
        <f t="shared" si="22"/>
        <v>0</v>
      </c>
      <c r="AJ68" s="15">
        <f t="shared" si="22"/>
        <v>0</v>
      </c>
      <c r="AK68" s="15">
        <f t="shared" si="22"/>
        <v>0</v>
      </c>
      <c r="AL68" s="15">
        <f t="shared" si="22"/>
        <v>0</v>
      </c>
      <c r="AM68" s="15">
        <f t="shared" si="22"/>
        <v>0</v>
      </c>
      <c r="AN68" s="15">
        <f t="shared" si="22"/>
        <v>0</v>
      </c>
      <c r="AO68" s="15">
        <f t="shared" si="22"/>
        <v>0</v>
      </c>
      <c r="AP68" s="15">
        <f t="shared" si="22"/>
        <v>0</v>
      </c>
      <c r="AQ68" s="111">
        <f t="shared" si="22"/>
        <v>0</v>
      </c>
      <c r="AR68" s="15">
        <f t="shared" si="22"/>
        <v>0</v>
      </c>
      <c r="AS68" s="15">
        <f t="shared" si="22"/>
        <v>0</v>
      </c>
      <c r="AT68" s="15">
        <f t="shared" si="22"/>
        <v>0</v>
      </c>
      <c r="AU68" s="15">
        <f t="shared" si="22"/>
        <v>0</v>
      </c>
      <c r="AV68" s="15">
        <f t="shared" si="22"/>
        <v>0</v>
      </c>
      <c r="AW68" s="15">
        <f t="shared" si="22"/>
        <v>0</v>
      </c>
      <c r="AX68" s="15">
        <f t="shared" si="22"/>
        <v>0</v>
      </c>
      <c r="AY68" s="15">
        <f t="shared" si="22"/>
        <v>0</v>
      </c>
      <c r="AZ68" s="15">
        <f t="shared" si="22"/>
        <v>0</v>
      </c>
      <c r="BA68" s="15">
        <f t="shared" si="22"/>
        <v>0</v>
      </c>
      <c r="BB68" s="15">
        <f t="shared" si="22"/>
        <v>69.5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0D1D-BA10-6849-9804-12ED27A29108}">
  <dimension ref="A1:S68"/>
  <sheetViews>
    <sheetView topLeftCell="A12" zoomScale="125" zoomScaleNormal="125" zoomScalePageLayoutView="125" workbookViewId="0">
      <selection activeCell="A43" sqref="A43"/>
    </sheetView>
  </sheetViews>
  <sheetFormatPr baseColWidth="10" defaultRowHeight="11"/>
  <cols>
    <col min="1" max="1" width="29.5" style="40" bestFit="1" customWidth="1"/>
    <col min="2" max="10" width="11.83203125" style="40" customWidth="1"/>
    <col min="11" max="12" width="15.83203125" style="40" customWidth="1"/>
    <col min="13" max="14" width="16.33203125" style="40" customWidth="1"/>
    <col min="15" max="15" width="17.83203125" style="40" customWidth="1"/>
    <col min="16" max="17" width="19.33203125" style="40" customWidth="1"/>
    <col min="18" max="16384" width="10.83203125" style="40"/>
  </cols>
  <sheetData>
    <row r="1" spans="1:17">
      <c r="A1" s="39" t="s">
        <v>48</v>
      </c>
    </row>
    <row r="2" spans="1:17">
      <c r="A2" s="39" t="s">
        <v>1</v>
      </c>
      <c r="N2" s="40" t="s">
        <v>48</v>
      </c>
    </row>
    <row r="3" spans="1:17" ht="17" thickBot="1">
      <c r="A3" t="s">
        <v>96</v>
      </c>
      <c r="M3" s="40" t="s">
        <v>48</v>
      </c>
    </row>
    <row r="4" spans="1:17">
      <c r="B4" s="133" t="s">
        <v>39</v>
      </c>
      <c r="C4" s="133"/>
      <c r="D4" s="133"/>
      <c r="E4" s="133"/>
      <c r="F4" s="133"/>
      <c r="G4" s="133"/>
      <c r="H4" s="133"/>
      <c r="I4" s="133"/>
      <c r="K4" s="134" t="s">
        <v>46</v>
      </c>
      <c r="L4" s="135"/>
      <c r="M4" s="134" t="s">
        <v>45</v>
      </c>
      <c r="N4" s="136"/>
      <c r="O4" s="90"/>
      <c r="P4" s="134" t="s">
        <v>49</v>
      </c>
      <c r="Q4" s="136"/>
    </row>
    <row r="5" spans="1:17" ht="24">
      <c r="A5" s="41" t="s">
        <v>2</v>
      </c>
      <c r="B5" s="42" t="s">
        <v>37</v>
      </c>
      <c r="C5" s="42" t="s">
        <v>44</v>
      </c>
      <c r="D5" s="42" t="s">
        <v>40</v>
      </c>
      <c r="E5" s="42" t="s">
        <v>41</v>
      </c>
      <c r="F5" s="42" t="s">
        <v>55</v>
      </c>
      <c r="G5" s="42" t="s">
        <v>56</v>
      </c>
      <c r="H5" s="42" t="s">
        <v>42</v>
      </c>
      <c r="I5" s="42" t="s">
        <v>43</v>
      </c>
      <c r="J5" s="43" t="s">
        <v>27</v>
      </c>
      <c r="K5" s="44" t="s">
        <v>28</v>
      </c>
      <c r="L5" s="45" t="s">
        <v>29</v>
      </c>
      <c r="M5" s="44" t="s">
        <v>28</v>
      </c>
      <c r="N5" s="45" t="s">
        <v>29</v>
      </c>
      <c r="O5" s="99" t="s">
        <v>47</v>
      </c>
      <c r="P5" s="44" t="s">
        <v>28</v>
      </c>
      <c r="Q5" s="45" t="s">
        <v>29</v>
      </c>
    </row>
    <row r="6" spans="1:17">
      <c r="A6" s="46"/>
      <c r="B6" s="44" t="s">
        <v>4</v>
      </c>
      <c r="C6" s="44" t="s">
        <v>4</v>
      </c>
      <c r="D6" s="44" t="s">
        <v>4</v>
      </c>
      <c r="E6" s="44" t="s">
        <v>4</v>
      </c>
      <c r="F6" s="44" t="s">
        <v>4</v>
      </c>
      <c r="G6" s="44"/>
      <c r="H6" s="44" t="s">
        <v>4</v>
      </c>
      <c r="I6" s="44" t="s">
        <v>4</v>
      </c>
      <c r="J6" s="94" t="s">
        <v>4</v>
      </c>
      <c r="K6" s="44" t="s">
        <v>4</v>
      </c>
      <c r="L6" s="45" t="s">
        <v>30</v>
      </c>
      <c r="M6" s="44" t="s">
        <v>4</v>
      </c>
      <c r="N6" s="45" t="s">
        <v>30</v>
      </c>
      <c r="O6" s="99" t="s">
        <v>4</v>
      </c>
      <c r="P6" s="44" t="s">
        <v>4</v>
      </c>
      <c r="Q6" s="45" t="s">
        <v>30</v>
      </c>
    </row>
    <row r="7" spans="1:17">
      <c r="K7" s="47"/>
      <c r="L7" s="48"/>
      <c r="M7" s="47"/>
      <c r="N7" s="48"/>
      <c r="O7" s="91"/>
      <c r="P7" s="47"/>
      <c r="Q7" s="48"/>
    </row>
    <row r="8" spans="1:17">
      <c r="A8" s="50" t="s">
        <v>60</v>
      </c>
      <c r="B8" s="51">
        <f>Kundenjobs!BB8</f>
        <v>505</v>
      </c>
      <c r="C8" s="51">
        <f>Pitch_Neugeschäft!$BB8</f>
        <v>74.75</v>
      </c>
      <c r="D8" s="51">
        <f>'Keine Arbeit'!BB8</f>
        <v>0</v>
      </c>
      <c r="E8" s="51">
        <f>'Interne Jobs'!$BB8</f>
        <v>100</v>
      </c>
      <c r="F8" s="51">
        <f>Urlaub!$BB8</f>
        <v>72</v>
      </c>
      <c r="G8" s="51">
        <f>Krankheit!$BB8</f>
        <v>72.5</v>
      </c>
      <c r="H8" s="51">
        <f>Feiertage!$BB8</f>
        <v>48</v>
      </c>
      <c r="I8" s="51">
        <f>Überstundenabbau!$BB8</f>
        <v>1.5</v>
      </c>
      <c r="J8" s="51">
        <f>SUM(B8:I8)</f>
        <v>873.75</v>
      </c>
      <c r="K8" s="52">
        <f>sollStunden!D8</f>
        <v>920</v>
      </c>
      <c r="L8" s="53">
        <f>B8/K8</f>
        <v>0.54891304347826086</v>
      </c>
      <c r="M8" s="52">
        <f>K8-F8-H8-G8</f>
        <v>727.5</v>
      </c>
      <c r="N8" s="53">
        <f>B8/M8</f>
        <v>0.69415807560137455</v>
      </c>
      <c r="O8" s="95">
        <f>J8-K8</f>
        <v>-46.25</v>
      </c>
      <c r="P8" s="52">
        <f>J8-F8-H8-G8</f>
        <v>681.25</v>
      </c>
      <c r="Q8" s="53">
        <f>B8/P8</f>
        <v>0.74128440366972481</v>
      </c>
    </row>
    <row r="9" spans="1:17">
      <c r="A9" s="40" t="s">
        <v>58</v>
      </c>
      <c r="B9" s="51">
        <f>Kundenjobs!BB9</f>
        <v>165.5</v>
      </c>
      <c r="C9" s="51">
        <f>Pitch_Neugeschäft!$BB9</f>
        <v>192</v>
      </c>
      <c r="D9" s="51">
        <f>'Keine Arbeit'!BB9</f>
        <v>8</v>
      </c>
      <c r="E9" s="51">
        <f>'Interne Jobs'!$BB9</f>
        <v>362.5</v>
      </c>
      <c r="F9" s="51">
        <f>Urlaub!$BB9</f>
        <v>116</v>
      </c>
      <c r="G9" s="51">
        <f>Krankheit!$BB9</f>
        <v>26.5</v>
      </c>
      <c r="H9" s="51">
        <f>Feiertage!$BB9</f>
        <v>48</v>
      </c>
      <c r="I9" s="51">
        <f>Überstundenabbau!$BB9</f>
        <v>0</v>
      </c>
      <c r="J9" s="51">
        <f>SUM(B9:I9)</f>
        <v>918.5</v>
      </c>
      <c r="K9" s="52">
        <f>sollStunden!D9</f>
        <v>920</v>
      </c>
      <c r="L9" s="53">
        <f>B9/K9</f>
        <v>0.17989130434782608</v>
      </c>
      <c r="M9" s="52">
        <f>K9-F9-H9-G9</f>
        <v>729.5</v>
      </c>
      <c r="N9" s="53">
        <f>B9/M9</f>
        <v>0.22686771761480465</v>
      </c>
      <c r="O9" s="95">
        <f>J9-K9</f>
        <v>-1.5</v>
      </c>
      <c r="P9" s="52">
        <f>J9-F9-H9-G9</f>
        <v>728</v>
      </c>
      <c r="Q9" s="53">
        <f>B9/P9</f>
        <v>0.22733516483516483</v>
      </c>
    </row>
    <row r="10" spans="1:17">
      <c r="A10" s="54" t="s">
        <v>6</v>
      </c>
      <c r="B10" s="55">
        <f>SUM(B8:B9)</f>
        <v>670.5</v>
      </c>
      <c r="C10" s="55">
        <f t="shared" ref="C10:J10" si="0">SUM(C8:C9)</f>
        <v>266.75</v>
      </c>
      <c r="D10" s="55">
        <f t="shared" si="0"/>
        <v>8</v>
      </c>
      <c r="E10" s="55">
        <f t="shared" si="0"/>
        <v>462.5</v>
      </c>
      <c r="F10" s="55">
        <f t="shared" si="0"/>
        <v>188</v>
      </c>
      <c r="G10" s="55">
        <f t="shared" si="0"/>
        <v>99</v>
      </c>
      <c r="H10" s="55">
        <f t="shared" si="0"/>
        <v>96</v>
      </c>
      <c r="I10" s="55">
        <f t="shared" si="0"/>
        <v>1.5</v>
      </c>
      <c r="J10" s="55">
        <f t="shared" si="0"/>
        <v>1792.25</v>
      </c>
      <c r="K10" s="56">
        <f>SUM(K8:K9)</f>
        <v>1840</v>
      </c>
      <c r="L10" s="56">
        <f>SUM(L8:L9)</f>
        <v>0.72880434782608694</v>
      </c>
      <c r="M10" s="56">
        <f>SUM(M8:M9)</f>
        <v>1457</v>
      </c>
      <c r="N10" s="56">
        <f>SUM(N8:N9)</f>
        <v>0.92102579321617917</v>
      </c>
      <c r="O10" s="96">
        <f>J10-K10</f>
        <v>-47.75</v>
      </c>
      <c r="P10" s="56">
        <f>SUM(P8:P9)</f>
        <v>1409.25</v>
      </c>
      <c r="Q10" s="57">
        <f>B10/P10</f>
        <v>0.47578499201703034</v>
      </c>
    </row>
    <row r="11" spans="1:17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2"/>
      <c r="L11" s="53"/>
      <c r="M11" s="52"/>
      <c r="N11" s="53"/>
      <c r="O11" s="95"/>
      <c r="P11" s="52"/>
      <c r="Q11" s="53"/>
    </row>
    <row r="12" spans="1:17">
      <c r="A12" s="50" t="s">
        <v>61</v>
      </c>
      <c r="B12" s="51">
        <f>Kundenjobs!BB12</f>
        <v>489.75</v>
      </c>
      <c r="C12" s="51">
        <f>Pitch_Neugeschäft!$BB12</f>
        <v>0</v>
      </c>
      <c r="D12" s="51">
        <f>'Keine Arbeit'!$BB12</f>
        <v>128</v>
      </c>
      <c r="E12" s="51">
        <f>'Interne Jobs'!$BB12</f>
        <v>170.75</v>
      </c>
      <c r="F12" s="51">
        <f>Urlaub!$BB12</f>
        <v>80</v>
      </c>
      <c r="G12" s="51">
        <f>Krankheit!$BB12</f>
        <v>0</v>
      </c>
      <c r="H12" s="51">
        <f>Feiertage!$BB12</f>
        <v>48</v>
      </c>
      <c r="I12" s="51">
        <f>Überstundenabbau!$BB12</f>
        <v>0</v>
      </c>
      <c r="J12" s="51">
        <f>SUM(B12:I12)</f>
        <v>916.5</v>
      </c>
      <c r="K12" s="52">
        <f>sollStunden!D12</f>
        <v>920</v>
      </c>
      <c r="L12" s="53">
        <f>B12/K12</f>
        <v>0.53233695652173918</v>
      </c>
      <c r="M12" s="52">
        <f>K12-F12-H12-G12</f>
        <v>792</v>
      </c>
      <c r="N12" s="53">
        <f>B12/M12</f>
        <v>0.61837121212121215</v>
      </c>
      <c r="O12" s="95">
        <f>J12-K12</f>
        <v>-3.5</v>
      </c>
      <c r="P12" s="52">
        <f>J12-H12-F12-G12</f>
        <v>788.5</v>
      </c>
      <c r="Q12" s="53">
        <f>B12/P12</f>
        <v>0.6211160431198478</v>
      </c>
    </row>
    <row r="13" spans="1:17">
      <c r="A13" s="121" t="s">
        <v>97</v>
      </c>
      <c r="B13" s="51">
        <f>Kundenjobs!BB13</f>
        <v>133.5</v>
      </c>
      <c r="C13" s="51">
        <f>Pitch_Neugeschäft!$BB13</f>
        <v>0</v>
      </c>
      <c r="D13" s="51">
        <f>'Keine Arbeit'!$BB13</f>
        <v>0</v>
      </c>
      <c r="E13" s="51">
        <f>'Interne Jobs'!$BB13</f>
        <v>0</v>
      </c>
      <c r="F13" s="51">
        <f>Urlaub!$BB13</f>
        <v>0</v>
      </c>
      <c r="G13" s="51">
        <f>Krankheit!$BB13</f>
        <v>0</v>
      </c>
      <c r="H13" s="51">
        <f>Feiertage!$BB13</f>
        <v>0</v>
      </c>
      <c r="I13" s="51">
        <f>Überstundenabbau!$BB13</f>
        <v>0</v>
      </c>
      <c r="J13" s="51">
        <f>SUM(B13:I13)</f>
        <v>133.5</v>
      </c>
      <c r="K13" s="52">
        <f>sollStunden!D13</f>
        <v>200</v>
      </c>
      <c r="L13" s="53">
        <f>B13/K13</f>
        <v>0.66749999999999998</v>
      </c>
      <c r="M13" s="52">
        <f>K13-F13-H13-G13</f>
        <v>200</v>
      </c>
      <c r="N13" s="53">
        <f>B13/M13</f>
        <v>0.66749999999999998</v>
      </c>
      <c r="O13" s="95">
        <f>J13-K13</f>
        <v>-66.5</v>
      </c>
      <c r="P13" s="52">
        <f>J13-H13-F13-G13</f>
        <v>133.5</v>
      </c>
      <c r="Q13" s="53">
        <f>B13/P13</f>
        <v>1</v>
      </c>
    </row>
    <row r="14" spans="1:17">
      <c r="A14" s="50" t="s">
        <v>62</v>
      </c>
      <c r="B14" s="51">
        <f>Kundenjobs!BB14</f>
        <v>375</v>
      </c>
      <c r="C14" s="51">
        <f>Pitch_Neugeschäft!$BB14</f>
        <v>150.5</v>
      </c>
      <c r="D14" s="51">
        <f>'Keine Arbeit'!$BB14</f>
        <v>64</v>
      </c>
      <c r="E14" s="51">
        <f>'Interne Jobs'!$BB14</f>
        <v>140</v>
      </c>
      <c r="F14" s="51">
        <f>Urlaub!$BB14</f>
        <v>80</v>
      </c>
      <c r="G14" s="51">
        <f>Krankheit!$BB14</f>
        <v>71.5</v>
      </c>
      <c r="H14" s="51">
        <f>Feiertage!$BB14</f>
        <v>48</v>
      </c>
      <c r="I14" s="51">
        <f>Überstundenabbau!$BB14</f>
        <v>0</v>
      </c>
      <c r="J14" s="51">
        <f t="shared" ref="J14:J22" si="1">SUM(B14:I14)</f>
        <v>929</v>
      </c>
      <c r="K14" s="52">
        <f>sollStunden!D14</f>
        <v>920</v>
      </c>
      <c r="L14" s="53">
        <f t="shared" ref="L14:L22" si="2">B14/K14</f>
        <v>0.40760869565217389</v>
      </c>
      <c r="M14" s="52">
        <f t="shared" ref="M14:M22" si="3">K14-F14-H14-G14</f>
        <v>720.5</v>
      </c>
      <c r="N14" s="53">
        <f t="shared" ref="N14:N22" si="4">B14/M14</f>
        <v>0.52047189451769604</v>
      </c>
      <c r="O14" s="95">
        <f t="shared" ref="O14:O22" si="5">J14-K14</f>
        <v>9</v>
      </c>
      <c r="P14" s="52">
        <f t="shared" ref="P14:P22" si="6">J14-H14-F14-G14</f>
        <v>729.5</v>
      </c>
      <c r="Q14" s="53">
        <f t="shared" ref="Q14:Q22" si="7">B14/P14</f>
        <v>0.51405071967100757</v>
      </c>
    </row>
    <row r="15" spans="1:17">
      <c r="A15" s="50" t="s">
        <v>63</v>
      </c>
      <c r="B15" s="51">
        <f>Kundenjobs!BB15</f>
        <v>452.5</v>
      </c>
      <c r="C15" s="51">
        <f>Pitch_Neugeschäft!$BB15</f>
        <v>1</v>
      </c>
      <c r="D15" s="51">
        <f>'Keine Arbeit'!$BB15</f>
        <v>9</v>
      </c>
      <c r="E15" s="51">
        <f>'Interne Jobs'!$BB15</f>
        <v>237</v>
      </c>
      <c r="F15" s="51">
        <f>Urlaub!$BB15</f>
        <v>104</v>
      </c>
      <c r="G15" s="51">
        <f>Krankheit!$BB15</f>
        <v>61</v>
      </c>
      <c r="H15" s="51">
        <f>Feiertage!$BB15</f>
        <v>48</v>
      </c>
      <c r="I15" s="51">
        <f>Überstundenabbau!$BB15</f>
        <v>0</v>
      </c>
      <c r="J15" s="51">
        <f t="shared" si="1"/>
        <v>912.5</v>
      </c>
      <c r="K15" s="52">
        <f>sollStunden!D15</f>
        <v>920</v>
      </c>
      <c r="L15" s="53">
        <f t="shared" si="2"/>
        <v>0.49184782608695654</v>
      </c>
      <c r="M15" s="52">
        <f t="shared" si="3"/>
        <v>707</v>
      </c>
      <c r="N15" s="53">
        <f t="shared" si="4"/>
        <v>0.64002828854313998</v>
      </c>
      <c r="O15" s="95">
        <f t="shared" si="5"/>
        <v>-7.5</v>
      </c>
      <c r="P15" s="52">
        <f t="shared" si="6"/>
        <v>699.5</v>
      </c>
      <c r="Q15" s="53">
        <f t="shared" si="7"/>
        <v>0.64689063616869191</v>
      </c>
    </row>
    <row r="16" spans="1:17">
      <c r="A16" s="50" t="s">
        <v>64</v>
      </c>
      <c r="B16" s="51">
        <f>Kundenjobs!BB16</f>
        <v>374.25</v>
      </c>
      <c r="C16" s="51">
        <f>Pitch_Neugeschäft!$BB16</f>
        <v>146.25</v>
      </c>
      <c r="D16" s="51">
        <f>'Keine Arbeit'!$BB16</f>
        <v>154</v>
      </c>
      <c r="E16" s="51">
        <f>'Interne Jobs'!$BB16</f>
        <v>51.75</v>
      </c>
      <c r="F16" s="51">
        <f>Urlaub!$BB16</f>
        <v>64</v>
      </c>
      <c r="G16" s="51">
        <f>Krankheit!$BB16</f>
        <v>0</v>
      </c>
      <c r="H16" s="51">
        <f>Feiertage!$BB16</f>
        <v>48</v>
      </c>
      <c r="I16" s="51">
        <f>Überstundenabbau!$BB16</f>
        <v>0</v>
      </c>
      <c r="J16" s="51">
        <f t="shared" si="1"/>
        <v>838.25</v>
      </c>
      <c r="K16" s="52">
        <f>sollStunden!D16</f>
        <v>920</v>
      </c>
      <c r="L16" s="53">
        <f t="shared" si="2"/>
        <v>0.40679347826086959</v>
      </c>
      <c r="M16" s="52">
        <f t="shared" si="3"/>
        <v>808</v>
      </c>
      <c r="N16" s="53">
        <f t="shared" si="4"/>
        <v>0.46318069306930693</v>
      </c>
      <c r="O16" s="95">
        <f t="shared" si="5"/>
        <v>-81.75</v>
      </c>
      <c r="P16" s="52">
        <f t="shared" si="6"/>
        <v>726.25</v>
      </c>
      <c r="Q16" s="53">
        <f t="shared" si="7"/>
        <v>0.51531841652323584</v>
      </c>
    </row>
    <row r="17" spans="1:17">
      <c r="A17" s="50" t="s">
        <v>76</v>
      </c>
      <c r="B17" s="51">
        <f>Kundenjobs!BB17</f>
        <v>523.5</v>
      </c>
      <c r="C17" s="51">
        <f>Pitch_Neugeschäft!$BB17</f>
        <v>0</v>
      </c>
      <c r="D17" s="51">
        <f>'Keine Arbeit'!$BB17</f>
        <v>5.5</v>
      </c>
      <c r="E17" s="51">
        <f>'Interne Jobs'!$BB17</f>
        <v>264.68</v>
      </c>
      <c r="F17" s="51">
        <f>Urlaub!$BB17</f>
        <v>128</v>
      </c>
      <c r="G17" s="51">
        <f>Krankheit!$BB17</f>
        <v>0</v>
      </c>
      <c r="H17" s="51">
        <f>Feiertage!$BB17</f>
        <v>48</v>
      </c>
      <c r="I17" s="51">
        <f>Überstundenabbau!$BB17</f>
        <v>0</v>
      </c>
      <c r="J17" s="51">
        <f t="shared" si="1"/>
        <v>969.68000000000006</v>
      </c>
      <c r="K17" s="52">
        <f>sollStunden!D17</f>
        <v>920</v>
      </c>
      <c r="L17" s="53">
        <f t="shared" si="2"/>
        <v>0.56902173913043474</v>
      </c>
      <c r="M17" s="52">
        <f t="shared" si="3"/>
        <v>744</v>
      </c>
      <c r="N17" s="53">
        <f t="shared" si="4"/>
        <v>0.7036290322580645</v>
      </c>
      <c r="O17" s="95">
        <f t="shared" si="5"/>
        <v>49.680000000000064</v>
      </c>
      <c r="P17" s="52">
        <f t="shared" si="6"/>
        <v>793.68000000000006</v>
      </c>
      <c r="Q17" s="53">
        <f t="shared" si="7"/>
        <v>0.65958572724523734</v>
      </c>
    </row>
    <row r="18" spans="1:17">
      <c r="A18" s="50" t="s">
        <v>59</v>
      </c>
      <c r="B18" s="51">
        <f>Kundenjobs!BB18</f>
        <v>351</v>
      </c>
      <c r="C18" s="51">
        <f>Pitch_Neugeschäft!$BB18</f>
        <v>1</v>
      </c>
      <c r="D18" s="51">
        <f>'Keine Arbeit'!$BB18</f>
        <v>27</v>
      </c>
      <c r="E18" s="51">
        <f>'Interne Jobs'!$BB18</f>
        <v>108.75</v>
      </c>
      <c r="F18" s="51">
        <f>Urlaub!$BB18</f>
        <v>160</v>
      </c>
      <c r="G18" s="51">
        <f>Krankheit!$BB18</f>
        <v>31.5</v>
      </c>
      <c r="H18" s="51">
        <f>Feiertage!$BB18</f>
        <v>40</v>
      </c>
      <c r="I18" s="51">
        <f>Überstundenabbau!$BB18</f>
        <v>0</v>
      </c>
      <c r="J18" s="51">
        <f t="shared" si="1"/>
        <v>719.25</v>
      </c>
      <c r="K18" s="52">
        <f>sollStunden!D18</f>
        <v>720</v>
      </c>
      <c r="L18" s="53">
        <f t="shared" si="2"/>
        <v>0.48749999999999999</v>
      </c>
      <c r="M18" s="52">
        <f t="shared" si="3"/>
        <v>488.5</v>
      </c>
      <c r="N18" s="53">
        <f t="shared" si="4"/>
        <v>0.71852610030706243</v>
      </c>
      <c r="O18" s="95">
        <f t="shared" si="5"/>
        <v>-0.75</v>
      </c>
      <c r="P18" s="52">
        <f t="shared" si="6"/>
        <v>487.75</v>
      </c>
      <c r="Q18" s="53">
        <f t="shared" si="7"/>
        <v>0.71963095848282932</v>
      </c>
    </row>
    <row r="19" spans="1:17">
      <c r="A19" s="50" t="s">
        <v>77</v>
      </c>
      <c r="B19" s="51">
        <f>Kundenjobs!BB19</f>
        <v>500.5</v>
      </c>
      <c r="C19" s="51">
        <f>Pitch_Neugeschäft!$BB19</f>
        <v>0</v>
      </c>
      <c r="D19" s="51">
        <f>'Keine Arbeit'!$BB19</f>
        <v>58.75</v>
      </c>
      <c r="E19" s="51">
        <f>'Interne Jobs'!$BB19</f>
        <v>254.75</v>
      </c>
      <c r="F19" s="51">
        <f>Urlaub!$BB19</f>
        <v>64</v>
      </c>
      <c r="G19" s="51">
        <f>Krankheit!$BB19</f>
        <v>6.25</v>
      </c>
      <c r="H19" s="51">
        <f>Feiertage!$BB19</f>
        <v>48</v>
      </c>
      <c r="I19" s="51">
        <f>Überstundenabbau!$BB19</f>
        <v>0</v>
      </c>
      <c r="J19" s="51">
        <f t="shared" si="1"/>
        <v>932.25</v>
      </c>
      <c r="K19" s="52">
        <f>sollStunden!D19</f>
        <v>920</v>
      </c>
      <c r="L19" s="53">
        <f t="shared" si="2"/>
        <v>0.54402173913043483</v>
      </c>
      <c r="M19" s="52">
        <f t="shared" si="3"/>
        <v>801.75</v>
      </c>
      <c r="N19" s="53">
        <f t="shared" si="4"/>
        <v>0.62425943249142501</v>
      </c>
      <c r="O19" s="95">
        <f t="shared" si="5"/>
        <v>12.25</v>
      </c>
      <c r="P19" s="52">
        <f t="shared" si="6"/>
        <v>814</v>
      </c>
      <c r="Q19" s="53">
        <f t="shared" si="7"/>
        <v>0.61486486486486491</v>
      </c>
    </row>
    <row r="20" spans="1:17">
      <c r="A20" s="50" t="s">
        <v>84</v>
      </c>
      <c r="B20" s="51">
        <f>Kundenjobs!BB20</f>
        <v>473.25</v>
      </c>
      <c r="C20" s="51">
        <f>Pitch_Neugeschäft!$BB20</f>
        <v>0</v>
      </c>
      <c r="D20" s="51">
        <f>'Keine Arbeit'!$BB20</f>
        <v>39.25</v>
      </c>
      <c r="E20" s="51">
        <f>'Interne Jobs'!$BB20</f>
        <v>206</v>
      </c>
      <c r="F20" s="51">
        <f>Urlaub!$BB20</f>
        <v>152</v>
      </c>
      <c r="G20" s="51">
        <f>Krankheit!$BB20</f>
        <v>19</v>
      </c>
      <c r="H20" s="51">
        <f>Feiertage!$BB20</f>
        <v>48</v>
      </c>
      <c r="I20" s="51">
        <f>Überstundenabbau!$BB20</f>
        <v>0</v>
      </c>
      <c r="J20" s="51">
        <f t="shared" si="1"/>
        <v>937.5</v>
      </c>
      <c r="K20" s="52">
        <f>sollStunden!D20</f>
        <v>920</v>
      </c>
      <c r="L20" s="53">
        <f t="shared" si="2"/>
        <v>0.51440217391304344</v>
      </c>
      <c r="M20" s="52">
        <f t="shared" si="3"/>
        <v>701</v>
      </c>
      <c r="N20" s="53">
        <f t="shared" si="4"/>
        <v>0.67510699001426533</v>
      </c>
      <c r="O20" s="95">
        <f t="shared" si="5"/>
        <v>17.5</v>
      </c>
      <c r="P20" s="52">
        <f t="shared" si="6"/>
        <v>718.5</v>
      </c>
      <c r="Q20" s="53">
        <f t="shared" si="7"/>
        <v>0.65866388308977031</v>
      </c>
    </row>
    <row r="21" spans="1:17">
      <c r="A21" s="50" t="s">
        <v>65</v>
      </c>
      <c r="B21" s="51">
        <f>Kundenjobs!BB21</f>
        <v>488.25</v>
      </c>
      <c r="C21" s="51">
        <f>Pitch_Neugeschäft!$BB21</f>
        <v>23.25</v>
      </c>
      <c r="D21" s="51">
        <f>'Keine Arbeit'!$BB21</f>
        <v>8</v>
      </c>
      <c r="E21" s="51">
        <f>'Interne Jobs'!$BB21</f>
        <v>72.5</v>
      </c>
      <c r="F21" s="51">
        <f>Urlaub!$BB21</f>
        <v>56</v>
      </c>
      <c r="G21" s="51">
        <f>Krankheit!$BB21</f>
        <v>65</v>
      </c>
      <c r="H21" s="51">
        <f>Feiertage!$BB21</f>
        <v>42</v>
      </c>
      <c r="I21" s="51">
        <f>Überstundenabbau!$BB21</f>
        <v>49</v>
      </c>
      <c r="J21" s="51">
        <f t="shared" si="1"/>
        <v>804</v>
      </c>
      <c r="K21" s="52">
        <f>sollStunden!D21</f>
        <v>690</v>
      </c>
      <c r="L21" s="53">
        <f t="shared" si="2"/>
        <v>0.70760869565217388</v>
      </c>
      <c r="M21" s="52">
        <f t="shared" si="3"/>
        <v>527</v>
      </c>
      <c r="N21" s="53">
        <f t="shared" si="4"/>
        <v>0.92647058823529416</v>
      </c>
      <c r="O21" s="95">
        <f t="shared" si="5"/>
        <v>114</v>
      </c>
      <c r="P21" s="52">
        <f t="shared" si="6"/>
        <v>641</v>
      </c>
      <c r="Q21" s="53">
        <f t="shared" si="7"/>
        <v>0.76170046801872071</v>
      </c>
    </row>
    <row r="22" spans="1:17">
      <c r="A22" s="50" t="s">
        <v>79</v>
      </c>
      <c r="B22" s="51">
        <f>Kundenjobs!BB22</f>
        <v>287.5</v>
      </c>
      <c r="C22" s="51">
        <f>Pitch_Neugeschäft!$BB22</f>
        <v>0</v>
      </c>
      <c r="D22" s="51">
        <f>'Keine Arbeit'!$BB22</f>
        <v>121</v>
      </c>
      <c r="E22" s="51">
        <f>'Interne Jobs'!$BB22</f>
        <v>359</v>
      </c>
      <c r="F22" s="51">
        <f>Urlaub!$BB22</f>
        <v>88</v>
      </c>
      <c r="G22" s="51">
        <f>Krankheit!$BB22</f>
        <v>29</v>
      </c>
      <c r="H22" s="51">
        <f>Feiertage!$BB22</f>
        <v>48</v>
      </c>
      <c r="I22" s="51">
        <f>Überstundenabbau!$BB22</f>
        <v>0</v>
      </c>
      <c r="J22" s="51">
        <f t="shared" si="1"/>
        <v>932.5</v>
      </c>
      <c r="K22" s="52">
        <f>sollStunden!D22</f>
        <v>920</v>
      </c>
      <c r="L22" s="53">
        <f t="shared" si="2"/>
        <v>0.3125</v>
      </c>
      <c r="M22" s="52">
        <f t="shared" si="3"/>
        <v>755</v>
      </c>
      <c r="N22" s="53">
        <f t="shared" si="4"/>
        <v>0.38079470198675497</v>
      </c>
      <c r="O22" s="95">
        <f t="shared" si="5"/>
        <v>12.5</v>
      </c>
      <c r="P22" s="52">
        <f t="shared" si="6"/>
        <v>767.5</v>
      </c>
      <c r="Q22" s="53">
        <f t="shared" si="7"/>
        <v>0.3745928338762215</v>
      </c>
    </row>
    <row r="23" spans="1:17">
      <c r="A23" s="54" t="s">
        <v>12</v>
      </c>
      <c r="B23" s="55">
        <f>SUM(B12:B22)</f>
        <v>4449</v>
      </c>
      <c r="C23" s="55">
        <f t="shared" ref="C23:J23" si="8">SUM(C12:C22)</f>
        <v>322</v>
      </c>
      <c r="D23" s="55">
        <f t="shared" si="8"/>
        <v>614.5</v>
      </c>
      <c r="E23" s="55">
        <f t="shared" si="8"/>
        <v>1865.18</v>
      </c>
      <c r="F23" s="55">
        <f t="shared" si="8"/>
        <v>976</v>
      </c>
      <c r="G23" s="55">
        <f t="shared" si="8"/>
        <v>283.25</v>
      </c>
      <c r="H23" s="55">
        <f t="shared" si="8"/>
        <v>466</v>
      </c>
      <c r="I23" s="55">
        <f t="shared" si="8"/>
        <v>49</v>
      </c>
      <c r="J23" s="55">
        <f t="shared" si="8"/>
        <v>9024.93</v>
      </c>
      <c r="K23" s="56">
        <f>SUM(K12:K22)</f>
        <v>8970</v>
      </c>
      <c r="L23" s="57">
        <f>B23/K23</f>
        <v>0.49598662207357858</v>
      </c>
      <c r="M23" s="56">
        <f>SUM(M12:M22)</f>
        <v>7244.75</v>
      </c>
      <c r="N23" s="57">
        <f>B23/M23</f>
        <v>0.61409986541978678</v>
      </c>
      <c r="O23" s="96">
        <f>J23-K23</f>
        <v>54.930000000000291</v>
      </c>
      <c r="P23" s="56">
        <f>SUM(P12:P22)</f>
        <v>7299.68</v>
      </c>
      <c r="Q23" s="57">
        <f>B23/P23</f>
        <v>0.6094787716721829</v>
      </c>
    </row>
    <row r="24" spans="1:17">
      <c r="A24" s="59"/>
      <c r="B24" s="51"/>
      <c r="C24" s="51"/>
      <c r="D24" s="51"/>
      <c r="E24" s="51"/>
      <c r="F24" s="51"/>
      <c r="G24" s="51"/>
      <c r="H24" s="51"/>
      <c r="I24" s="51"/>
      <c r="J24" s="51"/>
      <c r="K24" s="52"/>
      <c r="L24" s="53"/>
      <c r="M24" s="52"/>
      <c r="N24" s="53"/>
      <c r="O24" s="95"/>
      <c r="P24" s="52"/>
      <c r="Q24" s="53"/>
    </row>
    <row r="25" spans="1:17">
      <c r="A25" s="114" t="s">
        <v>91</v>
      </c>
      <c r="B25" s="51">
        <f>Kundenjobs!BB25</f>
        <v>361.75</v>
      </c>
      <c r="C25" s="51">
        <f>Pitch_Neugeschäft!$BB25</f>
        <v>0</v>
      </c>
      <c r="D25" s="51">
        <f>'Keine Arbeit'!$BB25</f>
        <v>0</v>
      </c>
      <c r="E25" s="51">
        <f>'Interne Jobs'!$BB25</f>
        <v>0</v>
      </c>
      <c r="F25" s="51">
        <f>Urlaub!$BB25</f>
        <v>0</v>
      </c>
      <c r="G25" s="51">
        <f>Krankheit!$BB25</f>
        <v>0</v>
      </c>
      <c r="H25" s="51">
        <f>Feiertage!$BB25</f>
        <v>0</v>
      </c>
      <c r="I25" s="51">
        <f>Überstundenabbau!$BB25</f>
        <v>0</v>
      </c>
      <c r="J25" s="51">
        <f>SUM(B25:I25)</f>
        <v>361.75</v>
      </c>
      <c r="K25" s="52">
        <f>sollStunden!D25</f>
        <v>736</v>
      </c>
      <c r="L25" s="53">
        <f>B25/K25</f>
        <v>0.49150815217391303</v>
      </c>
      <c r="M25" s="52">
        <f>K25-F25-H25-G25</f>
        <v>736</v>
      </c>
      <c r="N25" s="53">
        <f>B25/M25</f>
        <v>0.49150815217391303</v>
      </c>
      <c r="O25" s="95">
        <f>J25-K25</f>
        <v>-374.25</v>
      </c>
      <c r="P25" s="52">
        <f>J25-F25-H25-G25</f>
        <v>361.75</v>
      </c>
      <c r="Q25" s="53">
        <f>B25/P25</f>
        <v>1</v>
      </c>
    </row>
    <row r="26" spans="1:17">
      <c r="A26" s="50" t="s">
        <v>66</v>
      </c>
      <c r="B26" s="51">
        <f>Kundenjobs!BB26</f>
        <v>367.5</v>
      </c>
      <c r="C26" s="51">
        <f>Pitch_Neugeschäft!$BB26</f>
        <v>155</v>
      </c>
      <c r="D26" s="51">
        <f>'Keine Arbeit'!$BB26</f>
        <v>17</v>
      </c>
      <c r="E26" s="51">
        <f>'Interne Jobs'!$BB26</f>
        <v>212.5</v>
      </c>
      <c r="F26" s="51">
        <f>Urlaub!$BB26</f>
        <v>16</v>
      </c>
      <c r="G26" s="51">
        <f>Krankheit!$BB26</f>
        <v>102</v>
      </c>
      <c r="H26" s="51">
        <f>Feiertage!$BB26</f>
        <v>48</v>
      </c>
      <c r="I26" s="51">
        <f>Überstundenabbau!$BB26</f>
        <v>0</v>
      </c>
      <c r="J26" s="51">
        <f>SUM(B26:I26)</f>
        <v>918</v>
      </c>
      <c r="K26" s="52">
        <f>sollStunden!D26</f>
        <v>920</v>
      </c>
      <c r="L26" s="53">
        <f>B26/K26</f>
        <v>0.39945652173913043</v>
      </c>
      <c r="M26" s="52">
        <f>K26-F26-H26-G26</f>
        <v>754</v>
      </c>
      <c r="N26" s="53">
        <f>B26/M26</f>
        <v>0.4874005305039788</v>
      </c>
      <c r="O26" s="95">
        <f>J26-K26</f>
        <v>-2</v>
      </c>
      <c r="P26" s="52">
        <f>J26-F26-H26-G26</f>
        <v>752</v>
      </c>
      <c r="Q26" s="53">
        <f>B26/P26</f>
        <v>0.48869680851063829</v>
      </c>
    </row>
    <row r="27" spans="1:17">
      <c r="A27" s="50" t="s">
        <v>67</v>
      </c>
      <c r="B27" s="51">
        <f>Kundenjobs!BB27</f>
        <v>393.55</v>
      </c>
      <c r="C27" s="51">
        <f>Pitch_Neugeschäft!$BB27</f>
        <v>130.5</v>
      </c>
      <c r="D27" s="51">
        <f>'Keine Arbeit'!$BB27</f>
        <v>69.75</v>
      </c>
      <c r="E27" s="51">
        <f>'Interne Jobs'!$BB27</f>
        <v>156.5</v>
      </c>
      <c r="F27" s="51">
        <f>Urlaub!$BB27</f>
        <v>72</v>
      </c>
      <c r="G27" s="51">
        <f>Krankheit!$BB27</f>
        <v>60.5</v>
      </c>
      <c r="H27" s="51">
        <f>Feiertage!$BB27</f>
        <v>48</v>
      </c>
      <c r="I27" s="51">
        <f>Überstundenabbau!$BB27</f>
        <v>0</v>
      </c>
      <c r="J27" s="51">
        <f t="shared" ref="J27:J35" si="9">SUM(B27:I27)</f>
        <v>930.8</v>
      </c>
      <c r="K27" s="52">
        <f>sollStunden!D27</f>
        <v>920</v>
      </c>
      <c r="L27" s="53">
        <f t="shared" ref="L27:L35" si="10">B27/K27</f>
        <v>0.42777173913043481</v>
      </c>
      <c r="M27" s="52">
        <f t="shared" ref="M27:M35" si="11">K27-F27-H27-G27</f>
        <v>739.5</v>
      </c>
      <c r="N27" s="53">
        <f t="shared" ref="N27:N35" si="12">B27/M27</f>
        <v>0.53218390804597704</v>
      </c>
      <c r="O27" s="95">
        <f t="shared" ref="O27:O35" si="13">J27-K27</f>
        <v>10.799999999999955</v>
      </c>
      <c r="P27" s="52">
        <f t="shared" ref="P27:P35" si="14">J27-F27-H27-G27</f>
        <v>750.3</v>
      </c>
      <c r="Q27" s="53">
        <f t="shared" ref="Q27:Q35" si="15">B27/P27</f>
        <v>0.52452352392376389</v>
      </c>
    </row>
    <row r="28" spans="1:17">
      <c r="A28" s="50" t="s">
        <v>95</v>
      </c>
      <c r="B28" s="51">
        <f>Kundenjobs!BB28</f>
        <v>130.76</v>
      </c>
      <c r="C28" s="51">
        <f>Pitch_Neugeschäft!$BB28</f>
        <v>0</v>
      </c>
      <c r="D28" s="51">
        <f>'Keine Arbeit'!$BB28</f>
        <v>0</v>
      </c>
      <c r="E28" s="51">
        <f>'Interne Jobs'!$BB28</f>
        <v>0</v>
      </c>
      <c r="F28" s="51">
        <f>Urlaub!$BB28</f>
        <v>0</v>
      </c>
      <c r="G28" s="51">
        <f>Krankheit!$BB28</f>
        <v>0</v>
      </c>
      <c r="H28" s="51">
        <f>Feiertage!$BB28</f>
        <v>0</v>
      </c>
      <c r="I28" s="51">
        <f>Überstundenabbau!$BB28</f>
        <v>0</v>
      </c>
      <c r="J28" s="51">
        <f t="shared" si="9"/>
        <v>130.76</v>
      </c>
      <c r="K28" s="52">
        <f>sollStunden!D28</f>
        <v>920</v>
      </c>
      <c r="L28" s="53">
        <f t="shared" si="10"/>
        <v>0.14213043478260867</v>
      </c>
      <c r="M28" s="52">
        <f t="shared" si="11"/>
        <v>920</v>
      </c>
      <c r="N28" s="53">
        <f t="shared" si="12"/>
        <v>0.14213043478260867</v>
      </c>
      <c r="O28" s="95">
        <f t="shared" si="13"/>
        <v>-789.24</v>
      </c>
      <c r="P28" s="52">
        <f t="shared" si="14"/>
        <v>130.76</v>
      </c>
      <c r="Q28" s="53">
        <f t="shared" si="15"/>
        <v>1</v>
      </c>
    </row>
    <row r="29" spans="1:17">
      <c r="A29" s="50" t="s">
        <v>90</v>
      </c>
      <c r="B29" s="51">
        <f>Kundenjobs!BB29</f>
        <v>420</v>
      </c>
      <c r="C29" s="51">
        <f>Pitch_Neugeschäft!$BB29</f>
        <v>0</v>
      </c>
      <c r="D29" s="51">
        <f>'Keine Arbeit'!$BB29</f>
        <v>0</v>
      </c>
      <c r="E29" s="51">
        <f>'Interne Jobs'!$BB29</f>
        <v>0</v>
      </c>
      <c r="F29" s="51">
        <f>Urlaub!$BB29</f>
        <v>0</v>
      </c>
      <c r="G29" s="51">
        <f>Krankheit!$BB29</f>
        <v>0</v>
      </c>
      <c r="H29" s="51">
        <f>Feiertage!$BB29</f>
        <v>0</v>
      </c>
      <c r="I29" s="51">
        <f>Überstundenabbau!$BB29</f>
        <v>0</v>
      </c>
      <c r="J29" s="51">
        <f t="shared" si="9"/>
        <v>420</v>
      </c>
      <c r="K29" s="52">
        <f>sollStunden!D29</f>
        <v>690</v>
      </c>
      <c r="L29" s="53">
        <f t="shared" si="10"/>
        <v>0.60869565217391308</v>
      </c>
      <c r="M29" s="52">
        <f t="shared" si="11"/>
        <v>690</v>
      </c>
      <c r="N29" s="53">
        <f t="shared" si="12"/>
        <v>0.60869565217391308</v>
      </c>
      <c r="O29" s="95">
        <f t="shared" si="13"/>
        <v>-270</v>
      </c>
      <c r="P29" s="52">
        <f t="shared" si="14"/>
        <v>420</v>
      </c>
      <c r="Q29" s="53">
        <f t="shared" si="15"/>
        <v>1</v>
      </c>
    </row>
    <row r="30" spans="1:17">
      <c r="A30" s="60" t="s">
        <v>80</v>
      </c>
      <c r="B30" s="51">
        <f>Kundenjobs!BB30</f>
        <v>656.5</v>
      </c>
      <c r="C30" s="51">
        <f>Pitch_Neugeschäft!$BB30</f>
        <v>4.25</v>
      </c>
      <c r="D30" s="51">
        <f>'Keine Arbeit'!$BB30</f>
        <v>32.5</v>
      </c>
      <c r="E30" s="51">
        <f>'Interne Jobs'!$BB30</f>
        <v>47.5</v>
      </c>
      <c r="F30" s="51">
        <f>Urlaub!$BB30</f>
        <v>112</v>
      </c>
      <c r="G30" s="51">
        <f>Krankheit!$BB30</f>
        <v>16</v>
      </c>
      <c r="H30" s="51">
        <f>Feiertage!$BB30</f>
        <v>48</v>
      </c>
      <c r="I30" s="51">
        <f>Überstundenabbau!$BB30</f>
        <v>0</v>
      </c>
      <c r="J30" s="51">
        <f t="shared" si="9"/>
        <v>916.75</v>
      </c>
      <c r="K30" s="52">
        <f>sollStunden!D30</f>
        <v>920</v>
      </c>
      <c r="L30" s="53">
        <f t="shared" si="10"/>
        <v>0.71358695652173909</v>
      </c>
      <c r="M30" s="52">
        <f t="shared" si="11"/>
        <v>744</v>
      </c>
      <c r="N30" s="53">
        <f t="shared" si="12"/>
        <v>0.88239247311827962</v>
      </c>
      <c r="O30" s="95">
        <f t="shared" si="13"/>
        <v>-3.25</v>
      </c>
      <c r="P30" s="52">
        <f t="shared" si="14"/>
        <v>740.75</v>
      </c>
      <c r="Q30" s="53">
        <f t="shared" si="15"/>
        <v>0.88626392170097879</v>
      </c>
    </row>
    <row r="31" spans="1:17">
      <c r="A31" s="50" t="s">
        <v>68</v>
      </c>
      <c r="B31" s="51">
        <f>Kundenjobs!BB31</f>
        <v>689.75</v>
      </c>
      <c r="C31" s="51">
        <f>Pitch_Neugeschäft!$BB31</f>
        <v>1</v>
      </c>
      <c r="D31" s="51">
        <f>'Keine Arbeit'!$BB31</f>
        <v>59.5</v>
      </c>
      <c r="E31" s="51">
        <f>'Interne Jobs'!$BB31</f>
        <v>75.25</v>
      </c>
      <c r="F31" s="51">
        <f>Urlaub!$BB31</f>
        <v>36</v>
      </c>
      <c r="G31" s="51">
        <f>Krankheit!$BB31</f>
        <v>8.5</v>
      </c>
      <c r="H31" s="51">
        <f>Feiertage!$BB31</f>
        <v>48</v>
      </c>
      <c r="I31" s="51">
        <f>Überstundenabbau!$BB31</f>
        <v>0</v>
      </c>
      <c r="J31" s="51">
        <f t="shared" si="9"/>
        <v>918</v>
      </c>
      <c r="K31" s="52">
        <f>sollStunden!D31</f>
        <v>920</v>
      </c>
      <c r="L31" s="53">
        <f t="shared" si="10"/>
        <v>0.74972826086956523</v>
      </c>
      <c r="M31" s="52">
        <f t="shared" si="11"/>
        <v>827.5</v>
      </c>
      <c r="N31" s="53">
        <f t="shared" si="12"/>
        <v>0.83353474320241694</v>
      </c>
      <c r="O31" s="95">
        <f t="shared" si="13"/>
        <v>-2</v>
      </c>
      <c r="P31" s="52">
        <f t="shared" si="14"/>
        <v>825.5</v>
      </c>
      <c r="Q31" s="53">
        <f t="shared" si="15"/>
        <v>0.83555420956995763</v>
      </c>
    </row>
    <row r="32" spans="1:17">
      <c r="A32" s="50" t="s">
        <v>83</v>
      </c>
      <c r="B32" s="51">
        <f>Kundenjobs!BB32</f>
        <v>484.25</v>
      </c>
      <c r="C32" s="51">
        <f>Pitch_Neugeschäft!$BB32</f>
        <v>0.25</v>
      </c>
      <c r="D32" s="51">
        <f>'Keine Arbeit'!$BB32</f>
        <v>95.25</v>
      </c>
      <c r="E32" s="51">
        <f>'Interne Jobs'!$BB32</f>
        <v>189.5</v>
      </c>
      <c r="F32" s="51">
        <f>Urlaub!$BB32</f>
        <v>80</v>
      </c>
      <c r="G32" s="51">
        <f>Krankheit!$BB32</f>
        <v>15.5</v>
      </c>
      <c r="H32" s="51">
        <f>Feiertage!$BB32</f>
        <v>48</v>
      </c>
      <c r="I32" s="51">
        <f>Überstundenabbau!$BB32</f>
        <v>0</v>
      </c>
      <c r="J32" s="51">
        <f>SUM(B32:I32)</f>
        <v>912.75</v>
      </c>
      <c r="K32" s="52">
        <f>sollStunden!D32</f>
        <v>920</v>
      </c>
      <c r="L32" s="53">
        <f t="shared" si="10"/>
        <v>0.52635869565217386</v>
      </c>
      <c r="M32" s="52">
        <f t="shared" si="11"/>
        <v>776.5</v>
      </c>
      <c r="N32" s="53">
        <f t="shared" si="12"/>
        <v>0.62363168061815843</v>
      </c>
      <c r="O32" s="95">
        <f t="shared" si="13"/>
        <v>-7.25</v>
      </c>
      <c r="P32" s="52">
        <f t="shared" si="14"/>
        <v>769.25</v>
      </c>
      <c r="Q32" s="53">
        <f t="shared" si="15"/>
        <v>0.62950926226844328</v>
      </c>
    </row>
    <row r="33" spans="1:17">
      <c r="A33" s="50" t="s">
        <v>69</v>
      </c>
      <c r="B33" s="51">
        <f>Kundenjobs!BB33</f>
        <v>523</v>
      </c>
      <c r="C33" s="51">
        <f>Pitch_Neugeschäft!$BB33</f>
        <v>61.25</v>
      </c>
      <c r="D33" s="51">
        <f>'Keine Arbeit'!$BB33</f>
        <v>82</v>
      </c>
      <c r="E33" s="51">
        <f>'Interne Jobs'!$BB33</f>
        <v>79.25</v>
      </c>
      <c r="F33" s="51">
        <f>Urlaub!$BB33</f>
        <v>72</v>
      </c>
      <c r="G33" s="51">
        <f>Krankheit!$BB33</f>
        <v>41.5</v>
      </c>
      <c r="H33" s="51">
        <f>Feiertage!$BB33</f>
        <v>48</v>
      </c>
      <c r="I33" s="51">
        <f>Überstundenabbau!$BB33</f>
        <v>0</v>
      </c>
      <c r="J33" s="51">
        <f t="shared" si="9"/>
        <v>907</v>
      </c>
      <c r="K33" s="52">
        <f>sollStunden!D33</f>
        <v>920</v>
      </c>
      <c r="L33" s="53">
        <f t="shared" si="10"/>
        <v>0.56847826086956521</v>
      </c>
      <c r="M33" s="52">
        <f t="shared" si="11"/>
        <v>758.5</v>
      </c>
      <c r="N33" s="53">
        <f t="shared" si="12"/>
        <v>0.68951878707976266</v>
      </c>
      <c r="O33" s="95">
        <f t="shared" si="13"/>
        <v>-13</v>
      </c>
      <c r="P33" s="52">
        <f t="shared" si="14"/>
        <v>745.5</v>
      </c>
      <c r="Q33" s="53">
        <f t="shared" si="15"/>
        <v>0.70154258886653253</v>
      </c>
    </row>
    <row r="34" spans="1:17">
      <c r="A34" s="58" t="s">
        <v>70</v>
      </c>
      <c r="B34" s="51">
        <f>Kundenjobs!BB34</f>
        <v>413.25</v>
      </c>
      <c r="C34" s="51">
        <f>Pitch_Neugeschäft!$BB34</f>
        <v>44</v>
      </c>
      <c r="D34" s="51">
        <f>'Keine Arbeit'!$BB34</f>
        <v>10</v>
      </c>
      <c r="E34" s="51">
        <f>'Interne Jobs'!$BB34</f>
        <v>226.75</v>
      </c>
      <c r="F34" s="51">
        <f>Urlaub!$BB34</f>
        <v>140</v>
      </c>
      <c r="G34" s="51">
        <f>Krankheit!$BB34</f>
        <v>22</v>
      </c>
      <c r="H34" s="51">
        <f>Feiertage!$BB34</f>
        <v>48</v>
      </c>
      <c r="I34" s="51">
        <f>Überstundenabbau!$BB34</f>
        <v>4</v>
      </c>
      <c r="J34" s="51">
        <f t="shared" si="9"/>
        <v>908</v>
      </c>
      <c r="K34" s="52">
        <f>sollStunden!D34</f>
        <v>920</v>
      </c>
      <c r="L34" s="53">
        <f t="shared" si="10"/>
        <v>0.44918478260869565</v>
      </c>
      <c r="M34" s="52">
        <f t="shared" si="11"/>
        <v>710</v>
      </c>
      <c r="N34" s="53">
        <f t="shared" si="12"/>
        <v>0.58204225352112671</v>
      </c>
      <c r="O34" s="95">
        <f t="shared" si="13"/>
        <v>-12</v>
      </c>
      <c r="P34" s="52">
        <f t="shared" si="14"/>
        <v>698</v>
      </c>
      <c r="Q34" s="53">
        <f t="shared" si="15"/>
        <v>0.59204871060171915</v>
      </c>
    </row>
    <row r="35" spans="1:17">
      <c r="A35" s="58" t="s">
        <v>81</v>
      </c>
      <c r="B35" s="51">
        <f>Kundenjobs!BB35</f>
        <v>484.5</v>
      </c>
      <c r="C35" s="51">
        <f>Pitch_Neugeschäft!$BB35</f>
        <v>117</v>
      </c>
      <c r="D35" s="51">
        <f>'Keine Arbeit'!$BB35</f>
        <v>9</v>
      </c>
      <c r="E35" s="51">
        <f>'Interne Jobs'!$BB35</f>
        <v>183.75</v>
      </c>
      <c r="F35" s="51">
        <f>Urlaub!$BB35</f>
        <v>64</v>
      </c>
      <c r="G35" s="51">
        <f>Krankheit!$BB35</f>
        <v>16</v>
      </c>
      <c r="H35" s="51">
        <f>Feiertage!$BB35</f>
        <v>48</v>
      </c>
      <c r="I35" s="51">
        <f>Überstundenabbau!$BB35</f>
        <v>8</v>
      </c>
      <c r="J35" s="51">
        <f t="shared" si="9"/>
        <v>930.25</v>
      </c>
      <c r="K35" s="52">
        <f>sollStunden!D35</f>
        <v>920</v>
      </c>
      <c r="L35" s="53">
        <f t="shared" si="10"/>
        <v>0.52663043478260874</v>
      </c>
      <c r="M35" s="52">
        <f t="shared" si="11"/>
        <v>792</v>
      </c>
      <c r="N35" s="53">
        <f t="shared" si="12"/>
        <v>0.6117424242424242</v>
      </c>
      <c r="O35" s="95">
        <f t="shared" si="13"/>
        <v>10.25</v>
      </c>
      <c r="P35" s="52">
        <f t="shared" si="14"/>
        <v>802.25</v>
      </c>
      <c r="Q35" s="53">
        <f t="shared" si="15"/>
        <v>0.60392645684013713</v>
      </c>
    </row>
    <row r="36" spans="1:17">
      <c r="A36" s="54" t="s">
        <v>19</v>
      </c>
      <c r="B36" s="55">
        <f>SUM(B25:B35)</f>
        <v>4924.8099999999995</v>
      </c>
      <c r="C36" s="55">
        <f t="shared" ref="C36:J36" si="16">SUM(C25:C35)</f>
        <v>513.25</v>
      </c>
      <c r="D36" s="55">
        <f t="shared" si="16"/>
        <v>375</v>
      </c>
      <c r="E36" s="55">
        <f t="shared" si="16"/>
        <v>1171</v>
      </c>
      <c r="F36" s="55">
        <f t="shared" si="16"/>
        <v>592</v>
      </c>
      <c r="G36" s="55">
        <f t="shared" si="16"/>
        <v>282</v>
      </c>
      <c r="H36" s="55">
        <f t="shared" si="16"/>
        <v>384</v>
      </c>
      <c r="I36" s="55">
        <f t="shared" si="16"/>
        <v>12</v>
      </c>
      <c r="J36" s="55">
        <f t="shared" si="16"/>
        <v>8254.0600000000013</v>
      </c>
      <c r="K36" s="56">
        <f>SUM(K25:K35)</f>
        <v>9706</v>
      </c>
      <c r="L36" s="57">
        <f>B36/K36</f>
        <v>0.50739851638161959</v>
      </c>
      <c r="M36" s="56">
        <f>SUM(M25:M35)</f>
        <v>8448</v>
      </c>
      <c r="N36" s="57">
        <f>B36/M36</f>
        <v>0.5829557291666666</v>
      </c>
      <c r="O36" s="96">
        <f>J36-K36</f>
        <v>-1451.9399999999987</v>
      </c>
      <c r="P36" s="56">
        <f>SUM(P25:P35)</f>
        <v>6996.0599999999995</v>
      </c>
      <c r="Q36" s="57">
        <f>B36/P36</f>
        <v>0.70394050365491434</v>
      </c>
    </row>
    <row r="37" spans="1:17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2"/>
      <c r="L37" s="53"/>
      <c r="M37" s="52"/>
      <c r="N37" s="53"/>
      <c r="O37" s="95"/>
      <c r="P37" s="52"/>
      <c r="Q37" s="53"/>
    </row>
    <row r="38" spans="1:17">
      <c r="A38" s="58" t="s">
        <v>71</v>
      </c>
      <c r="B38" s="51">
        <f>Kundenjobs!BB38</f>
        <v>60.75</v>
      </c>
      <c r="C38" s="51">
        <f>Pitch_Neugeschäft!$BB38</f>
        <v>2.5</v>
      </c>
      <c r="D38" s="51">
        <f>'Keine Arbeit'!$BB38</f>
        <v>0</v>
      </c>
      <c r="E38" s="51">
        <f>'Interne Jobs'!$BB38</f>
        <v>43.75</v>
      </c>
      <c r="F38" s="51">
        <f>Urlaub!$BB38</f>
        <v>64</v>
      </c>
      <c r="G38" s="51">
        <f>Krankheit!$BB38</f>
        <v>0</v>
      </c>
      <c r="H38" s="51">
        <f>Feiertage!$BB38</f>
        <v>24</v>
      </c>
      <c r="I38" s="51">
        <f>Überstundenabbau!$BB38</f>
        <v>0</v>
      </c>
      <c r="J38" s="51">
        <f>SUM(B38:I38)</f>
        <v>195</v>
      </c>
      <c r="K38" s="61">
        <f>sollStunden!D38</f>
        <v>640</v>
      </c>
      <c r="L38" s="62">
        <f>B38/K38</f>
        <v>9.4921875000000003E-2</v>
      </c>
      <c r="M38" s="61">
        <f>K38-F38-H38-G38</f>
        <v>552</v>
      </c>
      <c r="N38" s="62">
        <f>B38/M38</f>
        <v>0.11005434782608696</v>
      </c>
      <c r="O38" s="95">
        <f>J38-K38</f>
        <v>-445</v>
      </c>
      <c r="P38" s="61">
        <f>J38-H38-F38-G38</f>
        <v>107</v>
      </c>
      <c r="Q38" s="62">
        <f>B38/P38</f>
        <v>0.56775700934579443</v>
      </c>
    </row>
    <row r="39" spans="1:17">
      <c r="A39" s="54" t="s">
        <v>21</v>
      </c>
      <c r="B39" s="55">
        <f>B38</f>
        <v>60.75</v>
      </c>
      <c r="C39" s="55">
        <f t="shared" ref="C39:K39" si="17">C38</f>
        <v>2.5</v>
      </c>
      <c r="D39" s="55">
        <f t="shared" si="17"/>
        <v>0</v>
      </c>
      <c r="E39" s="55">
        <f t="shared" si="17"/>
        <v>43.75</v>
      </c>
      <c r="F39" s="55">
        <f t="shared" si="17"/>
        <v>64</v>
      </c>
      <c r="G39" s="55">
        <f t="shared" si="17"/>
        <v>0</v>
      </c>
      <c r="H39" s="55">
        <f t="shared" si="17"/>
        <v>24</v>
      </c>
      <c r="I39" s="55">
        <f t="shared" si="17"/>
        <v>0</v>
      </c>
      <c r="J39" s="55">
        <f t="shared" si="17"/>
        <v>195</v>
      </c>
      <c r="K39" s="56">
        <f t="shared" si="17"/>
        <v>640</v>
      </c>
      <c r="L39" s="92">
        <f>B39/K39</f>
        <v>9.4921875000000003E-2</v>
      </c>
      <c r="M39" s="56">
        <f>M38</f>
        <v>552</v>
      </c>
      <c r="N39" s="57">
        <f>B39/M39</f>
        <v>0.11005434782608696</v>
      </c>
      <c r="O39" s="89">
        <f>J39-K39</f>
        <v>-445</v>
      </c>
      <c r="P39" s="56">
        <f>P38</f>
        <v>107</v>
      </c>
      <c r="Q39" s="92">
        <f>B39/P39</f>
        <v>0.56775700934579443</v>
      </c>
    </row>
    <row r="40" spans="1:17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2"/>
      <c r="L40" s="53"/>
      <c r="M40" s="52"/>
      <c r="N40" s="53"/>
      <c r="O40" s="95"/>
      <c r="P40" s="52"/>
      <c r="Q40" s="53"/>
    </row>
    <row r="41" spans="1:17">
      <c r="A41" s="50" t="s">
        <v>72</v>
      </c>
      <c r="B41" s="51">
        <f>Kundenjobs!BB41</f>
        <v>257.5</v>
      </c>
      <c r="C41" s="51">
        <f>Pitch_Neugeschäft!$BB41</f>
        <v>77</v>
      </c>
      <c r="D41" s="51">
        <f>'Keine Arbeit'!$BB41</f>
        <v>4.5</v>
      </c>
      <c r="E41" s="51">
        <f>'Interne Jobs'!$BB41</f>
        <v>272.5</v>
      </c>
      <c r="F41" s="51">
        <f>Urlaub!$BB41</f>
        <v>71.5</v>
      </c>
      <c r="G41" s="51">
        <f>Krankheit!$BB41</f>
        <v>19.5</v>
      </c>
      <c r="H41" s="51">
        <f>Feiertage!$BB41</f>
        <v>39</v>
      </c>
      <c r="I41" s="51">
        <f>Überstundenabbau!$BB41</f>
        <v>0</v>
      </c>
      <c r="J41" s="51">
        <f>SUM(B41:I41)</f>
        <v>741.5</v>
      </c>
      <c r="K41" s="52">
        <f>sollStunden!D41</f>
        <v>747.5</v>
      </c>
      <c r="L41" s="53">
        <f>B41/K41</f>
        <v>0.34448160535117056</v>
      </c>
      <c r="M41" s="52">
        <f>K41-F41-H41-G41</f>
        <v>617.5</v>
      </c>
      <c r="N41" s="53">
        <f>B41/M41</f>
        <v>0.41700404858299595</v>
      </c>
      <c r="O41" s="95">
        <f>J41-K41</f>
        <v>-6</v>
      </c>
      <c r="P41" s="52">
        <f>J41-H41-F41-G41</f>
        <v>611.5</v>
      </c>
      <c r="Q41" s="53">
        <f>B41/P41</f>
        <v>0.42109566639411283</v>
      </c>
    </row>
    <row r="42" spans="1:17">
      <c r="A42" s="50" t="s">
        <v>73</v>
      </c>
      <c r="B42" s="51">
        <f>Kundenjobs!BB42</f>
        <v>422</v>
      </c>
      <c r="C42" s="51">
        <f>Pitch_Neugeschäft!$BB42</f>
        <v>68.5</v>
      </c>
      <c r="D42" s="51">
        <f>'Keine Arbeit'!$BB42</f>
        <v>90.5</v>
      </c>
      <c r="E42" s="51">
        <f>'Interne Jobs'!$BB42</f>
        <v>38</v>
      </c>
      <c r="F42" s="51">
        <f>Urlaub!$BB42</f>
        <v>32</v>
      </c>
      <c r="G42" s="51">
        <f>Krankheit!$BB42</f>
        <v>8</v>
      </c>
      <c r="H42" s="51">
        <f>Feiertage!$BB42</f>
        <v>40</v>
      </c>
      <c r="I42" s="51">
        <f>Überstundenabbau!$BB42</f>
        <v>0</v>
      </c>
      <c r="J42" s="51">
        <f t="shared" ref="J42:J46" si="18">SUM(B42:I42)</f>
        <v>699</v>
      </c>
      <c r="K42" s="52">
        <f>sollStunden!D42</f>
        <v>736</v>
      </c>
      <c r="L42" s="53">
        <f t="shared" ref="L42:L46" si="19">B42/K42</f>
        <v>0.57336956521739135</v>
      </c>
      <c r="M42" s="52">
        <f t="shared" ref="M42:M46" si="20">K42-F42-H42-G42</f>
        <v>656</v>
      </c>
      <c r="N42" s="53">
        <f t="shared" ref="N42:N46" si="21">B42/M42</f>
        <v>0.64329268292682928</v>
      </c>
      <c r="O42" s="95">
        <f t="shared" ref="O42:O46" si="22">J42-K42</f>
        <v>-37</v>
      </c>
      <c r="P42" s="52">
        <f t="shared" ref="P42:P46" si="23">J42-H42-F42-G42</f>
        <v>619</v>
      </c>
      <c r="Q42" s="53">
        <f t="shared" ref="Q42:Q46" si="24">B42/P42</f>
        <v>0.68174474959612275</v>
      </c>
    </row>
    <row r="43" spans="1:17">
      <c r="A43" s="50" t="s">
        <v>131</v>
      </c>
      <c r="B43" s="51"/>
      <c r="C43" s="51"/>
      <c r="D43" s="51"/>
      <c r="E43" s="51"/>
      <c r="F43" s="51"/>
      <c r="G43" s="51"/>
      <c r="H43" s="51"/>
      <c r="I43" s="51"/>
      <c r="J43" s="51"/>
      <c r="K43" s="52"/>
      <c r="L43" s="53"/>
      <c r="M43" s="52"/>
      <c r="N43" s="53"/>
      <c r="O43" s="95"/>
      <c r="P43" s="52"/>
      <c r="Q43" s="53"/>
    </row>
    <row r="44" spans="1:17">
      <c r="A44" s="50" t="s">
        <v>74</v>
      </c>
      <c r="B44" s="51">
        <f>Kundenjobs!BB44</f>
        <v>532.25</v>
      </c>
      <c r="C44" s="51">
        <f>Pitch_Neugeschäft!$BB44</f>
        <v>16.5</v>
      </c>
      <c r="D44" s="51">
        <f>'Keine Arbeit'!$BB44</f>
        <v>104</v>
      </c>
      <c r="E44" s="51">
        <f>'Interne Jobs'!$BB44</f>
        <v>24</v>
      </c>
      <c r="F44" s="51">
        <f>Urlaub!$BB44</f>
        <v>72</v>
      </c>
      <c r="G44" s="51">
        <f>Krankheit!$BB44</f>
        <v>0</v>
      </c>
      <c r="H44" s="51">
        <f>Feiertage!$BB44</f>
        <v>44</v>
      </c>
      <c r="I44" s="51">
        <f>Überstundenabbau!$BB44</f>
        <v>0</v>
      </c>
      <c r="J44" s="51">
        <f t="shared" si="18"/>
        <v>792.75</v>
      </c>
      <c r="K44" s="52">
        <f>sollStunden!D44</f>
        <v>644</v>
      </c>
      <c r="L44" s="53">
        <f t="shared" si="19"/>
        <v>0.8264751552795031</v>
      </c>
      <c r="M44" s="52">
        <f t="shared" si="20"/>
        <v>528</v>
      </c>
      <c r="N44" s="53">
        <f t="shared" si="21"/>
        <v>1.0080492424242424</v>
      </c>
      <c r="O44" s="95">
        <f t="shared" si="22"/>
        <v>148.75</v>
      </c>
      <c r="P44" s="52">
        <f t="shared" si="23"/>
        <v>676.75</v>
      </c>
      <c r="Q44" s="53">
        <f t="shared" si="24"/>
        <v>0.78647949759881786</v>
      </c>
    </row>
    <row r="45" spans="1:17">
      <c r="A45" s="121" t="s">
        <v>98</v>
      </c>
      <c r="B45" s="51">
        <f>Kundenjobs!BB45</f>
        <v>35</v>
      </c>
      <c r="C45" s="51">
        <f>Pitch_Neugeschäft!$BB45</f>
        <v>0</v>
      </c>
      <c r="D45" s="51">
        <f>'Keine Arbeit'!$BB45</f>
        <v>0</v>
      </c>
      <c r="E45" s="51">
        <f>'Interne Jobs'!$BB45</f>
        <v>0</v>
      </c>
      <c r="F45" s="51">
        <f>Urlaub!$BB45</f>
        <v>0</v>
      </c>
      <c r="G45" s="51">
        <f>Krankheit!$BB45</f>
        <v>0</v>
      </c>
      <c r="H45" s="51">
        <f>Feiertage!$BB45</f>
        <v>0</v>
      </c>
      <c r="I45" s="51">
        <f>Überstundenabbau!$BB45</f>
        <v>0</v>
      </c>
      <c r="J45" s="51">
        <f>SUM(B45:I45)</f>
        <v>35</v>
      </c>
      <c r="K45" s="52">
        <f>sollStunden!D45</f>
        <v>360</v>
      </c>
      <c r="L45" s="53">
        <f t="shared" si="19"/>
        <v>9.7222222222222224E-2</v>
      </c>
      <c r="M45" s="52">
        <f t="shared" si="20"/>
        <v>360</v>
      </c>
      <c r="N45" s="53">
        <f t="shared" si="21"/>
        <v>9.7222222222222224E-2</v>
      </c>
      <c r="O45" s="95">
        <f t="shared" si="22"/>
        <v>-325</v>
      </c>
      <c r="P45" s="52">
        <f t="shared" si="23"/>
        <v>35</v>
      </c>
      <c r="Q45" s="53">
        <f t="shared" si="24"/>
        <v>1</v>
      </c>
    </row>
    <row r="46" spans="1:17">
      <c r="A46" s="50" t="s">
        <v>75</v>
      </c>
      <c r="B46" s="51">
        <f>Kundenjobs!BB46</f>
        <v>166.5</v>
      </c>
      <c r="C46" s="51">
        <f>Pitch_Neugeschäft!$BB46</f>
        <v>147.75</v>
      </c>
      <c r="D46" s="51">
        <f>'Keine Arbeit'!$BB46</f>
        <v>8.5</v>
      </c>
      <c r="E46" s="51">
        <f>'Interne Jobs'!$BB46</f>
        <v>133.75</v>
      </c>
      <c r="F46" s="51">
        <f>Urlaub!$BB46</f>
        <v>50</v>
      </c>
      <c r="G46" s="51">
        <f>Krankheit!$BB46</f>
        <v>27.75</v>
      </c>
      <c r="H46" s="51">
        <f>Feiertage!$BB46</f>
        <v>32</v>
      </c>
      <c r="I46" s="51">
        <f>Überstundenabbau!$BB46</f>
        <v>0</v>
      </c>
      <c r="J46" s="51">
        <f t="shared" si="18"/>
        <v>566.25</v>
      </c>
      <c r="K46" s="52">
        <f>sollStunden!D46</f>
        <v>575</v>
      </c>
      <c r="L46" s="53">
        <f t="shared" si="19"/>
        <v>0.28956521739130436</v>
      </c>
      <c r="M46" s="52">
        <f t="shared" si="20"/>
        <v>465.25</v>
      </c>
      <c r="N46" s="53">
        <f t="shared" si="21"/>
        <v>0.35787211176786676</v>
      </c>
      <c r="O46" s="95">
        <f t="shared" si="22"/>
        <v>-8.75</v>
      </c>
      <c r="P46" s="52">
        <f t="shared" si="23"/>
        <v>456.5</v>
      </c>
      <c r="Q46" s="53">
        <f t="shared" si="24"/>
        <v>0.36473165388828038</v>
      </c>
    </row>
    <row r="47" spans="1:17">
      <c r="A47" s="54" t="s">
        <v>26</v>
      </c>
      <c r="B47" s="55">
        <f>SUM(B41:B46)</f>
        <v>1413.25</v>
      </c>
      <c r="C47" s="55">
        <f t="shared" ref="C47:J47" si="25">SUM(C41:C46)</f>
        <v>309.75</v>
      </c>
      <c r="D47" s="55">
        <f t="shared" si="25"/>
        <v>207.5</v>
      </c>
      <c r="E47" s="55">
        <f t="shared" si="25"/>
        <v>468.25</v>
      </c>
      <c r="F47" s="55">
        <f t="shared" si="25"/>
        <v>225.5</v>
      </c>
      <c r="G47" s="55">
        <f t="shared" si="25"/>
        <v>55.25</v>
      </c>
      <c r="H47" s="55">
        <f t="shared" si="25"/>
        <v>155</v>
      </c>
      <c r="I47" s="55">
        <f t="shared" si="25"/>
        <v>0</v>
      </c>
      <c r="J47" s="55">
        <f t="shared" si="25"/>
        <v>2834.5</v>
      </c>
      <c r="K47" s="56">
        <f>SUM(K41:K46)</f>
        <v>3062.5</v>
      </c>
      <c r="L47" s="57">
        <f>B47/K47</f>
        <v>0.46146938775510205</v>
      </c>
      <c r="M47" s="56">
        <f>SUM(M41:M46)</f>
        <v>2626.75</v>
      </c>
      <c r="N47" s="57">
        <f>B47/M47</f>
        <v>0.53802227086704102</v>
      </c>
      <c r="O47" s="88">
        <f>J47-K47</f>
        <v>-228</v>
      </c>
      <c r="P47" s="56">
        <f>SUM(P41:P46)</f>
        <v>2398.75</v>
      </c>
      <c r="Q47" s="57">
        <f>B47/P47</f>
        <v>0.58916102136529447</v>
      </c>
    </row>
    <row r="48" spans="1:17" ht="12" thickBot="1">
      <c r="A48" s="50"/>
      <c r="B48" s="51"/>
      <c r="C48" s="51"/>
      <c r="D48" s="51"/>
      <c r="E48" s="51"/>
      <c r="F48" s="51"/>
      <c r="G48" s="51"/>
      <c r="H48" s="51"/>
      <c r="I48" s="51"/>
      <c r="J48" s="51"/>
      <c r="K48" s="52"/>
      <c r="L48" s="53"/>
      <c r="M48" s="52"/>
      <c r="N48" s="53"/>
      <c r="O48" s="95"/>
      <c r="P48" s="52"/>
      <c r="Q48" s="53"/>
    </row>
    <row r="49" spans="1:19" s="68" customFormat="1" ht="12" thickBot="1">
      <c r="A49" s="64" t="s">
        <v>36</v>
      </c>
      <c r="B49" s="65">
        <f>B10+B23+B36+B39+B47</f>
        <v>11518.31</v>
      </c>
      <c r="C49" s="65">
        <f t="shared" ref="C49:J49" si="26">C10+C23+C36+C39+C47</f>
        <v>1414.25</v>
      </c>
      <c r="D49" s="65">
        <f t="shared" si="26"/>
        <v>1205</v>
      </c>
      <c r="E49" s="65">
        <f t="shared" si="26"/>
        <v>4010.6800000000003</v>
      </c>
      <c r="F49" s="65">
        <f t="shared" si="26"/>
        <v>2045.5</v>
      </c>
      <c r="G49" s="65">
        <f t="shared" si="26"/>
        <v>719.5</v>
      </c>
      <c r="H49" s="65">
        <f t="shared" si="26"/>
        <v>1125</v>
      </c>
      <c r="I49" s="65">
        <f t="shared" si="26"/>
        <v>62.5</v>
      </c>
      <c r="J49" s="65">
        <f t="shared" si="26"/>
        <v>22100.74</v>
      </c>
      <c r="K49" s="66">
        <f>K10+K23+K36+K39+K47</f>
        <v>24218.5</v>
      </c>
      <c r="L49" s="67">
        <f>B49/K49</f>
        <v>0.47559964489956025</v>
      </c>
      <c r="M49" s="66">
        <f>M10+M23+M36+M39+M47</f>
        <v>20328.5</v>
      </c>
      <c r="N49" s="67">
        <f>B49/M49</f>
        <v>0.56660894802862971</v>
      </c>
      <c r="O49" s="97">
        <f>J49-K49</f>
        <v>-2117.7599999999984</v>
      </c>
      <c r="P49" s="66">
        <f>P10+P23+P36+P39+P47</f>
        <v>18210.739999999998</v>
      </c>
      <c r="Q49" s="67">
        <f>B49/P49</f>
        <v>0.63250093076942515</v>
      </c>
      <c r="S49" s="69"/>
    </row>
    <row r="50" spans="1:19" s="49" customFormat="1">
      <c r="A50" s="59"/>
      <c r="B50" s="70"/>
      <c r="C50" s="70"/>
      <c r="D50" s="70"/>
      <c r="E50" s="70"/>
      <c r="F50" s="70"/>
      <c r="G50" s="70"/>
      <c r="H50" s="70"/>
      <c r="I50" s="70"/>
      <c r="J50" s="70"/>
      <c r="K50" s="63"/>
      <c r="L50" s="71"/>
      <c r="M50" s="63"/>
      <c r="N50" s="71"/>
      <c r="O50" s="95"/>
      <c r="P50" s="63"/>
      <c r="Q50" s="71"/>
      <c r="S50" s="72"/>
    </row>
    <row r="51" spans="1:19">
      <c r="A51" s="50" t="s">
        <v>31</v>
      </c>
      <c r="B51" s="51">
        <f>Kundenjobs!$BB51</f>
        <v>36.049999999999997</v>
      </c>
      <c r="C51" s="51">
        <f>Pitch_Neugeschäft!$BB51</f>
        <v>3.75</v>
      </c>
      <c r="D51" s="51">
        <f>'Keine Arbeit'!$BB51</f>
        <v>5.45</v>
      </c>
      <c r="E51" s="51">
        <f>'Interne Jobs'!$BB51</f>
        <v>683</v>
      </c>
      <c r="F51" s="51">
        <f>Urlaub!$BB51</f>
        <v>50.5</v>
      </c>
      <c r="G51" s="51">
        <f>Krankheit!$BB51</f>
        <v>0</v>
      </c>
      <c r="H51" s="51">
        <f>Feiertage!$BB51</f>
        <v>44.25</v>
      </c>
      <c r="I51" s="51">
        <f>Überstundenabbau!$BB51</f>
        <v>0</v>
      </c>
      <c r="J51" s="51">
        <f>SUM(B51:I51)</f>
        <v>823</v>
      </c>
      <c r="K51" s="52">
        <f>sollStunden!D51</f>
        <v>828</v>
      </c>
      <c r="L51" s="53">
        <f>B51/K51</f>
        <v>4.3538647342995167E-2</v>
      </c>
      <c r="M51" s="52">
        <f>K51-F51-H51-G51</f>
        <v>733.25</v>
      </c>
      <c r="N51" s="53">
        <f>B51/M51</f>
        <v>4.9164677804295939E-2</v>
      </c>
      <c r="O51" s="95">
        <f>J51-K51</f>
        <v>-5</v>
      </c>
      <c r="P51" s="52">
        <f>J51-F51-G51-H51</f>
        <v>728.25</v>
      </c>
      <c r="Q51" s="53">
        <f>B51/P51</f>
        <v>4.9502231376587706E-2</v>
      </c>
    </row>
    <row r="52" spans="1:19">
      <c r="A52" s="50" t="s">
        <v>82</v>
      </c>
      <c r="B52" s="51">
        <f>Kundenjobs!$BB52</f>
        <v>138.25</v>
      </c>
      <c r="C52" s="51">
        <f>Pitch_Neugeschäft!$BB52</f>
        <v>1.5</v>
      </c>
      <c r="D52" s="51">
        <f>'Keine Arbeit'!$BB52</f>
        <v>11</v>
      </c>
      <c r="E52" s="51">
        <f>'Interne Jobs'!$BB52</f>
        <v>533</v>
      </c>
      <c r="F52" s="51">
        <f>Urlaub!$BB52</f>
        <v>32</v>
      </c>
      <c r="G52" s="51">
        <f>Krankheit!$BB52</f>
        <v>152</v>
      </c>
      <c r="H52" s="51">
        <f>Feiertage!$BB52</f>
        <v>48</v>
      </c>
      <c r="I52" s="51">
        <f>Überstundenabbau!$BB52</f>
        <v>0</v>
      </c>
      <c r="J52" s="51">
        <f t="shared" ref="J52" si="27">SUM(B52:I52)</f>
        <v>915.75</v>
      </c>
      <c r="K52" s="52">
        <f>sollStunden!D52</f>
        <v>920</v>
      </c>
      <c r="L52" s="53">
        <f t="shared" ref="L52:L53" si="28">B52/K52</f>
        <v>0.15027173913043479</v>
      </c>
      <c r="M52" s="52">
        <f t="shared" ref="M52:M53" si="29">K52-F52-H52-G52</f>
        <v>688</v>
      </c>
      <c r="N52" s="53">
        <f t="shared" ref="N52:N53" si="30">B52/M52</f>
        <v>0.20094476744186046</v>
      </c>
      <c r="O52" s="95">
        <f t="shared" ref="O52:O53" si="31">J52-K52</f>
        <v>-4.25</v>
      </c>
      <c r="P52" s="52">
        <f t="shared" ref="P52:P53" si="32">J52-F52-G52-H52</f>
        <v>683.75</v>
      </c>
      <c r="Q52" s="53">
        <f t="shared" ref="Q52:Q53" si="33">B52/P52</f>
        <v>0.20219378427787935</v>
      </c>
    </row>
    <row r="53" spans="1:19">
      <c r="A53" s="50" t="s">
        <v>32</v>
      </c>
      <c r="B53" s="51">
        <f>Kundenjobs!$BB53</f>
        <v>41.5</v>
      </c>
      <c r="C53" s="51">
        <f>Pitch_Neugeschäft!$BB53</f>
        <v>0</v>
      </c>
      <c r="D53" s="51">
        <f>'Keine Arbeit'!$BB53</f>
        <v>4.5</v>
      </c>
      <c r="E53" s="51">
        <f>'Interne Jobs'!$BB53</f>
        <v>752.5</v>
      </c>
      <c r="F53" s="51">
        <f>Urlaub!$BB53</f>
        <v>56</v>
      </c>
      <c r="G53" s="51">
        <f>Krankheit!$BB53</f>
        <v>18.5</v>
      </c>
      <c r="H53" s="51">
        <f>Feiertage!$BB53</f>
        <v>48</v>
      </c>
      <c r="I53" s="51">
        <f>Überstundenabbau!$BB53</f>
        <v>0</v>
      </c>
      <c r="J53" s="51">
        <f>SUM(B53:I53)</f>
        <v>921</v>
      </c>
      <c r="K53" s="52">
        <f>sollStunden!D53</f>
        <v>920</v>
      </c>
      <c r="L53" s="53">
        <f t="shared" si="28"/>
        <v>4.5108695652173916E-2</v>
      </c>
      <c r="M53" s="52">
        <f t="shared" si="29"/>
        <v>797.5</v>
      </c>
      <c r="N53" s="53">
        <f t="shared" si="30"/>
        <v>5.2037617554858931E-2</v>
      </c>
      <c r="O53" s="95">
        <f t="shared" si="31"/>
        <v>1</v>
      </c>
      <c r="P53" s="52">
        <f t="shared" si="32"/>
        <v>798.5</v>
      </c>
      <c r="Q53" s="53">
        <f t="shared" si="33"/>
        <v>5.1972448340638695E-2</v>
      </c>
    </row>
    <row r="54" spans="1:19">
      <c r="A54" s="54" t="s">
        <v>33</v>
      </c>
      <c r="B54" s="73">
        <f>SUM(B51:B53)</f>
        <v>215.8</v>
      </c>
      <c r="C54" s="73">
        <f t="shared" ref="C54:J54" si="34">SUM(C51:C53)</f>
        <v>5.25</v>
      </c>
      <c r="D54" s="73">
        <f>SUM(D51:D53)</f>
        <v>20.95</v>
      </c>
      <c r="E54" s="73">
        <f t="shared" si="34"/>
        <v>1968.5</v>
      </c>
      <c r="F54" s="73">
        <f t="shared" si="34"/>
        <v>138.5</v>
      </c>
      <c r="G54" s="73">
        <f t="shared" si="34"/>
        <v>170.5</v>
      </c>
      <c r="H54" s="73">
        <f t="shared" si="34"/>
        <v>140.25</v>
      </c>
      <c r="I54" s="73">
        <f t="shared" si="34"/>
        <v>0</v>
      </c>
      <c r="J54" s="73">
        <f t="shared" si="34"/>
        <v>2659.75</v>
      </c>
      <c r="K54" s="56">
        <f>SUM(K51:K53)</f>
        <v>2668</v>
      </c>
      <c r="L54" s="57">
        <f>B54/K54</f>
        <v>8.0884557721139436E-2</v>
      </c>
      <c r="M54" s="56">
        <f>SUM(M51:M53)</f>
        <v>2218.75</v>
      </c>
      <c r="N54" s="57">
        <f>B54/M54</f>
        <v>9.7261971830985922E-2</v>
      </c>
      <c r="O54" s="96">
        <f>J54-K54</f>
        <v>-8.25</v>
      </c>
      <c r="P54" s="56">
        <f>SUM(P51:P53)</f>
        <v>2210.5</v>
      </c>
      <c r="Q54" s="93">
        <f>B54/P54</f>
        <v>9.7624971725853882E-2</v>
      </c>
    </row>
    <row r="55" spans="1:19">
      <c r="A55" s="50"/>
      <c r="B55" s="51"/>
      <c r="C55" s="51"/>
      <c r="D55" s="51"/>
      <c r="E55" s="51"/>
      <c r="F55" s="51"/>
      <c r="G55" s="51"/>
      <c r="H55" s="51"/>
      <c r="I55" s="51"/>
      <c r="J55" s="51"/>
      <c r="K55" s="52"/>
      <c r="L55" s="53"/>
      <c r="M55" s="52"/>
      <c r="N55" s="53"/>
      <c r="O55" s="95"/>
      <c r="P55" s="52"/>
      <c r="Q55" s="53"/>
    </row>
    <row r="56" spans="1:19">
      <c r="A56" s="50" t="s">
        <v>89</v>
      </c>
      <c r="B56" s="51">
        <f>Kundenjobs!BB56</f>
        <v>113.25</v>
      </c>
      <c r="C56" s="51">
        <f>Pitch_Neugeschäft!$BB56</f>
        <v>7.5</v>
      </c>
      <c r="D56" s="51">
        <f>'Keine Arbeit'!$BB56</f>
        <v>7</v>
      </c>
      <c r="E56" s="51">
        <f>'Interne Jobs'!$BB56</f>
        <v>336.5</v>
      </c>
      <c r="F56" s="51">
        <f>Urlaub!$BB56</f>
        <v>24</v>
      </c>
      <c r="G56" s="51">
        <f>Krankheit!$BB56</f>
        <v>48</v>
      </c>
      <c r="H56" s="51">
        <f>Feiertage!$BB56</f>
        <v>48</v>
      </c>
      <c r="I56" s="51">
        <f>Überstundenabbau!$BB56</f>
        <v>0</v>
      </c>
      <c r="J56" s="51">
        <f>SUM(B56:I56)</f>
        <v>584.25</v>
      </c>
      <c r="K56" s="52">
        <f>sollStunden!D56</f>
        <v>920</v>
      </c>
      <c r="L56" s="53">
        <f>B56/K56</f>
        <v>0.12309782608695652</v>
      </c>
      <c r="M56" s="52">
        <f>K56-F56-G56-H56</f>
        <v>800</v>
      </c>
      <c r="N56" s="53">
        <f>B56/M56</f>
        <v>0.14156250000000001</v>
      </c>
      <c r="O56" s="95">
        <f>J56-K56</f>
        <v>-335.75</v>
      </c>
      <c r="P56" s="52">
        <f>J56-F56-G56-H56</f>
        <v>464.25</v>
      </c>
      <c r="Q56" s="53">
        <f>B56/P56</f>
        <v>0.24394184168012925</v>
      </c>
    </row>
    <row r="57" spans="1:19">
      <c r="A57" s="50" t="s">
        <v>34</v>
      </c>
      <c r="B57" s="51">
        <f>Kundenjobs!BB57</f>
        <v>164.5</v>
      </c>
      <c r="C57" s="51">
        <f>Pitch_Neugeschäft!$BB57</f>
        <v>0</v>
      </c>
      <c r="D57" s="51">
        <f>'Keine Arbeit'!$BB57</f>
        <v>0</v>
      </c>
      <c r="E57" s="51">
        <f>'Interne Jobs'!$BB57</f>
        <v>109.5</v>
      </c>
      <c r="F57" s="51">
        <f>Urlaub!$BB57</f>
        <v>0</v>
      </c>
      <c r="G57" s="51">
        <f>Krankheit!$BB57</f>
        <v>0</v>
      </c>
      <c r="H57" s="51">
        <f>Feiertage!$BB57</f>
        <v>20</v>
      </c>
      <c r="I57" s="51">
        <f>Überstundenabbau!$BB57</f>
        <v>0</v>
      </c>
      <c r="J57" s="51">
        <f>SUM(B57:I57)</f>
        <v>294</v>
      </c>
      <c r="K57" s="52">
        <f>sollStunden!D57</f>
        <v>460</v>
      </c>
      <c r="L57" s="53">
        <f>B57/K57</f>
        <v>0.3576086956521739</v>
      </c>
      <c r="M57" s="52">
        <f>K57-F57-H57-G57</f>
        <v>440</v>
      </c>
      <c r="N57" s="53">
        <f>B57/M57</f>
        <v>0.37386363636363634</v>
      </c>
      <c r="O57" s="95">
        <f>J57-K57</f>
        <v>-166</v>
      </c>
      <c r="P57" s="52">
        <f>J57-F57-G57-H57</f>
        <v>274</v>
      </c>
      <c r="Q57" s="53">
        <f>B57/P57</f>
        <v>0.60036496350364965</v>
      </c>
    </row>
    <row r="58" spans="1:19">
      <c r="A58" s="54" t="s">
        <v>35</v>
      </c>
      <c r="B58" s="73">
        <f>SUM(B56:B57)</f>
        <v>277.75</v>
      </c>
      <c r="C58" s="73">
        <f t="shared" ref="C58:J58" si="35">SUM(C56:C57)</f>
        <v>7.5</v>
      </c>
      <c r="D58" s="73">
        <f t="shared" si="35"/>
        <v>7</v>
      </c>
      <c r="E58" s="73">
        <f t="shared" si="35"/>
        <v>446</v>
      </c>
      <c r="F58" s="73">
        <f t="shared" si="35"/>
        <v>24</v>
      </c>
      <c r="G58" s="73">
        <f t="shared" si="35"/>
        <v>48</v>
      </c>
      <c r="H58" s="73">
        <f t="shared" si="35"/>
        <v>68</v>
      </c>
      <c r="I58" s="73">
        <f t="shared" si="35"/>
        <v>0</v>
      </c>
      <c r="J58" s="73">
        <f t="shared" si="35"/>
        <v>878.25</v>
      </c>
      <c r="K58" s="56">
        <f>SUM(K56:K57)</f>
        <v>1380</v>
      </c>
      <c r="L58" s="57">
        <f>B58/K58</f>
        <v>0.20126811594202898</v>
      </c>
      <c r="M58" s="56">
        <f>SUM(M56:M57)</f>
        <v>1240</v>
      </c>
      <c r="N58" s="57">
        <f>B58/M58</f>
        <v>0.22399193548387097</v>
      </c>
      <c r="O58" s="88">
        <f>J58-K58</f>
        <v>-501.75</v>
      </c>
      <c r="P58" s="56">
        <f>SUM(P56:P57)</f>
        <v>738.25</v>
      </c>
      <c r="Q58" s="93">
        <f>B58/P58</f>
        <v>0.37622756518794448</v>
      </c>
    </row>
    <row r="59" spans="1:19">
      <c r="A59" s="50"/>
      <c r="B59" s="51"/>
      <c r="J59" s="71"/>
      <c r="K59" s="51"/>
      <c r="L59" s="71"/>
      <c r="N59" s="71"/>
      <c r="O59" s="95"/>
      <c r="P59" s="101"/>
      <c r="Q59" s="71"/>
    </row>
    <row r="60" spans="1:19">
      <c r="A60" s="50" t="s">
        <v>92</v>
      </c>
      <c r="B60" s="51">
        <f>Kundenjobs!BB60</f>
        <v>466.5</v>
      </c>
      <c r="C60" s="51">
        <f>Pitch_Neugeschäft!$BB60</f>
        <v>40</v>
      </c>
      <c r="D60" s="51">
        <f>'Keine Arbeit'!$BB60</f>
        <v>0</v>
      </c>
      <c r="E60" s="51">
        <f>'Interne Jobs'!$BB60</f>
        <v>210.5</v>
      </c>
      <c r="F60" s="51">
        <f>Urlaub!$BB60</f>
        <v>53.5</v>
      </c>
      <c r="G60" s="51">
        <f>Krankheit!$BB60</f>
        <v>0</v>
      </c>
      <c r="H60" s="51">
        <f>Feiertage!$BB60</f>
        <v>42</v>
      </c>
      <c r="I60" s="51">
        <f>Überstundenabbau!$BB60</f>
        <v>7</v>
      </c>
      <c r="J60" s="51">
        <f>SUM(B60:I60)</f>
        <v>819.5</v>
      </c>
      <c r="K60" s="52">
        <f>sollStunden!D60</f>
        <v>805</v>
      </c>
      <c r="L60" s="53">
        <f>B60/K60</f>
        <v>0.57950310559006213</v>
      </c>
      <c r="M60" s="51">
        <f>K60-F60-G60-H60</f>
        <v>709.5</v>
      </c>
      <c r="N60" s="53">
        <f>B60/M60</f>
        <v>0.65750528541226216</v>
      </c>
      <c r="O60" s="95">
        <f>J60-K60</f>
        <v>14.5</v>
      </c>
      <c r="P60" s="51">
        <f>J60-F60-G60-H60</f>
        <v>724</v>
      </c>
      <c r="Q60" s="53">
        <f>B60/P60</f>
        <v>0.64433701657458564</v>
      </c>
    </row>
    <row r="61" spans="1:19">
      <c r="A61" s="121" t="s">
        <v>99</v>
      </c>
      <c r="B61" s="51">
        <f>Kundenjobs!BB61</f>
        <v>325.25</v>
      </c>
      <c r="C61" s="51">
        <f>Pitch_Neugeschäft!$BB61</f>
        <v>0</v>
      </c>
      <c r="D61" s="51">
        <f>'Keine Arbeit'!$BB61</f>
        <v>0</v>
      </c>
      <c r="E61" s="51">
        <f>'Interne Jobs'!$BB61</f>
        <v>0</v>
      </c>
      <c r="F61" s="51">
        <f>Urlaub!$BB61</f>
        <v>0</v>
      </c>
      <c r="G61" s="51">
        <f>Krankheit!$BB61</f>
        <v>0</v>
      </c>
      <c r="H61" s="51">
        <f>Feiertage!$BB61</f>
        <v>0</v>
      </c>
      <c r="I61" s="51">
        <f>Überstundenabbau!$BB61</f>
        <v>0</v>
      </c>
      <c r="J61" s="51">
        <f t="shared" ref="J61:J62" si="36">SUM(B61:I61)</f>
        <v>325.25</v>
      </c>
      <c r="K61" s="52">
        <f>sollStunden!D61</f>
        <v>480</v>
      </c>
      <c r="L61" s="53">
        <f t="shared" ref="L61:L62" si="37">B61/K61</f>
        <v>0.67760416666666667</v>
      </c>
      <c r="M61" s="51">
        <f t="shared" ref="M61:M62" si="38">K61-F61-G61-H61</f>
        <v>480</v>
      </c>
      <c r="N61" s="53">
        <f t="shared" ref="N61:N62" si="39">B61/M61</f>
        <v>0.67760416666666667</v>
      </c>
      <c r="O61" s="95">
        <f t="shared" ref="O61:O62" si="40">J61-K61</f>
        <v>-154.75</v>
      </c>
      <c r="P61" s="51">
        <f t="shared" ref="P61:P62" si="41">J61-F61-G61-H61</f>
        <v>325.25</v>
      </c>
      <c r="Q61" s="53">
        <f t="shared" ref="Q61:Q62" si="42">B61/P61</f>
        <v>1</v>
      </c>
    </row>
    <row r="62" spans="1:19">
      <c r="A62" s="121" t="s">
        <v>100</v>
      </c>
      <c r="B62" s="51">
        <f>Kundenjobs!BB62</f>
        <v>159.5</v>
      </c>
      <c r="C62" s="51">
        <f>Pitch_Neugeschäft!$BB62</f>
        <v>0</v>
      </c>
      <c r="D62" s="51">
        <f>'Keine Arbeit'!$BB62</f>
        <v>0</v>
      </c>
      <c r="E62" s="51">
        <f>'Interne Jobs'!$BB62</f>
        <v>0</v>
      </c>
      <c r="F62" s="51">
        <f>Urlaub!$BB62</f>
        <v>0</v>
      </c>
      <c r="G62" s="51">
        <f>Krankheit!$BB62</f>
        <v>0</v>
      </c>
      <c r="H62" s="51">
        <f>Feiertage!$BB62</f>
        <v>0</v>
      </c>
      <c r="I62" s="51">
        <f>Überstundenabbau!$BB62</f>
        <v>0</v>
      </c>
      <c r="J62" s="51">
        <f t="shared" si="36"/>
        <v>159.5</v>
      </c>
      <c r="K62" s="52">
        <f>sollStunden!D62</f>
        <v>400</v>
      </c>
      <c r="L62" s="53">
        <f t="shared" si="37"/>
        <v>0.39874999999999999</v>
      </c>
      <c r="M62" s="51">
        <f t="shared" si="38"/>
        <v>400</v>
      </c>
      <c r="N62" s="53">
        <f t="shared" si="39"/>
        <v>0.39874999999999999</v>
      </c>
      <c r="O62" s="95">
        <f t="shared" si="40"/>
        <v>-240.5</v>
      </c>
      <c r="P62" s="51">
        <f t="shared" si="41"/>
        <v>159.5</v>
      </c>
      <c r="Q62" s="53">
        <f t="shared" si="42"/>
        <v>1</v>
      </c>
    </row>
    <row r="63" spans="1:19">
      <c r="A63" s="50" t="s">
        <v>85</v>
      </c>
      <c r="B63" s="51">
        <f>Kundenjobs!BB63</f>
        <v>282</v>
      </c>
      <c r="C63" s="51">
        <f>Pitch_Neugeschäft!$BB63</f>
        <v>0</v>
      </c>
      <c r="D63" s="51">
        <f>'Keine Arbeit'!$BB63</f>
        <v>5.5</v>
      </c>
      <c r="E63" s="51">
        <f>'Interne Jobs'!$BB63</f>
        <v>120.5</v>
      </c>
      <c r="F63" s="51">
        <f>Urlaub!$BB63</f>
        <v>72</v>
      </c>
      <c r="G63" s="51">
        <f>Krankheit!$BB63</f>
        <v>18</v>
      </c>
      <c r="H63" s="51">
        <f>Feiertage!$BB63</f>
        <v>16</v>
      </c>
      <c r="I63" s="51">
        <f>Überstundenabbau!$BB63</f>
        <v>0</v>
      </c>
      <c r="J63" s="51">
        <f t="shared" ref="J63:J65" si="43">SUM(B63:I63)</f>
        <v>514</v>
      </c>
      <c r="K63" s="52">
        <f>sollStunden!D63</f>
        <v>480</v>
      </c>
      <c r="L63" s="53">
        <f t="shared" ref="L63:L65" si="44">B63/K63</f>
        <v>0.58750000000000002</v>
      </c>
      <c r="M63" s="51">
        <f t="shared" ref="M63:M65" si="45">K63-F63-G63-H63</f>
        <v>374</v>
      </c>
      <c r="N63" s="53">
        <f t="shared" ref="N63:N65" si="46">B63/M63</f>
        <v>0.75401069518716579</v>
      </c>
      <c r="O63" s="95">
        <f t="shared" ref="O63:O65" si="47">J63-K63</f>
        <v>34</v>
      </c>
      <c r="P63" s="51">
        <f t="shared" ref="P63:P65" si="48">J63-F63-G63-H63</f>
        <v>408</v>
      </c>
      <c r="Q63" s="53">
        <f t="shared" ref="Q63:Q65" si="49">B63/P63</f>
        <v>0.69117647058823528</v>
      </c>
    </row>
    <row r="64" spans="1:19">
      <c r="A64" s="50" t="s">
        <v>86</v>
      </c>
      <c r="B64" s="51">
        <f>Kundenjobs!BB64</f>
        <v>339.25</v>
      </c>
      <c r="C64" s="51">
        <f>Pitch_Neugeschäft!$BB64</f>
        <v>0</v>
      </c>
      <c r="D64" s="51">
        <f>'Keine Arbeit'!$BB64</f>
        <v>0</v>
      </c>
      <c r="E64" s="51">
        <f>'Interne Jobs'!$BB64</f>
        <v>161.25</v>
      </c>
      <c r="F64" s="51">
        <f>Urlaub!$BB64</f>
        <v>45</v>
      </c>
      <c r="G64" s="51">
        <f>Krankheit!$BB64</f>
        <v>5</v>
      </c>
      <c r="H64" s="51">
        <f>Feiertage!$BB64</f>
        <v>30</v>
      </c>
      <c r="I64" s="51">
        <f>Überstundenabbau!$BB64</f>
        <v>0</v>
      </c>
      <c r="J64" s="51">
        <f t="shared" si="43"/>
        <v>580.5</v>
      </c>
      <c r="K64" s="52">
        <f>sollStunden!D64</f>
        <v>575</v>
      </c>
      <c r="L64" s="53">
        <f t="shared" si="44"/>
        <v>0.59</v>
      </c>
      <c r="M64" s="51">
        <f t="shared" si="45"/>
        <v>495</v>
      </c>
      <c r="N64" s="53">
        <f t="shared" si="46"/>
        <v>0.68535353535353538</v>
      </c>
      <c r="O64" s="95">
        <f t="shared" si="47"/>
        <v>5.5</v>
      </c>
      <c r="P64" s="51">
        <f t="shared" si="48"/>
        <v>500.5</v>
      </c>
      <c r="Q64" s="53">
        <f>B64/P64</f>
        <v>0.6778221778221778</v>
      </c>
    </row>
    <row r="65" spans="1:17" ht="12" thickBot="1">
      <c r="A65" s="50" t="s">
        <v>87</v>
      </c>
      <c r="B65" s="51">
        <f>Kundenjobs!BB65</f>
        <v>651</v>
      </c>
      <c r="C65" s="51">
        <f>Pitch_Neugeschäft!$BB65</f>
        <v>16.5</v>
      </c>
      <c r="D65" s="51">
        <f>'Keine Arbeit'!$BB65</f>
        <v>17</v>
      </c>
      <c r="E65" s="51">
        <f>'Interne Jobs'!$BB65</f>
        <v>146</v>
      </c>
      <c r="F65" s="51">
        <f>Urlaub!$BB65</f>
        <v>56</v>
      </c>
      <c r="G65" s="51">
        <f>Krankheit!$BB65</f>
        <v>8</v>
      </c>
      <c r="H65" s="51">
        <f>Feiertage!$BB65</f>
        <v>48</v>
      </c>
      <c r="I65" s="51">
        <f>Überstundenabbau!$BB65</f>
        <v>0</v>
      </c>
      <c r="J65" s="51">
        <f t="shared" si="43"/>
        <v>942.5</v>
      </c>
      <c r="K65" s="52">
        <f>sollStunden!D65</f>
        <v>920</v>
      </c>
      <c r="L65" s="53">
        <f t="shared" si="44"/>
        <v>0.70760869565217388</v>
      </c>
      <c r="M65" s="51">
        <f t="shared" si="45"/>
        <v>808</v>
      </c>
      <c r="N65" s="53">
        <f t="shared" si="46"/>
        <v>0.80569306930693074</v>
      </c>
      <c r="O65" s="95">
        <f t="shared" si="47"/>
        <v>22.5</v>
      </c>
      <c r="P65" s="51">
        <f t="shared" si="48"/>
        <v>830.5</v>
      </c>
      <c r="Q65" s="53">
        <f t="shared" si="49"/>
        <v>0.78386514148103548</v>
      </c>
    </row>
    <row r="66" spans="1:17" ht="12" thickBot="1">
      <c r="A66" s="54" t="s">
        <v>88</v>
      </c>
      <c r="B66" s="73">
        <f>SUM(B60:B65)</f>
        <v>2223.5</v>
      </c>
      <c r="C66" s="73">
        <f t="shared" ref="C66:J66" si="50">SUM(C60:C65)</f>
        <v>56.5</v>
      </c>
      <c r="D66" s="73">
        <f t="shared" si="50"/>
        <v>22.5</v>
      </c>
      <c r="E66" s="73">
        <f t="shared" si="50"/>
        <v>638.25</v>
      </c>
      <c r="F66" s="73">
        <f t="shared" si="50"/>
        <v>226.5</v>
      </c>
      <c r="G66" s="73">
        <f t="shared" si="50"/>
        <v>31</v>
      </c>
      <c r="H66" s="73">
        <f t="shared" si="50"/>
        <v>136</v>
      </c>
      <c r="I66" s="73">
        <f t="shared" si="50"/>
        <v>7</v>
      </c>
      <c r="J66" s="73">
        <f t="shared" si="50"/>
        <v>3341.25</v>
      </c>
      <c r="K66" s="74">
        <f>SUM(K60:K65)</f>
        <v>3660</v>
      </c>
      <c r="L66" s="57">
        <f>B66/K66</f>
        <v>0.60751366120218575</v>
      </c>
      <c r="M66" s="74">
        <f>SUM(M60:M65)</f>
        <v>3266.5</v>
      </c>
      <c r="N66" s="75">
        <f>B66/M66</f>
        <v>0.68069799479565285</v>
      </c>
      <c r="O66" s="98">
        <f>J66-K66</f>
        <v>-318.75</v>
      </c>
      <c r="P66" s="66">
        <f>SUM(P60:P65)</f>
        <v>2947.75</v>
      </c>
      <c r="Q66" s="76">
        <f>B66/P66</f>
        <v>0.75430413026884913</v>
      </c>
    </row>
    <row r="67" spans="1:17" ht="12" thickBot="1">
      <c r="A67" s="50"/>
    </row>
    <row r="68" spans="1:17" ht="13" thickBot="1">
      <c r="A68" s="102" t="s">
        <v>57</v>
      </c>
      <c r="B68" s="103">
        <f>B66+B58+B54+B49</f>
        <v>14235.36</v>
      </c>
      <c r="C68" s="103">
        <f t="shared" ref="C68:J68" si="51">C66+C58+C54+C49</f>
        <v>1483.5</v>
      </c>
      <c r="D68" s="103">
        <f t="shared" si="51"/>
        <v>1255.45</v>
      </c>
      <c r="E68" s="103">
        <f t="shared" si="51"/>
        <v>7063.43</v>
      </c>
      <c r="F68" s="103">
        <f t="shared" si="51"/>
        <v>2434.5</v>
      </c>
      <c r="G68" s="103">
        <f t="shared" si="51"/>
        <v>969</v>
      </c>
      <c r="H68" s="103">
        <f t="shared" si="51"/>
        <v>1469.25</v>
      </c>
      <c r="I68" s="103">
        <f t="shared" si="51"/>
        <v>69.5</v>
      </c>
      <c r="J68" s="103">
        <f t="shared" si="51"/>
        <v>28979.99</v>
      </c>
      <c r="K68" s="103">
        <f t="shared" ref="K68:Q68" si="52">K66+K58+K54+K49</f>
        <v>31926.5</v>
      </c>
      <c r="L68" s="103">
        <f t="shared" si="52"/>
        <v>1.3652659797649145</v>
      </c>
      <c r="M68" s="103">
        <f t="shared" si="52"/>
        <v>27053.75</v>
      </c>
      <c r="N68" s="103">
        <f t="shared" si="52"/>
        <v>1.5685608501391393</v>
      </c>
      <c r="O68" s="103">
        <f t="shared" si="52"/>
        <v>-2946.5099999999984</v>
      </c>
      <c r="P68" s="103">
        <f t="shared" si="52"/>
        <v>24107.239999999998</v>
      </c>
      <c r="Q68" s="104">
        <f t="shared" si="52"/>
        <v>1.8606575979520728</v>
      </c>
    </row>
  </sheetData>
  <mergeCells count="4">
    <mergeCell ref="B4:I4"/>
    <mergeCell ref="K4:L4"/>
    <mergeCell ref="M4:N4"/>
    <mergeCell ref="P4:Q4"/>
  </mergeCells>
  <phoneticPr fontId="12" type="noConversion"/>
  <pageMargins left="0.75000000000000011" right="0.75000000000000011" top="1" bottom="1" header="0.5" footer="0.5"/>
  <pageSetup paperSize="8" scale="90" orientation="landscape" horizontalDpi="4294967292" verticalDpi="4294967292"/>
  <colBreaks count="1" manualBreakCount="1">
    <brk id="17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1</vt:i4>
      </vt:variant>
    </vt:vector>
  </HeadingPairs>
  <TitlesOfParts>
    <vt:vector size="11" baseType="lpstr">
      <vt:lpstr>Kundenjobs</vt:lpstr>
      <vt:lpstr>Pitch_Neugeschäft</vt:lpstr>
      <vt:lpstr>Keine Arbeit</vt:lpstr>
      <vt:lpstr>Interne Jobs</vt:lpstr>
      <vt:lpstr>Urlaub</vt:lpstr>
      <vt:lpstr>Krankheit</vt:lpstr>
      <vt:lpstr>Feiertage</vt:lpstr>
      <vt:lpstr>Überstundenabbau</vt:lpstr>
      <vt:lpstr>Überarbeitete Zusammenfassung</vt:lpstr>
      <vt:lpstr>sollStunden</vt:lpstr>
      <vt:lpstr>'Überarbeitete Zusammenfassung'!Drucktitel</vt:lpstr>
    </vt:vector>
  </TitlesOfParts>
  <Company>Selinka/Schmitz Kommunikationsagentur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 Mihm</dc:creator>
  <cp:lastModifiedBy>Christian</cp:lastModifiedBy>
  <cp:lastPrinted>2018-11-08T13:50:21Z</cp:lastPrinted>
  <dcterms:created xsi:type="dcterms:W3CDTF">2016-10-11T16:03:48Z</dcterms:created>
  <dcterms:modified xsi:type="dcterms:W3CDTF">2019-07-19T09:33:40Z</dcterms:modified>
</cp:coreProperties>
</file>