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fabia\Privat\E30\SI_Board_Reman\"/>
    </mc:Choice>
  </mc:AlternateContent>
  <xr:revisionPtr revIDLastSave="0" documentId="13_ncr:1_{AA68AFC9-7EFF-499E-9796-D50134339FC6}" xr6:coauthVersionLast="47" xr6:coauthVersionMax="47" xr10:uidLastSave="{00000000-0000-0000-0000-000000000000}"/>
  <bookViews>
    <workbookView xWindow="-192" yWindow="-192" windowWidth="41664" windowHeight="17064" activeTab="1" xr2:uid="{00000000-000D-0000-FFFF-FFFF00000000}"/>
  </bookViews>
  <sheets>
    <sheet name="BOM_V1+V2" sheetId="1" r:id="rId1"/>
    <sheet name="BOM_V3" sheetId="3" r:id="rId2"/>
    <sheet name="Component Label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3" l="1"/>
  <c r="M40" i="3"/>
  <c r="M38" i="3"/>
  <c r="M36" i="3"/>
  <c r="M35" i="3"/>
  <c r="M34" i="3"/>
  <c r="M33" i="3"/>
  <c r="M32" i="3"/>
  <c r="M31" i="3"/>
  <c r="M30" i="3"/>
  <c r="M29" i="3"/>
  <c r="M28" i="3"/>
  <c r="M27" i="3"/>
  <c r="M26" i="3"/>
  <c r="M25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56" i="3"/>
  <c r="M55" i="3"/>
  <c r="M54" i="3"/>
  <c r="M46" i="3"/>
  <c r="M53" i="3"/>
  <c r="M52" i="3"/>
  <c r="M51" i="3"/>
  <c r="M67" i="3"/>
  <c r="M66" i="3"/>
  <c r="M65" i="3"/>
  <c r="M64" i="3"/>
  <c r="M63" i="3"/>
  <c r="P65" i="3"/>
  <c r="P66" i="3"/>
  <c r="E65" i="3"/>
  <c r="E66" i="3"/>
  <c r="E67" i="3"/>
  <c r="P67" i="3"/>
  <c r="M61" i="3"/>
  <c r="P64" i="3"/>
  <c r="E64" i="3"/>
  <c r="P63" i="3"/>
  <c r="E63" i="3"/>
  <c r="E62" i="3"/>
  <c r="M60" i="3"/>
  <c r="E60" i="3"/>
  <c r="M59" i="3"/>
  <c r="E59" i="3"/>
  <c r="E58" i="3"/>
  <c r="M57" i="3"/>
  <c r="E57" i="3"/>
  <c r="P56" i="3"/>
  <c r="E56" i="3"/>
  <c r="P55" i="3"/>
  <c r="P54" i="3"/>
  <c r="P53" i="3"/>
  <c r="P52" i="3"/>
  <c r="P51" i="3"/>
  <c r="M50" i="3"/>
  <c r="M49" i="3"/>
  <c r="M48" i="3"/>
  <c r="M47" i="3"/>
  <c r="P46" i="3"/>
  <c r="M45" i="3"/>
  <c r="E45" i="3"/>
  <c r="M44" i="3"/>
  <c r="E44" i="3"/>
  <c r="M43" i="3"/>
  <c r="M42" i="3"/>
  <c r="P41" i="3"/>
  <c r="E41" i="3"/>
  <c r="P40" i="3"/>
  <c r="E40" i="3"/>
  <c r="M39" i="3"/>
  <c r="E39" i="3"/>
  <c r="P38" i="3"/>
  <c r="E38" i="3"/>
  <c r="M37" i="3"/>
  <c r="E37" i="3"/>
  <c r="P36" i="3"/>
  <c r="E36" i="3"/>
  <c r="P35" i="3"/>
  <c r="P34" i="3"/>
  <c r="E34" i="3"/>
  <c r="P33" i="3"/>
  <c r="E33" i="3"/>
  <c r="P32" i="3"/>
  <c r="P31" i="3"/>
  <c r="E31" i="3"/>
  <c r="P30" i="3"/>
  <c r="E30" i="3"/>
  <c r="P29" i="3"/>
  <c r="E29" i="3"/>
  <c r="P28" i="3"/>
  <c r="E28" i="3"/>
  <c r="P27" i="3"/>
  <c r="E27" i="3"/>
  <c r="P26" i="3"/>
  <c r="E26" i="3"/>
  <c r="P25" i="3"/>
  <c r="M24" i="3"/>
  <c r="E24" i="3"/>
  <c r="P23" i="3"/>
  <c r="E23" i="3"/>
  <c r="P22" i="3"/>
  <c r="E22" i="3"/>
  <c r="P21" i="3"/>
  <c r="E21" i="3"/>
  <c r="P20" i="3"/>
  <c r="P19" i="3"/>
  <c r="E19" i="3"/>
  <c r="P18" i="3"/>
  <c r="P17" i="3"/>
  <c r="E17" i="3"/>
  <c r="P16" i="3"/>
  <c r="E16" i="3"/>
  <c r="P15" i="3"/>
  <c r="E15" i="3"/>
  <c r="P14" i="3"/>
  <c r="E14" i="3"/>
  <c r="P13" i="3"/>
  <c r="E13" i="3"/>
  <c r="P12" i="3"/>
  <c r="E12" i="3"/>
  <c r="P11" i="3"/>
  <c r="E11" i="3"/>
  <c r="P10" i="3"/>
  <c r="E10" i="3"/>
  <c r="P9" i="3"/>
  <c r="E9" i="3"/>
  <c r="P8" i="3"/>
  <c r="E8" i="3"/>
  <c r="C6" i="3"/>
  <c r="E8" i="1"/>
  <c r="E9" i="1"/>
  <c r="E10" i="1"/>
  <c r="E11" i="1"/>
  <c r="E12" i="1"/>
  <c r="E13" i="1"/>
  <c r="E14" i="1"/>
  <c r="E15" i="1"/>
  <c r="E16" i="1"/>
  <c r="E17" i="1"/>
  <c r="E19" i="1"/>
  <c r="E21" i="1"/>
  <c r="E22" i="1"/>
  <c r="E23" i="1"/>
  <c r="E24" i="1"/>
  <c r="E26" i="1"/>
  <c r="E27" i="1"/>
  <c r="E28" i="1"/>
  <c r="E29" i="1"/>
  <c r="E30" i="1"/>
  <c r="E31" i="1"/>
  <c r="E33" i="1"/>
  <c r="E34" i="1"/>
  <c r="E36" i="1"/>
  <c r="E37" i="1"/>
  <c r="E38" i="1"/>
  <c r="E39" i="1"/>
  <c r="E40" i="1"/>
  <c r="E41" i="1"/>
  <c r="E43" i="1"/>
  <c r="E45" i="1"/>
  <c r="E46" i="1"/>
  <c r="E56" i="1"/>
  <c r="E58" i="1"/>
  <c r="E59" i="1"/>
  <c r="E60" i="1"/>
  <c r="E61" i="1"/>
  <c r="E62" i="1"/>
  <c r="E64" i="1"/>
  <c r="E65" i="1"/>
  <c r="E66" i="1"/>
  <c r="E67" i="1"/>
  <c r="O8" i="1"/>
  <c r="N5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40" i="1"/>
  <c r="O41" i="1"/>
  <c r="O47" i="1"/>
  <c r="O52" i="1"/>
  <c r="O53" i="1"/>
  <c r="O54" i="1"/>
  <c r="O55" i="1"/>
  <c r="O56" i="1"/>
  <c r="O57" i="1"/>
  <c r="O58" i="1"/>
  <c r="O65" i="1"/>
  <c r="O66" i="1"/>
  <c r="O67" i="1"/>
  <c r="L24" i="1"/>
  <c r="K5" i="1" s="1"/>
  <c r="L37" i="1"/>
  <c r="L39" i="1"/>
  <c r="L42" i="1"/>
  <c r="L44" i="1"/>
  <c r="L45" i="1"/>
  <c r="L46" i="1"/>
  <c r="L48" i="1"/>
  <c r="L49" i="1"/>
  <c r="L50" i="1"/>
  <c r="L51" i="1"/>
  <c r="L59" i="1"/>
  <c r="L60" i="1"/>
  <c r="L61" i="1"/>
  <c r="L62" i="1"/>
  <c r="C6" i="1"/>
  <c r="L5" i="3" l="1"/>
  <c r="O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tc={67B77BD2-9664-4149-AB22-CA09F97CDC6D}</author>
  </authors>
  <commentList>
    <comment ref="F59" authorId="0" shapeId="0" xr:uid="{67B77BD2-9664-4149-AB22-CA09F97CDC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 socket</t>
      </text>
    </comment>
  </commentList>
</comments>
</file>

<file path=xl/sharedStrings.xml><?xml version="1.0" encoding="utf-8"?>
<sst xmlns="http://schemas.openxmlformats.org/spreadsheetml/2006/main" count="621" uniqueCount="301">
  <si>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</si>
  <si>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</si>
  <si>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</si>
  <si>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</si>
  <si>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</si>
  <si>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</si>
  <si>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</si>
  <si>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</si>
  <si>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</si>
  <si>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R15</t>
  </si>
  <si>
    <t>C5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</si>
  <si>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</si>
  <si>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</si>
  <si>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</si>
  <si>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</si>
  <si>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</si>
  <si>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</si>
  <si>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</si>
  <si>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</si>
  <si>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</si>
  <si>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</si>
  <si>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R12</t>
  </si>
  <si>
    <t>R14</t>
  </si>
  <si>
    <t>R17</t>
  </si>
  <si>
    <t>R18</t>
  </si>
  <si>
    <t>R20</t>
  </si>
  <si>
    <t>R21</t>
  </si>
  <si>
    <t>R22</t>
  </si>
  <si>
    <t>R23</t>
  </si>
  <si>
    <t>R24</t>
  </si>
  <si>
    <t>R25</t>
  </si>
  <si>
    <t>R27</t>
  </si>
  <si>
    <t>R29</t>
  </si>
  <si>
    <t>R42</t>
  </si>
  <si>
    <t>R43</t>
  </si>
  <si>
    <t>R44</t>
  </si>
  <si>
    <t>R45</t>
  </si>
  <si>
    <t>R46</t>
  </si>
  <si>
    <t>THT</t>
  </si>
  <si>
    <t>7.15k Ohms 2% 1/4W</t>
  </si>
  <si>
    <t>1.65k Ohms 1% 1/4W</t>
  </si>
  <si>
    <t>825 Ohms 2% 1/4W</t>
  </si>
  <si>
    <t>3.32k Ohms 2% 50ppm 1/4W</t>
  </si>
  <si>
    <t>6.65k Ohms 1% 1/4W</t>
  </si>
  <si>
    <t>13.3k Ohms 2% 1/4W</t>
  </si>
  <si>
    <t>0 Ohm wire bridge</t>
  </si>
  <si>
    <t>3.57k Ohms 1% 1/4W</t>
  </si>
  <si>
    <t>1.78k Ohms 1% 1/4W</t>
  </si>
  <si>
    <t>887 Ohms 1% 1/4W</t>
  </si>
  <si>
    <t>64.9k Ohms 2% 1/4W</t>
  </si>
  <si>
    <t>1k Ohms 2% 1/4W</t>
  </si>
  <si>
    <t>35.7k Ohms 1% 1/4W</t>
  </si>
  <si>
    <t>470k Ohms 5% 1/4W</t>
  </si>
  <si>
    <t>16.2k Ohms 2% 1/4W</t>
  </si>
  <si>
    <t>43.2k Ohms 1% 1/4W</t>
  </si>
  <si>
    <t>4.75k Ohms 2% 50ppm 1/4W</t>
  </si>
  <si>
    <t>750 Ohms 5% 1/2W</t>
  </si>
  <si>
    <t>51k Ohms 5% 1/4W</t>
  </si>
  <si>
    <t>24.9k Ohms 2% 1/4W</t>
  </si>
  <si>
    <t>66.5 Ohms 1% 1/4W</t>
  </si>
  <si>
    <t>56.2k Ohms 2% 1/4W</t>
  </si>
  <si>
    <t>12.1k Ohms 1% 1/4W</t>
  </si>
  <si>
    <t>2.7k Ohms 5% 1/4W</t>
  </si>
  <si>
    <t>10k Ohms 5% 1/4W</t>
  </si>
  <si>
    <t>16k Ohms 5% 1/4W</t>
  </si>
  <si>
    <t>75 Ohms 10% 1/4W</t>
  </si>
  <si>
    <t>5.6k Ohms 5% 1/4W</t>
  </si>
  <si>
    <t>160 Ohms 5% 1/4W</t>
  </si>
  <si>
    <t>Vishay</t>
  </si>
  <si>
    <t>1N4148</t>
  </si>
  <si>
    <t>DO-35</t>
  </si>
  <si>
    <t>12 Ohms 2% 1W</t>
  </si>
  <si>
    <t>75 Ohms 5% 1/2W</t>
  </si>
  <si>
    <t>1.3k Ohms 5% 1/4W</t>
  </si>
  <si>
    <t>390 Ohms 5% 1/2W</t>
  </si>
  <si>
    <t>4.7k Ohms 5% 1/4W</t>
  </si>
  <si>
    <t>10 Ohms 5% 1/4W</t>
  </si>
  <si>
    <t>470 Ohms 5% 1/2W</t>
  </si>
  <si>
    <t>Vishay, onsemi</t>
  </si>
  <si>
    <t xml:space="preserve">BZX 55C 6V2 500mW </t>
  </si>
  <si>
    <t>Vishay, onsemi, Taiwan Semiconductor</t>
  </si>
  <si>
    <t xml:space="preserve">BZX 55C 5V1 500mW </t>
  </si>
  <si>
    <t>BAV21 250mW</t>
  </si>
  <si>
    <t>Vishay, onsemi, Taiwan Semiconductor, Diotec</t>
  </si>
  <si>
    <t>1N4005G</t>
  </si>
  <si>
    <t>onsemi, Teiwan Semiconductor</t>
  </si>
  <si>
    <t>DO-41</t>
  </si>
  <si>
    <t>C2</t>
  </si>
  <si>
    <t>C11</t>
  </si>
  <si>
    <t>C9, C10</t>
  </si>
  <si>
    <t>C1, C3, C4, C7, C8</t>
  </si>
  <si>
    <t>THT, LS=5.08mm</t>
  </si>
  <si>
    <t>100nF +50/-20% &gt;=63V</t>
  </si>
  <si>
    <t>KEMET, Vishay, AVX</t>
  </si>
  <si>
    <t>Ceramic MLCC</t>
  </si>
  <si>
    <t>Film</t>
  </si>
  <si>
    <t>470nF 10% 63V  MKT1817</t>
  </si>
  <si>
    <t>MKT1817447065</t>
  </si>
  <si>
    <t>100nF 20% 63V MKT1817</t>
  </si>
  <si>
    <t>MKT1817410065</t>
  </si>
  <si>
    <t xml:space="preserve">4,7nF 10% 1000V </t>
  </si>
  <si>
    <t>THT, LS=5 / 5.08mm</t>
  </si>
  <si>
    <t>RDER73A473K4M1H03A</t>
  </si>
  <si>
    <t>Murata, KEMET</t>
  </si>
  <si>
    <t>Elco</t>
  </si>
  <si>
    <t>MAL213825101E3</t>
  </si>
  <si>
    <t>Vishay, Cornell</t>
  </si>
  <si>
    <t>Axial, D &lt; 8,5mm, L&lt; 18mm</t>
  </si>
  <si>
    <t>100µF 20% 16V 85°C</t>
  </si>
  <si>
    <t>100µF 20% 63V 85°C</t>
  </si>
  <si>
    <t>MAL202138101E3</t>
  </si>
  <si>
    <t>C6, C12</t>
  </si>
  <si>
    <t>BMW E30 VVFL Si-Board VDO Bill of Materials</t>
  </si>
  <si>
    <t>Q2</t>
  </si>
  <si>
    <t>Q8</t>
  </si>
  <si>
    <t>K1</t>
  </si>
  <si>
    <t>original: BC237C obsolete</t>
  </si>
  <si>
    <t>BC547C 100mA 45V</t>
  </si>
  <si>
    <t>Diotec, onsemi</t>
  </si>
  <si>
    <t>Q1, Q4</t>
  </si>
  <si>
    <t>BC557B 100mA 45V</t>
  </si>
  <si>
    <t>Q3, Q5, Q6, Q7</t>
  </si>
  <si>
    <t>TO-92 Kinked Lead</t>
  </si>
  <si>
    <t xml:space="preserve">onsemi </t>
  </si>
  <si>
    <t>onsemi</t>
  </si>
  <si>
    <t>BC327-16 800mA 45V</t>
  </si>
  <si>
    <t>BC337-25 800mA 45V</t>
  </si>
  <si>
    <t>original: BC307B obsolete</t>
  </si>
  <si>
    <t>BT1, BT2</t>
  </si>
  <si>
    <t>J1</t>
  </si>
  <si>
    <t>J2</t>
  </si>
  <si>
    <t>Y1</t>
  </si>
  <si>
    <t xml:space="preserve">no markings </t>
  </si>
  <si>
    <t>U2</t>
  </si>
  <si>
    <t>CUI</t>
  </si>
  <si>
    <t>SR7-9V-200-1C</t>
  </si>
  <si>
    <t>ITT</t>
  </si>
  <si>
    <t>take over from original PCB</t>
  </si>
  <si>
    <t>DIP-40</t>
  </si>
  <si>
    <t>TE 1-2199299-5 or Amphenol DILB40P-223TLF</t>
  </si>
  <si>
    <t>PDIP-14</t>
  </si>
  <si>
    <t>Texas Instruments</t>
  </si>
  <si>
    <t>LM2901N</t>
  </si>
  <si>
    <t>Varta Ni-Cd 500 RST, 780mAh</t>
  </si>
  <si>
    <t>BMW</t>
  </si>
  <si>
    <t>19 Pin 3mm Pitch Molded Frame 90°</t>
  </si>
  <si>
    <t xml:space="preserve">13 Pin standard  2,54mm pitch pin header </t>
  </si>
  <si>
    <t xml:space="preserve">Molex 22-28-4130, Würth 61301311121 </t>
  </si>
  <si>
    <t xml:space="preserve">Sum of Qty: </t>
  </si>
  <si>
    <t>D2</t>
  </si>
  <si>
    <t>D8, D9, D10</t>
  </si>
  <si>
    <t>D6, D7</t>
  </si>
  <si>
    <t>D4</t>
  </si>
  <si>
    <t>R100 - R113</t>
  </si>
  <si>
    <t>D1, D3, D5, D11</t>
  </si>
  <si>
    <t>Mouser Nr.</t>
  </si>
  <si>
    <t>Reichelt Nr.</t>
  </si>
  <si>
    <t>R26, R28</t>
  </si>
  <si>
    <t>R13, R16</t>
  </si>
  <si>
    <t>METALL 825</t>
  </si>
  <si>
    <t>METALL 1,65K</t>
  </si>
  <si>
    <t>METALL 3,32K</t>
  </si>
  <si>
    <t>METALL 6,65K</t>
  </si>
  <si>
    <t>METALL 13,3K</t>
  </si>
  <si>
    <t>METALL 7,15K</t>
  </si>
  <si>
    <t>METALL 3,57K</t>
  </si>
  <si>
    <t>METALL 1,78K</t>
  </si>
  <si>
    <t>METALL 887</t>
  </si>
  <si>
    <t>METALL 64,9K</t>
  </si>
  <si>
    <t>METALL 1,00K</t>
  </si>
  <si>
    <t>METALL 35,7K</t>
  </si>
  <si>
    <t>METALL 470K</t>
  </si>
  <si>
    <t>METALL 16,2K</t>
  </si>
  <si>
    <t>METALL 43,2K</t>
  </si>
  <si>
    <t>METALL 4,75K</t>
  </si>
  <si>
    <t>MF1/2CCT52R7500F</t>
  </si>
  <si>
    <t>METALL 51,0K</t>
  </si>
  <si>
    <t>METALL 24,9K</t>
  </si>
  <si>
    <t>METALL 66,5</t>
  </si>
  <si>
    <t>METALL 56,2K</t>
  </si>
  <si>
    <t>METALL 12,1K</t>
  </si>
  <si>
    <t>METALL 2,70K</t>
  </si>
  <si>
    <t>METALL 10,0K</t>
  </si>
  <si>
    <t>METALL 16,0K</t>
  </si>
  <si>
    <t>METALL 75,0</t>
  </si>
  <si>
    <t>METALL 5,60K</t>
  </si>
  <si>
    <t>METALL 160</t>
  </si>
  <si>
    <t>VI MBE04140C1209</t>
  </si>
  <si>
    <t>MF1/2DCT52R75R0F</t>
  </si>
  <si>
    <t>MF1/2DCT52R3900F</t>
  </si>
  <si>
    <t>MF1/2DCT52R4700F</t>
  </si>
  <si>
    <t>METALL 1,30K</t>
  </si>
  <si>
    <t>METALL 4,70K</t>
  </si>
  <si>
    <t>METALL 10,0</t>
  </si>
  <si>
    <t>DNP</t>
  </si>
  <si>
    <t>512-1N4148</t>
  </si>
  <si>
    <t>78-BZX55C6V2-TAP</t>
  </si>
  <si>
    <t>78-BZX55C5V1</t>
  </si>
  <si>
    <t>BAV 21</t>
  </si>
  <si>
    <t>863-1N4005RLG</t>
  </si>
  <si>
    <t>81-RCER72A104K1M1H3A</t>
  </si>
  <si>
    <t>KERKO-500 4,7N</t>
  </si>
  <si>
    <t>AX 105 100/16</t>
  </si>
  <si>
    <t>COS 105 100/63</t>
  </si>
  <si>
    <t>BC 547C</t>
  </si>
  <si>
    <t>BC 557B</t>
  </si>
  <si>
    <t>BC 337-25</t>
  </si>
  <si>
    <t>BC 327-16</t>
  </si>
  <si>
    <t>179-SR7-9V-200-1C</t>
  </si>
  <si>
    <t>571-1-2199299-5</t>
  </si>
  <si>
    <t>595-LM2901N</t>
  </si>
  <si>
    <t>SL 1X40G 2,54</t>
  </si>
  <si>
    <t>J3</t>
  </si>
  <si>
    <t>J4</t>
  </si>
  <si>
    <t>2 Pin standard 2,54 pitch pin header</t>
  </si>
  <si>
    <t>2 pin standard 2,54 pitch jumper</t>
  </si>
  <si>
    <t>MPE 087-1-002</t>
  </si>
  <si>
    <t>JUMPER 2,54 SW</t>
  </si>
  <si>
    <t>SUMME Reichelt</t>
  </si>
  <si>
    <t>SUMME Mouser</t>
  </si>
  <si>
    <t>original: MZ-9HS-C, alternative HKE HRS1KH-S-DC9V, TE OUAZ-SS-109L,900</t>
  </si>
  <si>
    <t>Mouser Total Price</t>
  </si>
  <si>
    <t>Mouser Unit Price</t>
  </si>
  <si>
    <t>Reichelt Unit Price</t>
  </si>
  <si>
    <t>Reichelt Total Price</t>
  </si>
  <si>
    <t>Qty. for 10 boards</t>
  </si>
  <si>
    <t>R30 - R38</t>
  </si>
  <si>
    <t>R11, R39</t>
  </si>
  <si>
    <t>R19, R40</t>
  </si>
  <si>
    <t>R41</t>
  </si>
  <si>
    <t>R47, R48</t>
  </si>
  <si>
    <t>https://www.timsclassicparts.nl/de_DE/a-63630636/tacho-zahnradsatz/e30-si-board-akku-grosses-modell/</t>
  </si>
  <si>
    <t>NiCd Batteries</t>
  </si>
  <si>
    <t>Keystone 54 CR123 battery holder</t>
  </si>
  <si>
    <t>534-54</t>
  </si>
  <si>
    <t>100 Ohms 5% 1/4W</t>
  </si>
  <si>
    <t>METALL 100</t>
  </si>
  <si>
    <t>3 Pin standard 2,54 pitch pin header</t>
  </si>
  <si>
    <t>MPE 087-1-003</t>
  </si>
  <si>
    <t>D12</t>
  </si>
  <si>
    <t>C13, C15</t>
  </si>
  <si>
    <t>D13</t>
  </si>
  <si>
    <t>BAT46</t>
  </si>
  <si>
    <t>Green LED, 3mm</t>
  </si>
  <si>
    <t>3mm LED THT</t>
  </si>
  <si>
    <t>1nF ceramic cap, 5mm pitch THT</t>
  </si>
  <si>
    <t>THT, LS=5mm</t>
  </si>
  <si>
    <t>BAT 46</t>
  </si>
  <si>
    <t>LED 3MM GN</t>
  </si>
  <si>
    <t>X7R-5 1,0N</t>
  </si>
  <si>
    <t>Changes compared to V1/V2</t>
  </si>
  <si>
    <t>BAV-21</t>
  </si>
  <si>
    <t>594-K102K15X7RH5TH5</t>
  </si>
  <si>
    <t>81-RDER73A473K4M1H3A</t>
  </si>
  <si>
    <t>594-2222-138-35101</t>
  </si>
  <si>
    <t>594-2222-138-21101</t>
  </si>
  <si>
    <t>649-1012937890304BLF</t>
  </si>
  <si>
    <t>710-61301311121</t>
  </si>
  <si>
    <t>511-BAT46</t>
  </si>
  <si>
    <t>637-BAV21</t>
  </si>
  <si>
    <t>710-151031VS06000</t>
  </si>
  <si>
    <t>637-BC547C</t>
  </si>
  <si>
    <t>637-BC337-25</t>
  </si>
  <si>
    <t>637-BC327-16</t>
  </si>
  <si>
    <t>MBE04140C1209DC100</t>
  </si>
  <si>
    <t>603-MF0207FTE52-825R</t>
  </si>
  <si>
    <t>603-MFR-25FBF52-1K65</t>
  </si>
  <si>
    <t>603-MF0207FRE52-3K32</t>
  </si>
  <si>
    <t>603-MF0207FTE52-6K65</t>
  </si>
  <si>
    <t>603-MF0207FTE52-13K3</t>
  </si>
  <si>
    <t>603-MFR-25FRF52-7K15</t>
  </si>
  <si>
    <t>603-MF0207FTE52-3K57</t>
  </si>
  <si>
    <t>603-MFR-25FBF52-1K78</t>
  </si>
  <si>
    <t>603-MF0207FTE52-887R</t>
  </si>
  <si>
    <t>603-MF0207FTE52-64K9</t>
  </si>
  <si>
    <t>603-MF0207FRE52-1K</t>
  </si>
  <si>
    <t>603-MF0207FTE52-35K7</t>
  </si>
  <si>
    <t>603-MF0207FRE52-470K</t>
  </si>
  <si>
    <t>603-MF0207FTE52-16K2</t>
  </si>
  <si>
    <t>603-MF0207FTE52-43K2</t>
  </si>
  <si>
    <t>603-MF0207FRE52-4K75</t>
  </si>
  <si>
    <t>603-MF0207FTE52-51K</t>
  </si>
  <si>
    <t>603-MF0207FTE52-24K9</t>
  </si>
  <si>
    <t>603-MF0207FRE52-100R</t>
  </si>
  <si>
    <t>603-MF0207FTE52-56K2</t>
  </si>
  <si>
    <t>603-MF0207FTE52-12K1</t>
  </si>
  <si>
    <t>603-MF0207FRE52-2K7</t>
  </si>
  <si>
    <t>603-MF0207FRE52-10K</t>
  </si>
  <si>
    <t>603-MF0207FTE52-16K</t>
  </si>
  <si>
    <t>603-MF0207FTE52-75R</t>
  </si>
  <si>
    <t>603-MF0207FTE52-5K6</t>
  </si>
  <si>
    <t>603-MFR50SFTE52-160R</t>
  </si>
  <si>
    <t>603-MF0207FTE52-1K3</t>
  </si>
  <si>
    <t>603-MF0207FRE52-4K7</t>
  </si>
  <si>
    <t>603-MF0207FTE26-10R</t>
  </si>
  <si>
    <t>Pitch [mm]</t>
  </si>
  <si>
    <t>17,78 / 12,7</t>
  </si>
  <si>
    <t>20,32 / 10,16</t>
  </si>
  <si>
    <t>10,16 / 15,24</t>
  </si>
  <si>
    <t>10,16 / 10,16 / 7,62 / 10,16</t>
  </si>
  <si>
    <t>10,16 / 12,7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</si>
</sst>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宋体"/>
      <charset val="134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charset val="134"/>
    </font>
    <font>
      <b/>
      <sz val="12"/>
      <color theme="1"/>
      <name val="Arial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>
      <alignment vertical="center"/>
    </xf>
    <xf numFmtId="0" fontId="6" fillId="3" borderId="1" xfId="1" applyFill="1" applyBorder="1" applyAlignment="1" applyProtection="1">
      <alignment vertical="center"/>
    </xf>
    <xf numFmtId="0" fontId="6" fillId="3" borderId="1" xfId="1" applyFill="1" applyBorder="1" applyAlignment="1" applyProtection="1">
      <alignment horizontal="left" vertical="center"/>
    </xf>
    <xf numFmtId="0" fontId="2" fillId="3" borderId="1" xfId="1" applyFont="1" applyFill="1" applyBorder="1" applyAlignment="1" applyProtection="1">
      <alignment vertical="center"/>
    </xf>
    <xf numFmtId="0" fontId="1" fillId="3" borderId="0" xfId="0" applyFont="1" applyFill="1">
      <alignment vertical="center"/>
    </xf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vertical="center" wrapText="1"/>
    </xf>
    <xf numFmtId="0" fontId="2" fillId="0" borderId="0" xfId="1" applyFont="1" applyFill="1" applyAlignment="1" applyProtection="1">
      <alignment vertical="center"/>
    </xf>
    <xf numFmtId="0" fontId="8" fillId="0" borderId="6" xfId="0" applyFont="1" applyBorder="1">
      <alignment vertical="center"/>
    </xf>
    <xf numFmtId="0" fontId="1" fillId="0" borderId="6" xfId="0" applyFont="1" applyBorder="1">
      <alignment vertical="center"/>
    </xf>
    <xf numFmtId="164" fontId="10" fillId="0" borderId="0" xfId="0" applyNumberFormat="1" applyFont="1">
      <alignment vertical="center"/>
    </xf>
    <xf numFmtId="0" fontId="10" fillId="0" borderId="7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1" fillId="0" borderId="3" xfId="0" applyFont="1" applyBorder="1" applyAlignment="1"/>
    <xf numFmtId="0" fontId="8" fillId="0" borderId="3" xfId="0" applyFont="1" applyBorder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1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3" fillId="0" borderId="1" xfId="1" applyFont="1" applyFill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8" fillId="0" borderId="1" xfId="1" applyFont="1" applyFill="1" applyBorder="1" applyAlignment="1" applyProtection="1">
      <alignment vertical="center"/>
    </xf>
    <xf numFmtId="0" fontId="1" fillId="0" borderId="1" xfId="1" applyFont="1" applyFill="1" applyBorder="1" applyAlignment="1" applyProtection="1">
      <alignment horizontal="left" vertical="center"/>
    </xf>
    <xf numFmtId="0" fontId="8" fillId="0" borderId="4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6" fillId="3" borderId="1" xfId="1" applyFill="1" applyBorder="1" applyAlignment="1" applyProtection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6" fillId="0" borderId="1" xfId="1" applyFill="1" applyBorder="1" applyAlignment="1" applyProtection="1">
      <alignment vertical="center"/>
    </xf>
    <xf numFmtId="0" fontId="9" fillId="0" borderId="1" xfId="1" applyFont="1" applyFill="1" applyBorder="1" applyAlignment="1" applyProtection="1">
      <alignment horizontal="center" vertical="center"/>
    </xf>
    <xf numFmtId="0" fontId="6" fillId="0" borderId="1" xfId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>
      <alignment vertical="center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4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3" fillId="4" borderId="4" xfId="0" applyFont="1" applyFill="1" applyBorder="1">
      <alignment vertical="center"/>
    </xf>
    <xf numFmtId="0" fontId="13" fillId="4" borderId="4" xfId="0" applyFont="1" applyFill="1" applyBorder="1" applyAlignment="1">
      <alignment vertical="center" wrapText="1"/>
    </xf>
    <xf numFmtId="0" fontId="8" fillId="4" borderId="5" xfId="0" applyFont="1" applyFill="1" applyBorder="1">
      <alignment vertical="center"/>
    </xf>
    <xf numFmtId="0" fontId="9" fillId="4" borderId="0" xfId="0" applyFont="1" applyFill="1">
      <alignment vertical="center"/>
    </xf>
    <xf numFmtId="0" fontId="8" fillId="4" borderId="4" xfId="0" applyFont="1" applyFill="1" applyBorder="1">
      <alignment vertical="center"/>
    </xf>
    <xf numFmtId="0" fontId="8" fillId="4" borderId="4" xfId="0" applyFont="1" applyFill="1" applyBorder="1" applyAlignment="1">
      <alignment horizontal="center"/>
    </xf>
    <xf numFmtId="0" fontId="1" fillId="4" borderId="5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  <xf numFmtId="0" fontId="6" fillId="4" borderId="1" xfId="1" applyFill="1" applyBorder="1" applyAlignment="1" applyProtection="1">
      <alignment vertical="center" wrapText="1"/>
    </xf>
    <xf numFmtId="0" fontId="8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wrapText="1"/>
    </xf>
    <xf numFmtId="0" fontId="1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1" applyFont="1" applyFill="1" applyBorder="1" applyAlignment="1" applyProtection="1">
      <alignment horizontal="right" vertical="center"/>
    </xf>
    <xf numFmtId="0" fontId="9" fillId="0" borderId="3" xfId="0" applyFont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6" fillId="4" borderId="1" xfId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9"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330</xdr:rowOff>
    </xdr:from>
    <xdr:to>
      <xdr:col>2</xdr:col>
      <xdr:colOff>541023</xdr:colOff>
      <xdr:row>3</xdr:row>
      <xdr:rowOff>163525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82" r="23014"/>
        <a:stretch/>
      </xdr:blipFill>
      <xdr:spPr>
        <a:xfrm rot="16200000">
          <a:off x="1075692" y="-572442"/>
          <a:ext cx="591820" cy="2087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330</xdr:rowOff>
    </xdr:from>
    <xdr:to>
      <xdr:col>2</xdr:col>
      <xdr:colOff>541023</xdr:colOff>
      <xdr:row>3</xdr:row>
      <xdr:rowOff>163525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8F72566-F319-4885-86BA-5FFDD33B7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82" r="23014"/>
        <a:stretch/>
      </xdr:blipFill>
      <xdr:spPr>
        <a:xfrm rot="16200000">
          <a:off x="1076644" y="-573394"/>
          <a:ext cx="589915" cy="20878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182033</xdr:rowOff>
    </xdr:from>
    <xdr:to>
      <xdr:col>8</xdr:col>
      <xdr:colOff>354330</xdr:colOff>
      <xdr:row>67</xdr:row>
      <xdr:rowOff>126855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16527" y="182033"/>
          <a:ext cx="4670021" cy="12012131"/>
          <a:chOff x="0" y="0"/>
          <a:chExt cx="4674870" cy="12196935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02" r="22909"/>
          <a:stretch/>
        </xdr:blipFill>
        <xdr:spPr>
          <a:xfrm>
            <a:off x="0" y="0"/>
            <a:ext cx="4674870" cy="12196935"/>
          </a:xfrm>
          <a:prstGeom prst="rect">
            <a:avLst/>
          </a:prstGeom>
        </xdr:spPr>
      </xdr:pic>
      <xdr:sp macro="" textlink="">
        <xdr:nvSpPr>
          <xdr:cNvPr id="6" name="Textfeld 6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949792" y="2050685"/>
            <a:ext cx="915103" cy="2463539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U1</a:t>
            </a:r>
            <a:endParaRPr lang="en-US" sz="800"/>
          </a:p>
        </xdr:txBody>
      </xdr:sp>
      <xdr:sp macro="" textlink="">
        <xdr:nvSpPr>
          <xdr:cNvPr id="7" name="Textfeld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49442" y="60157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</a:t>
            </a:r>
            <a:endParaRPr lang="en-US" sz="800"/>
          </a:p>
        </xdr:txBody>
      </xdr:sp>
      <xdr:sp macro="" textlink="">
        <xdr:nvSpPr>
          <xdr:cNvPr id="8" name="Textfeld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49442" y="7218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</a:t>
            </a:r>
            <a:endParaRPr lang="en-US" sz="800"/>
          </a:p>
        </xdr:txBody>
      </xdr:sp>
      <xdr:sp macro="" textlink="">
        <xdr:nvSpPr>
          <xdr:cNvPr id="9" name="Textfeld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49442" y="84221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</a:t>
            </a:r>
            <a:endParaRPr lang="en-US" sz="800"/>
          </a:p>
        </xdr:txBody>
      </xdr:sp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49442" y="96252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</a:t>
            </a:r>
            <a:endParaRPr lang="en-US" sz="800"/>
          </a:p>
        </xdr:txBody>
      </xdr:sp>
      <xdr:sp macro="" textlink="">
        <xdr:nvSpPr>
          <xdr:cNvPr id="11" name="Textfeld 8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549442" y="108284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R5</a:t>
            </a:r>
            <a:endParaRPr lang="en-US" sz="800"/>
          </a:p>
        </xdr:txBody>
      </xdr:sp>
      <xdr:sp macro="" textlink="">
        <xdr:nvSpPr>
          <xdr:cNvPr id="12" name="Textfeld 9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660358" y="3569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R6</a:t>
            </a:r>
            <a:endParaRPr lang="en-US" sz="800"/>
          </a:p>
        </xdr:txBody>
      </xdr:sp>
      <xdr:sp macro="" textlink="">
        <xdr:nvSpPr>
          <xdr:cNvPr id="13" name="Textfeld 10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1660358" y="47725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R7</a:t>
            </a:r>
            <a:endParaRPr lang="en-US" sz="800"/>
          </a:p>
        </xdr:txBody>
      </xdr:sp>
      <xdr:sp macro="" textlink="">
        <xdr:nvSpPr>
          <xdr:cNvPr id="14" name="Textfeld 11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1660358" y="59756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R8</a:t>
            </a:r>
            <a:endParaRPr lang="en-US" sz="800"/>
          </a:p>
        </xdr:txBody>
      </xdr:sp>
      <xdr:sp macro="" textlink="">
        <xdr:nvSpPr>
          <xdr:cNvPr id="15" name="Textfeld 12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1660358" y="71788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R9</a:t>
            </a:r>
            <a:endParaRPr lang="en-US" sz="800"/>
          </a:p>
        </xdr:txBody>
      </xdr:sp>
      <xdr:sp macro="" textlink="">
        <xdr:nvSpPr>
          <xdr:cNvPr id="16" name="Textfeld 1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403685" y="119112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</a:t>
            </a:r>
            <a:endParaRPr lang="en-US" sz="800"/>
          </a:p>
        </xdr:txBody>
      </xdr:sp>
      <xdr:sp macro="" textlink="">
        <xdr:nvSpPr>
          <xdr:cNvPr id="17" name="Textfeld 1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491916" y="131144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</a:t>
            </a:r>
            <a:endParaRPr lang="en-US" sz="800"/>
          </a:p>
        </xdr:txBody>
      </xdr:sp>
      <xdr:sp macro="" textlink="">
        <xdr:nvSpPr>
          <xdr:cNvPr id="18" name="Textfeld 15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838751" y="74596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R12</a:t>
            </a:r>
            <a:endParaRPr lang="en-US" sz="800"/>
          </a:p>
        </xdr:txBody>
      </xdr:sp>
      <xdr:sp macro="" textlink="">
        <xdr:nvSpPr>
          <xdr:cNvPr id="19" name="Textfeld 1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0309" y="85825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R13</a:t>
            </a:r>
            <a:endParaRPr lang="en-US" sz="800"/>
          </a:p>
        </xdr:txBody>
      </xdr:sp>
      <xdr:sp macro="" textlink="">
        <xdr:nvSpPr>
          <xdr:cNvPr id="20" name="Textfeld 17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2670309" y="97856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R14</a:t>
            </a:r>
            <a:endParaRPr lang="en-US" sz="800"/>
          </a:p>
        </xdr:txBody>
      </xdr:sp>
      <xdr:sp macro="" textlink="">
        <xdr:nvSpPr>
          <xdr:cNvPr id="21" name="Textfeld 18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2670309" y="12151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R15</a:t>
            </a:r>
            <a:endParaRPr lang="en-US" sz="800"/>
          </a:p>
        </xdr:txBody>
      </xdr:sp>
      <xdr:sp macro="" textlink="">
        <xdr:nvSpPr>
          <xdr:cNvPr id="22" name="Textfeld 19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2670309" y="137963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R16</a:t>
            </a:r>
            <a:endParaRPr lang="en-US" sz="800"/>
          </a:p>
        </xdr:txBody>
      </xdr:sp>
      <xdr:sp macro="" textlink="">
        <xdr:nvSpPr>
          <xdr:cNvPr id="23" name="Textfeld 20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2040656" y="149994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R17</a:t>
            </a:r>
            <a:endParaRPr lang="en-US" sz="800"/>
          </a:p>
        </xdr:txBody>
      </xdr:sp>
      <xdr:sp macro="" textlink="">
        <xdr:nvSpPr>
          <xdr:cNvPr id="24" name="Textfeld 21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 txBox="1"/>
        </xdr:nvSpPr>
        <xdr:spPr>
          <a:xfrm>
            <a:off x="2209098" y="166839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R18</a:t>
            </a:r>
            <a:endParaRPr lang="en-US" sz="800"/>
          </a:p>
        </xdr:txBody>
      </xdr:sp>
      <xdr:sp macro="" textlink="">
        <xdr:nvSpPr>
          <xdr:cNvPr id="25" name="Textfeld 22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81350" y="17766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R19</a:t>
            </a:r>
            <a:endParaRPr lang="en-US" sz="800"/>
          </a:p>
        </xdr:txBody>
      </xdr:sp>
      <xdr:sp macro="" textlink="">
        <xdr:nvSpPr>
          <xdr:cNvPr id="26" name="Textfeld 23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1796013" y="178871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R20</a:t>
            </a:r>
            <a:endParaRPr lang="en-US" sz="800"/>
          </a:p>
        </xdr:txBody>
      </xdr:sp>
      <xdr:sp macro="" textlink="">
        <xdr:nvSpPr>
          <xdr:cNvPr id="27" name="Textfeld 24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949792" y="18970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R21</a:t>
            </a:r>
            <a:endParaRPr lang="en-US" sz="800"/>
          </a:p>
        </xdr:txBody>
      </xdr:sp>
      <xdr:sp macro="" textlink="">
        <xdr:nvSpPr>
          <xdr:cNvPr id="28" name="Textfeld 2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2722444" y="266702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R22</a:t>
            </a:r>
            <a:endParaRPr lang="en-US" sz="800"/>
          </a:p>
        </xdr:txBody>
      </xdr:sp>
      <xdr:sp macro="" textlink="">
        <xdr:nvSpPr>
          <xdr:cNvPr id="29" name="Textfeld 2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741795" y="302396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R23</a:t>
            </a:r>
            <a:endParaRPr lang="en-US" sz="800"/>
          </a:p>
        </xdr:txBody>
      </xdr:sp>
      <xdr:sp macro="" textlink="">
        <xdr:nvSpPr>
          <xdr:cNvPr id="30" name="Textfeld 27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741795" y="31443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R24</a:t>
            </a:r>
            <a:endParaRPr lang="en-US" sz="800"/>
          </a:p>
        </xdr:txBody>
      </xdr:sp>
      <xdr:sp macro="" textlink="">
        <xdr:nvSpPr>
          <xdr:cNvPr id="31" name="Textfeld 28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2741795" y="338090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R25</a:t>
            </a:r>
            <a:endParaRPr lang="en-US" sz="800"/>
          </a:p>
        </xdr:txBody>
      </xdr:sp>
      <xdr:sp macro="" textlink="">
        <xdr:nvSpPr>
          <xdr:cNvPr id="32" name="Textfeld 2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2501867" y="365763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R26</a:t>
            </a:r>
            <a:endParaRPr lang="en-US" sz="800"/>
          </a:p>
        </xdr:txBody>
      </xdr:sp>
      <xdr:sp macro="" textlink="">
        <xdr:nvSpPr>
          <xdr:cNvPr id="33" name="Textfeld 30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2573353" y="39303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R27</a:t>
            </a:r>
            <a:endParaRPr lang="en-US" sz="800"/>
          </a:p>
        </xdr:txBody>
      </xdr:sp>
      <xdr:sp macro="" textlink="">
        <xdr:nvSpPr>
          <xdr:cNvPr id="34" name="Textfeld 31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2100111" y="45399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R28</a:t>
            </a:r>
            <a:endParaRPr lang="en-US" sz="800"/>
          </a:p>
        </xdr:txBody>
      </xdr:sp>
      <xdr:sp macro="" textlink="">
        <xdr:nvSpPr>
          <xdr:cNvPr id="35" name="Textfeld 32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2866123" y="451595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R29</a:t>
            </a:r>
            <a:endParaRPr lang="en-US" sz="800"/>
          </a:p>
        </xdr:txBody>
      </xdr:sp>
      <xdr:sp macro="" textlink="">
        <xdr:nvSpPr>
          <xdr:cNvPr id="36" name="Textfeld 3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1112818" y="463631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R30</a:t>
            </a:r>
            <a:endParaRPr lang="en-US" sz="800"/>
          </a:p>
        </xdr:txBody>
      </xdr:sp>
      <xdr:sp macro="" textlink="">
        <xdr:nvSpPr>
          <xdr:cNvPr id="37" name="Textfeld 34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12818" y="475663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R31</a:t>
            </a:r>
            <a:endParaRPr lang="en-US" sz="800"/>
          </a:p>
        </xdr:txBody>
      </xdr:sp>
      <xdr:sp macro="" textlink="">
        <xdr:nvSpPr>
          <xdr:cNvPr id="38" name="Textfeld 35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12818" y="487117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R32</a:t>
            </a:r>
            <a:endParaRPr lang="en-US" sz="800"/>
          </a:p>
        </xdr:txBody>
      </xdr:sp>
      <xdr:sp macro="" textlink="">
        <xdr:nvSpPr>
          <xdr:cNvPr id="39" name="Textfeld 36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12818" y="49869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R33</a:t>
            </a:r>
            <a:endParaRPr lang="en-US" sz="800"/>
          </a:p>
        </xdr:txBody>
      </xdr:sp>
      <xdr:sp macro="" textlink="">
        <xdr:nvSpPr>
          <xdr:cNvPr id="40" name="Textfeld 37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12818" y="51027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R34</a:t>
            </a:r>
            <a:endParaRPr lang="en-US" sz="800"/>
          </a:p>
        </xdr:txBody>
      </xdr:sp>
      <xdr:sp macro="" textlink="">
        <xdr:nvSpPr>
          <xdr:cNvPr id="41" name="Textfeld 38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12818" y="52214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R35</a:t>
            </a:r>
            <a:endParaRPr lang="en-US" sz="800"/>
          </a:p>
        </xdr:txBody>
      </xdr:sp>
      <xdr:sp macro="" textlink="">
        <xdr:nvSpPr>
          <xdr:cNvPr id="42" name="Textfeld 39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12818" y="538472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R36</a:t>
            </a:r>
            <a:endParaRPr lang="en-US" sz="800"/>
          </a:p>
        </xdr:txBody>
      </xdr:sp>
      <xdr:sp macro="" textlink="">
        <xdr:nvSpPr>
          <xdr:cNvPr id="43" name="Textfeld 40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12818" y="550783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R37</a:t>
            </a:r>
            <a:endParaRPr lang="en-US" sz="800"/>
          </a:p>
        </xdr:txBody>
      </xdr:sp>
      <xdr:sp macro="" textlink="">
        <xdr:nvSpPr>
          <xdr:cNvPr id="44" name="Textfeld 41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12818" y="56309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R38</a:t>
            </a:r>
            <a:endParaRPr lang="en-US" sz="800"/>
          </a:p>
        </xdr:txBody>
      </xdr:sp>
      <xdr:sp macro="" textlink="">
        <xdr:nvSpPr>
          <xdr:cNvPr id="45" name="Textfeld 42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2781196" y="48190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R39</a:t>
            </a:r>
            <a:endParaRPr lang="en-US" sz="800"/>
          </a:p>
        </xdr:txBody>
      </xdr:sp>
      <xdr:sp macro="" textlink="">
        <xdr:nvSpPr>
          <xdr:cNvPr id="46" name="Textfeld 44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2377540" y="503580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R40</a:t>
            </a:r>
            <a:endParaRPr lang="en-US" sz="800"/>
          </a:p>
        </xdr:txBody>
      </xdr:sp>
      <xdr:sp macro="" textlink="">
        <xdr:nvSpPr>
          <xdr:cNvPr id="47" name="Textfeld 4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964455" y="57776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R41</a:t>
            </a:r>
            <a:endParaRPr lang="en-US" sz="800"/>
          </a:p>
        </xdr:txBody>
      </xdr:sp>
      <xdr:sp macro="" textlink="">
        <xdr:nvSpPr>
          <xdr:cNvPr id="48" name="Textfeld 46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901666" y="88337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R42</a:t>
            </a:r>
            <a:endParaRPr lang="en-US" sz="800"/>
          </a:p>
        </xdr:txBody>
      </xdr:sp>
      <xdr:sp macro="" textlink="">
        <xdr:nvSpPr>
          <xdr:cNvPr id="49" name="Textfeld 47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2639425" y="926286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R44</a:t>
            </a:r>
            <a:endParaRPr lang="en-US" sz="800"/>
          </a:p>
        </xdr:txBody>
      </xdr:sp>
      <xdr:sp macro="" textlink="">
        <xdr:nvSpPr>
          <xdr:cNvPr id="50" name="Textfeld 48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2668200" y="941817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R45</a:t>
            </a:r>
            <a:endParaRPr lang="en-US" sz="800"/>
          </a:p>
        </xdr:txBody>
      </xdr:sp>
      <xdr:sp macro="" textlink="">
        <xdr:nvSpPr>
          <xdr:cNvPr id="51" name="Textfeld 49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 txBox="1"/>
        </xdr:nvSpPr>
        <xdr:spPr>
          <a:xfrm>
            <a:off x="2741795" y="1049299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R46</a:t>
            </a:r>
            <a:endParaRPr lang="en-US" sz="800"/>
          </a:p>
        </xdr:txBody>
      </xdr:sp>
      <xdr:sp macro="" textlink="">
        <xdr:nvSpPr>
          <xdr:cNvPr id="52" name="Textfeld 50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2209098" y="1073363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R47</a:t>
            </a:r>
            <a:endParaRPr lang="en-US" sz="800"/>
          </a:p>
        </xdr:txBody>
      </xdr:sp>
      <xdr:sp macro="" textlink="">
        <xdr:nvSpPr>
          <xdr:cNvPr id="53" name="Textfeld 51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2209098" y="108780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R48</a:t>
            </a:r>
            <a:endParaRPr lang="en-US" sz="800"/>
          </a:p>
        </xdr:txBody>
      </xdr:sp>
      <xdr:sp macro="" textlink="">
        <xdr:nvSpPr>
          <xdr:cNvPr id="54" name="Textfeld 52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1686326" y="86629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R100</a:t>
            </a:r>
            <a:endParaRPr lang="en-US" sz="800"/>
          </a:p>
        </xdr:txBody>
      </xdr:sp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1683719" y="978570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R101</a:t>
            </a:r>
            <a:endParaRPr lang="en-US" sz="800"/>
          </a:p>
        </xdr:txBody>
      </xdr:sp>
      <xdr:sp macro="" textlink="">
        <xdr:nvSpPr>
          <xdr:cNvPr id="56" name="Textfeld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371601" y="108286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R102</a:t>
            </a:r>
            <a:endParaRPr lang="en-US" sz="800"/>
          </a:p>
        </xdr:txBody>
      </xdr:sp>
      <xdr:sp macro="" textlink="">
        <xdr:nvSpPr>
          <xdr:cNvPr id="57" name="Textfeld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86590" y="144161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R103</a:t>
            </a:r>
            <a:endParaRPr lang="en-US" sz="800"/>
          </a:p>
        </xdr:txBody>
      </xdr:sp>
      <xdr:sp macro="" textlink="">
        <xdr:nvSpPr>
          <xdr:cNvPr id="58" name="Textfeld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1002633" y="2024137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R104</a:t>
            </a:r>
            <a:endParaRPr lang="en-US" sz="800"/>
          </a:p>
        </xdr:txBody>
      </xdr:sp>
      <xdr:sp macro="" textlink="">
        <xdr:nvSpPr>
          <xdr:cNvPr id="59" name="Textfeld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>
            <a:off x="2068027" y="248963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R105</a:t>
            </a:r>
            <a:endParaRPr lang="en-US" sz="800"/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 txBox="1"/>
        </xdr:nvSpPr>
        <xdr:spPr>
          <a:xfrm>
            <a:off x="2636116" y="379251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R106</a:t>
            </a:r>
            <a:endParaRPr lang="en-US" sz="800"/>
          </a:p>
        </xdr:txBody>
      </xdr: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>
            <a:off x="2209098" y="4069906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R107</a:t>
            </a:r>
            <a:endParaRPr lang="en-US" sz="800"/>
          </a:p>
        </xdr:txBody>
      </xdr:sp>
      <xdr:sp macro="" textlink="">
        <xdr:nvSpPr>
          <xdr:cNvPr id="62" name="Textfeld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 txBox="1"/>
        </xdr:nvSpPr>
        <xdr:spPr>
          <a:xfrm>
            <a:off x="2139514" y="424501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R108</a:t>
            </a:r>
            <a:endParaRPr lang="en-US" sz="800"/>
          </a:p>
        </xdr:txBody>
      </xdr:sp>
      <xdr:sp macro="" textlink="">
        <xdr:nvSpPr>
          <xdr:cNvPr id="63" name="Textfeld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2275871" y="464744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R109</a:t>
            </a:r>
            <a:endParaRPr lang="en-US" sz="800"/>
          </a:p>
        </xdr:txBody>
      </xdr:sp>
      <xdr:sp macro="" textlink="">
        <xdr:nvSpPr>
          <xdr:cNvPr id="64" name="Textfeld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 txBox="1"/>
        </xdr:nvSpPr>
        <xdr:spPr>
          <a:xfrm>
            <a:off x="2177014" y="567106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R110</a:t>
            </a:r>
          </a:p>
        </xdr:txBody>
      </xdr:sp>
      <xdr:sp macro="" textlink="">
        <xdr:nvSpPr>
          <xdr:cNvPr id="65" name="Textfeld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>
            <a:off x="1828800" y="589277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R111</a:t>
            </a:r>
          </a:p>
        </xdr:txBody>
      </xdr:sp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>
            <a:off x="444466" y="720308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R112</a:t>
            </a:r>
            <a:endParaRPr lang="en-US" sz="800"/>
          </a:p>
        </xdr:txBody>
      </xdr:sp>
      <xdr:sp macro="" textlink="">
        <xdr:nvSpPr>
          <xdr:cNvPr id="67" name="Textfeld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>
            <a:off x="2235064" y="1058296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R113</a:t>
            </a:r>
            <a:endParaRPr lang="en-US" sz="800"/>
          </a:p>
        </xdr:txBody>
      </xdr:sp>
      <xdr:sp macro="" textlink="">
        <xdr:nvSpPr>
          <xdr:cNvPr id="68" name="Textfeld 68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 txBox="1"/>
        </xdr:nvSpPr>
        <xdr:spPr>
          <a:xfrm>
            <a:off x="2795836" y="1722011"/>
            <a:ext cx="379800" cy="885693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U2</a:t>
            </a:r>
            <a:endParaRPr lang="en-US" sz="800"/>
          </a:p>
        </xdr:txBody>
      </xdr:sp>
      <xdr:sp macro="" textlink="">
        <xdr:nvSpPr>
          <xdr:cNvPr id="69" name="Textfeld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 txBox="1"/>
        </xdr:nvSpPr>
        <xdr:spPr>
          <a:xfrm>
            <a:off x="578219" y="2800082"/>
            <a:ext cx="168442" cy="384276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Y1</a:t>
            </a:r>
            <a:endParaRPr lang="en-US" sz="800"/>
          </a:p>
        </xdr:txBody>
      </xdr:sp>
      <xdr:sp macro="" textlink="">
        <xdr:nvSpPr>
          <xdr:cNvPr id="70" name="Textfeld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 txBox="1"/>
        </xdr:nvSpPr>
        <xdr:spPr>
          <a:xfrm>
            <a:off x="986590" y="6451574"/>
            <a:ext cx="204536" cy="1537394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J2</a:t>
            </a:r>
            <a:endParaRPr lang="en-US" sz="800"/>
          </a:p>
        </xdr:txBody>
      </xdr:sp>
      <xdr:sp macro="" textlink="">
        <xdr:nvSpPr>
          <xdr:cNvPr id="71" name="Textfeld 71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 txBox="1"/>
        </xdr:nvSpPr>
        <xdr:spPr>
          <a:xfrm>
            <a:off x="3118079" y="5382128"/>
            <a:ext cx="1360273" cy="3609472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400"/>
              <a:t>J1</a:t>
            </a:r>
            <a:endParaRPr lang="en-US" sz="800"/>
          </a:p>
        </xdr:txBody>
      </xdr:sp>
      <xdr:sp macro="" textlink="">
        <xdr:nvSpPr>
          <xdr:cNvPr id="72" name="Sehn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 rot="16351706">
            <a:off x="2586579" y="341375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Q3</a:t>
            </a:r>
            <a:endParaRPr lang="en-US" sz="400"/>
          </a:p>
        </xdr:txBody>
      </xdr:sp>
      <xdr:sp macro="" textlink="">
        <xdr:nvSpPr>
          <xdr:cNvPr id="73" name="Sehne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/>
        </xdr:nvSpPr>
        <xdr:spPr>
          <a:xfrm rot="16351706">
            <a:off x="2987994" y="4197457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Q4</a:t>
            </a:r>
            <a:endParaRPr lang="en-US" sz="400"/>
          </a:p>
        </xdr:txBody>
      </xdr:sp>
      <xdr:sp macro="" textlink="">
        <xdr:nvSpPr>
          <xdr:cNvPr id="74" name="Sehne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339253" y="2276904"/>
            <a:ext cx="260169" cy="233922"/>
          </a:xfrm>
          <a:prstGeom prst="chord">
            <a:avLst>
              <a:gd name="adj1" fmla="val 3403560"/>
              <a:gd name="adj2" fmla="val 18233927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700"/>
              <a:t>Q2</a:t>
            </a:r>
            <a:endParaRPr lang="en-US" sz="400"/>
          </a:p>
        </xdr:txBody>
      </xdr:sp>
      <xdr:sp macro="" textlink="">
        <xdr:nvSpPr>
          <xdr:cNvPr id="75" name="Sehne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 flipH="1">
            <a:off x="294009" y="1447447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Q1</a:t>
            </a:r>
            <a:endParaRPr lang="en-US" sz="400"/>
          </a:p>
        </xdr:txBody>
      </xdr:sp>
      <xdr:sp macro="" textlink="">
        <xdr:nvSpPr>
          <xdr:cNvPr id="76" name="Sehne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 flipH="1">
            <a:off x="313546" y="6334613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Q5</a:t>
            </a:r>
            <a:endParaRPr lang="en-US" sz="400"/>
          </a:p>
        </xdr:txBody>
      </xdr:sp>
      <xdr:sp macro="" textlink="">
        <xdr:nvSpPr>
          <xdr:cNvPr id="77" name="Sehne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H="1">
            <a:off x="321567" y="6798398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Q6</a:t>
            </a:r>
            <a:endParaRPr lang="en-US" sz="400"/>
          </a:p>
        </xdr:txBody>
      </xdr:sp>
      <xdr:sp macro="" textlink="">
        <xdr:nvSpPr>
          <xdr:cNvPr id="78" name="Sehn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 rot="16351706">
            <a:off x="825459" y="855110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Q7</a:t>
            </a:r>
            <a:endParaRPr lang="en-US" sz="400"/>
          </a:p>
        </xdr:txBody>
      </xdr:sp>
      <xdr:sp macro="" textlink="">
        <xdr:nvSpPr>
          <xdr:cNvPr id="79" name="Sehn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351706">
            <a:off x="2953646" y="10135264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Q8</a:t>
            </a:r>
            <a:endParaRPr lang="en-US" sz="400"/>
          </a:p>
        </xdr:txBody>
      </xdr:sp>
      <xdr:sp macro="" textlink="">
        <xdr:nvSpPr>
          <xdr:cNvPr id="80" name="Textfeld 82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2100815" y="1903301"/>
            <a:ext cx="401052" cy="11237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</a:t>
            </a:r>
            <a:endParaRPr lang="en-US" sz="800"/>
          </a:p>
        </xdr:txBody>
      </xdr:sp>
      <xdr:sp macro="" textlink="">
        <xdr:nvSpPr>
          <xdr:cNvPr id="81" name="Textfeld 83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2102718" y="2130968"/>
            <a:ext cx="399149" cy="280173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C2</a:t>
            </a:r>
            <a:endParaRPr lang="en-US" sz="800"/>
          </a:p>
        </xdr:txBody>
      </xdr:sp>
      <xdr:sp macro="" textlink="">
        <xdr:nvSpPr>
          <xdr:cNvPr id="82" name="Textfeld 84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 rot="5400000">
            <a:off x="2102818" y="2723149"/>
            <a:ext cx="401052" cy="10757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C3</a:t>
            </a:r>
            <a:endParaRPr lang="en-US" sz="800"/>
          </a:p>
        </xdr:txBody>
      </xdr:sp>
      <xdr:sp macro="" textlink="">
        <xdr:nvSpPr>
          <xdr:cNvPr id="83" name="Textfeld 85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/>
        </xdr:nvSpPr>
        <xdr:spPr>
          <a:xfrm>
            <a:off x="1914923" y="4697131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C4</a:t>
            </a:r>
            <a:endParaRPr lang="en-US" sz="800"/>
          </a:p>
        </xdr:txBody>
      </xdr:sp>
      <xdr:sp macro="" textlink="">
        <xdr:nvSpPr>
          <xdr:cNvPr id="84" name="Textfeld 86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/>
        </xdr:nvSpPr>
        <xdr:spPr>
          <a:xfrm rot="5400000">
            <a:off x="2928884" y="5027586"/>
            <a:ext cx="382408" cy="16583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C5</a:t>
            </a:r>
            <a:endParaRPr lang="en-US" sz="800"/>
          </a:p>
        </xdr:txBody>
      </xdr:sp>
      <xdr:sp macro="" textlink="">
        <xdr:nvSpPr>
          <xdr:cNvPr id="85" name="Textfeld 87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 txBox="1"/>
        </xdr:nvSpPr>
        <xdr:spPr>
          <a:xfrm>
            <a:off x="2117352" y="8495462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C6</a:t>
            </a:r>
            <a:endParaRPr lang="en-US" sz="800"/>
          </a:p>
        </xdr:txBody>
      </xdr:sp>
      <xdr:sp macro="" textlink="">
        <xdr:nvSpPr>
          <xdr:cNvPr id="86" name="Textfeld 88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 txBox="1"/>
        </xdr:nvSpPr>
        <xdr:spPr>
          <a:xfrm rot="5400000">
            <a:off x="1723718" y="11167279"/>
            <a:ext cx="382408" cy="21185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</a:t>
            </a:r>
            <a:br>
              <a:rPr lang="de-DE" sz="700"/>
            </a:br>
            <a:r>
              <a:rPr lang="de-DE" sz="700"/>
              <a:t>12</a:t>
            </a:r>
            <a:endParaRPr lang="en-US" sz="800"/>
          </a:p>
        </xdr:txBody>
      </xdr:sp>
      <xdr:sp macro="" textlink="">
        <xdr:nvSpPr>
          <xdr:cNvPr id="87" name="Textfeld 90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/>
        </xdr:nvSpPr>
        <xdr:spPr>
          <a:xfrm>
            <a:off x="2111937" y="8644036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C7</a:t>
            </a:r>
            <a:endParaRPr lang="en-US" sz="800"/>
          </a:p>
        </xdr:txBody>
      </xdr:sp>
      <xdr:sp macro="" textlink="">
        <xdr:nvSpPr>
          <xdr:cNvPr id="88" name="Textfeld 91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 txBox="1"/>
        </xdr:nvSpPr>
        <xdr:spPr>
          <a:xfrm>
            <a:off x="2139514" y="880318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R43</a:t>
            </a:r>
            <a:endParaRPr lang="en-US" sz="800"/>
          </a:p>
        </xdr:txBody>
      </xdr:sp>
      <xdr:sp macro="" textlink="">
        <xdr:nvSpPr>
          <xdr:cNvPr id="89" name="Textfeld 92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>
            <a:off x="949057" y="9016908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C9</a:t>
            </a:r>
            <a:endParaRPr lang="en-US" sz="800"/>
          </a:p>
        </xdr:txBody>
      </xdr:sp>
      <xdr:sp macro="" textlink="">
        <xdr:nvSpPr>
          <xdr:cNvPr id="90" name="Textfeld 93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/>
        </xdr:nvSpPr>
        <xdr:spPr>
          <a:xfrm>
            <a:off x="1223181" y="9567510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C10</a:t>
            </a:r>
            <a:endParaRPr lang="en-US" sz="800"/>
          </a:p>
        </xdr:txBody>
      </xdr:sp>
      <xdr:sp macro="" textlink="">
        <xdr:nvSpPr>
          <xdr:cNvPr id="91" name="Textfeld 94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1118906" y="9996835"/>
            <a:ext cx="1090192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C11</a:t>
            </a:r>
            <a:endParaRPr lang="en-US" sz="800"/>
          </a:p>
        </xdr:txBody>
      </xdr:sp>
      <xdr:sp macro="" textlink="">
        <xdr:nvSpPr>
          <xdr:cNvPr id="92" name="Textfeld 96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/>
        </xdr:nvSpPr>
        <xdr:spPr>
          <a:xfrm>
            <a:off x="824030" y="10494465"/>
            <a:ext cx="916539" cy="587537"/>
          </a:xfrm>
          <a:prstGeom prst="rect">
            <a:avLst/>
          </a:prstGeom>
          <a:solidFill>
            <a:srgbClr val="C000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K1</a:t>
            </a:r>
            <a:endParaRPr lang="en-US" sz="800"/>
          </a:p>
        </xdr:txBody>
      </xdr:sp>
      <xdr:sp macro="" textlink="">
        <xdr:nvSpPr>
          <xdr:cNvPr id="93" name="Textfeld 97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/>
        </xdr:nvSpPr>
        <xdr:spPr>
          <a:xfrm>
            <a:off x="2386114" y="9109127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C8</a:t>
            </a:r>
            <a:endParaRPr lang="en-US" sz="800"/>
          </a:p>
        </xdr:txBody>
      </xdr:sp>
      <xdr:sp macro="" textlink="">
        <xdr:nvSpPr>
          <xdr:cNvPr id="94" name="Textfeld 98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 txBox="1"/>
        </xdr:nvSpPr>
        <xdr:spPr>
          <a:xfrm>
            <a:off x="1425453" y="6062450"/>
            <a:ext cx="615203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+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BT1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-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5" name="Textfeld 99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 txBox="1"/>
        </xdr:nvSpPr>
        <xdr:spPr>
          <a:xfrm>
            <a:off x="2315975" y="6062450"/>
            <a:ext cx="653900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-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BT2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+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6" name="Textfeld 100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2782006" y="2783161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D2</a:t>
            </a:r>
            <a:endParaRPr lang="en-US" sz="800"/>
          </a:p>
        </xdr:txBody>
      </xdr:sp>
      <xdr:sp macro="" textlink="">
        <xdr:nvSpPr>
          <xdr:cNvPr id="97" name="Textfeld 101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 txBox="1"/>
        </xdr:nvSpPr>
        <xdr:spPr>
          <a:xfrm>
            <a:off x="2754624" y="290362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D3</a:t>
            </a:r>
            <a:endParaRPr lang="en-US" sz="800"/>
          </a:p>
        </xdr:txBody>
      </xdr:sp>
      <xdr:sp macro="" textlink="">
        <xdr:nvSpPr>
          <xdr:cNvPr id="98" name="Textfeld 102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 txBox="1"/>
        </xdr:nvSpPr>
        <xdr:spPr>
          <a:xfrm>
            <a:off x="2197067" y="4415774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D4</a:t>
            </a:r>
            <a:endParaRPr lang="en-US" sz="800"/>
          </a:p>
        </xdr:txBody>
      </xdr:sp>
      <xdr:sp macro="" textlink="">
        <xdr:nvSpPr>
          <xdr:cNvPr id="99" name="Textfeld 103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2417740" y="5160270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D6</a:t>
            </a:r>
            <a:endParaRPr lang="en-US" sz="800"/>
          </a:p>
        </xdr:txBody>
      </xdr:sp>
      <xdr:sp macro="" textlink="">
        <xdr:nvSpPr>
          <xdr:cNvPr id="100" name="Textfeld 104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SpPr txBox="1"/>
        </xdr:nvSpPr>
        <xdr:spPr>
          <a:xfrm>
            <a:off x="2420748" y="533939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D7</a:t>
            </a:r>
            <a:endParaRPr lang="en-US" sz="800"/>
          </a:p>
        </xdr:txBody>
      </xdr:sp>
      <xdr:sp macro="" textlink="">
        <xdr:nvSpPr>
          <xdr:cNvPr id="101" name="Textfeld 105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 txBox="1"/>
        </xdr:nvSpPr>
        <xdr:spPr>
          <a:xfrm>
            <a:off x="2417740" y="545323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D8</a:t>
            </a:r>
            <a:endParaRPr lang="en-US" sz="800"/>
          </a:p>
        </xdr:txBody>
      </xdr:sp>
      <xdr:sp macro="" textlink="">
        <xdr:nvSpPr>
          <xdr:cNvPr id="102" name="Textfeld 106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 txBox="1"/>
        </xdr:nvSpPr>
        <xdr:spPr>
          <a:xfrm>
            <a:off x="2695421" y="958716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D9</a:t>
            </a:r>
            <a:endParaRPr lang="en-US" sz="800"/>
          </a:p>
        </xdr:txBody>
      </xdr:sp>
      <xdr:sp macro="" textlink="">
        <xdr:nvSpPr>
          <xdr:cNvPr id="103" name="Textfeld 107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 txBox="1"/>
        </xdr:nvSpPr>
        <xdr:spPr>
          <a:xfrm>
            <a:off x="2540566" y="989917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D10</a:t>
            </a:r>
            <a:endParaRPr lang="en-US" sz="800"/>
          </a:p>
        </xdr:txBody>
      </xdr:sp>
    </xdr:grpSp>
    <xdr:clientData/>
  </xdr:twoCellAnchor>
  <xdr:twoCellAnchor>
    <xdr:from>
      <xdr:col>4</xdr:col>
      <xdr:colOff>607292</xdr:colOff>
      <xdr:row>27</xdr:row>
      <xdr:rowOff>179417</xdr:rowOff>
    </xdr:from>
    <xdr:to>
      <xdr:col>5</xdr:col>
      <xdr:colOff>326956</xdr:colOff>
      <xdr:row>28</xdr:row>
      <xdr:rowOff>76747</xdr:rowOff>
    </xdr:to>
    <xdr:sp macro="" textlink="">
      <xdr:nvSpPr>
        <xdr:cNvPr id="4" name="Textfeld 10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076172" y="5117177"/>
          <a:ext cx="336884" cy="80210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D5</a:t>
          </a:r>
          <a:endParaRPr lang="en-US" sz="800"/>
        </a:p>
      </xdr:txBody>
    </xdr:sp>
    <xdr:clientData/>
  </xdr:twoCellAnchor>
  <xdr:twoCellAnchor editAs="oneCell">
    <xdr:from>
      <xdr:col>9</xdr:col>
      <xdr:colOff>0</xdr:colOff>
      <xdr:row>1</xdr:row>
      <xdr:rowOff>0</xdr:rowOff>
    </xdr:from>
    <xdr:to>
      <xdr:col>16</xdr:col>
      <xdr:colOff>354330</xdr:colOff>
      <xdr:row>67</xdr:row>
      <xdr:rowOff>126855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02" r="22909"/>
        <a:stretch/>
      </xdr:blipFill>
      <xdr:spPr>
        <a:xfrm>
          <a:off x="5554980" y="182880"/>
          <a:ext cx="4674870" cy="12196935"/>
        </a:xfrm>
        <a:prstGeom prst="rect">
          <a:avLst/>
        </a:prstGeom>
      </xdr:spPr>
    </xdr:pic>
    <xdr:clientData/>
  </xdr:twoCellAnchor>
  <xdr:twoCellAnchor>
    <xdr:from>
      <xdr:col>2</xdr:col>
      <xdr:colOff>378884</xdr:colOff>
      <xdr:row>10</xdr:row>
      <xdr:rowOff>14817</xdr:rowOff>
    </xdr:from>
    <xdr:to>
      <xdr:col>3</xdr:col>
      <xdr:colOff>98128</xdr:colOff>
      <xdr:row>10</xdr:row>
      <xdr:rowOff>94660</xdr:rowOff>
    </xdr:to>
    <xdr:sp macro="" textlink="">
      <xdr:nvSpPr>
        <xdr:cNvPr id="107" name="Textfeld 100">
          <a:extLst>
            <a:ext uri="{FF2B5EF4-FFF2-40B4-BE49-F238E27FC236}">
              <a16:creationId xmlns:a16="http://schemas.microsoft.com/office/drawing/2014/main" id="{1BF7D58D-8F85-4F03-B4B0-445E1F56B0E7}"/>
            </a:ext>
          </a:extLst>
        </xdr:cNvPr>
        <xdr:cNvSpPr txBox="1"/>
      </xdr:nvSpPr>
      <xdr:spPr>
        <a:xfrm>
          <a:off x="1615017" y="1835150"/>
          <a:ext cx="337311" cy="79843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</a:t>
          </a:r>
          <a:endParaRPr lang="en-US" sz="800"/>
        </a:p>
      </xdr:txBody>
    </xdr:sp>
    <xdr:clientData/>
  </xdr:twoCellAnchor>
  <xdr:twoCellAnchor>
    <xdr:from>
      <xdr:col>2</xdr:col>
      <xdr:colOff>457200</xdr:colOff>
      <xdr:row>57</xdr:row>
      <xdr:rowOff>88900</xdr:rowOff>
    </xdr:from>
    <xdr:to>
      <xdr:col>3</xdr:col>
      <xdr:colOff>230605</xdr:colOff>
      <xdr:row>58</xdr:row>
      <xdr:rowOff>0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9D638F51-10AE-4664-AEBB-DEEF3466AD35}"/>
            </a:ext>
          </a:extLst>
        </xdr:cNvPr>
        <xdr:cNvSpPr txBox="1"/>
      </xdr:nvSpPr>
      <xdr:spPr>
        <a:xfrm>
          <a:off x="1660358" y="10947400"/>
          <a:ext cx="374984" cy="101600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D11</a:t>
          </a:r>
          <a:endParaRPr lang="en-US" sz="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Gmeiner" id="{0A7B646F-89F1-4CF6-A62E-0EE413C8C9D0}" userId="S::Fabian.Gmeiner@bwedu.de::42aa5b9a-a8d0-46bb-8a96-4def85995f3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BA624-B170-41D5-A902-5BDBAC10F478}" name="Tabelle1" displayName="Tabelle1" ref="A7:O69" totalsRowShown="0" headerRowDxfId="38" dataDxfId="36" headerRowBorderDxfId="37" tableBorderDxfId="35">
  <autoFilter ref="A7:O69" xr:uid="{86DBA624-B170-41D5-A902-5BDBAC10F478}"/>
  <sortState xmlns:xlrd2="http://schemas.microsoft.com/office/spreadsheetml/2017/richdata2" ref="A8:M65">
    <sortCondition ref="A7:A65"/>
  </sortState>
  <tableColumns count="15">
    <tableColumn id="1" xr3:uid="{D6A26CF4-D2CB-43FF-8EB3-64C29CDBD3E2}" name="Item #" dataDxfId="34"/>
    <tableColumn id="2" xr3:uid="{045D7A26-7C39-4ED9-B332-A37557BA76A0}" name="*Designator" dataDxfId="33"/>
    <tableColumn id="3" xr3:uid="{29BF180C-61BA-468F-8977-1B4C1513EFEA}" name="*Qty" dataDxfId="32"/>
    <tableColumn id="4" xr3:uid="{D730D8EF-DBB0-4D62-A82C-261EBC205435}" name="Manufacturer" dataDxfId="31"/>
    <tableColumn id="15" xr3:uid="{3A49C612-D46D-444F-BB21-2EECAE70D1C2}" name="Qty. for 10 boards" dataDxfId="30">
      <calculatedColumnFormula>Tabelle1[[#This Row],[*Qty]]*10</calculatedColumnFormula>
    </tableColumn>
    <tableColumn id="6" xr3:uid="{10C8DE7A-F706-4854-814C-248F6E31976E}" name="Description / Value" dataDxfId="29"/>
    <tableColumn id="7" xr3:uid="{3CC4FAD6-3FE6-473D-BCE8-2BA7BCC043A2}" name="*Package/Footprint " dataDxfId="28"/>
    <tableColumn id="8" xr3:uid="{16C00195-5A2C-45A4-8DA8-A08A72594DDD}" name="Type" dataDxfId="27"/>
    <tableColumn id="9" xr3:uid="{7C64F7D4-4C75-47FB-B395-307D3B96B25D}" name="Your Instructions / Notes" dataDxfId="26"/>
    <tableColumn id="5" xr3:uid="{D81A2188-7107-424B-ABFD-F5A26EC04C8B}" name="Mouser Nr." dataDxfId="25"/>
    <tableColumn id="12" xr3:uid="{026EEABE-BF3D-4B76-A8BE-2DAF20FFEB0D}" name="Mouser Unit Price" dataDxfId="24"/>
    <tableColumn id="11" xr3:uid="{E9DDAD84-A0E6-463A-8494-293B9C20BB9E}" name="Mouser Total Price" dataDxfId="23">
      <calculatedColumnFormula>Tabelle1[[#This Row],[*Qty]]*Tabelle1[[#This Row],[Mouser Unit Price]]</calculatedColumnFormula>
    </tableColumn>
    <tableColumn id="10" xr3:uid="{3452C57B-B09C-433A-9093-2C7B33182EFC}" name="Reichelt Nr." dataDxfId="22"/>
    <tableColumn id="13" xr3:uid="{3B8930EF-7778-457F-86BE-CD8B1B3F6ACF}" name="Reichelt Unit Price" dataDxfId="21"/>
    <tableColumn id="14" xr3:uid="{6563D385-E9F4-47F7-AB7F-8F3572466A58}" name="Reichelt Total Price" dataDxfId="20">
      <calculatedColumnFormula>Tabelle1[[#This Row],[*Qty]]*Tabelle1[[#This Row],[Reichelt Unit Price]]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86EED-54BF-43F4-AE7F-7C5442342E0F}" name="Tabelle13" displayName="Tabelle13" ref="A7:P67" totalsRowShown="0" headerRowDxfId="19" dataDxfId="17" headerRowBorderDxfId="18" tableBorderDxfId="16">
  <autoFilter ref="A7:P67" xr:uid="{86DBA624-B170-41D5-A902-5BDBAC10F478}"/>
  <sortState xmlns:xlrd2="http://schemas.microsoft.com/office/spreadsheetml/2017/richdata2" ref="A8:N63">
    <sortCondition ref="A7:A63"/>
  </sortState>
  <tableColumns count="16">
    <tableColumn id="1" xr3:uid="{0C17E2A0-DA66-40A1-9FD7-07A90013BBC9}" name="Item #" dataDxfId="15"/>
    <tableColumn id="2" xr3:uid="{025B9513-D1AB-4DCE-BB4D-B6B31B0AEB8D}" name="*Designator" dataDxfId="14"/>
    <tableColumn id="3" xr3:uid="{7EDA20A5-D7D9-44E1-A4C5-65C9FA6962D9}" name="*Qty" dataDxfId="13"/>
    <tableColumn id="4" xr3:uid="{F2DA1D1F-D23C-4454-BF2A-D6E097F12B18}" name="Manufacturer" dataDxfId="12"/>
    <tableColumn id="15" xr3:uid="{AA84C98D-F06B-4AC3-BC18-CC9674F3DEEF}" name="Qty. for 10 boards" dataDxfId="11">
      <calculatedColumnFormula>Tabelle13[[#This Row],[*Qty]]*10</calculatedColumnFormula>
    </tableColumn>
    <tableColumn id="6" xr3:uid="{9A3E16E6-7140-4D81-A594-C85CB2E7D41B}" name="Description / Value" dataDxfId="10"/>
    <tableColumn id="7" xr3:uid="{F51A1420-E0BD-437E-89DA-0CB7A7ABD04E}" name="*Package/Footprint " dataDxfId="9"/>
    <tableColumn id="8" xr3:uid="{1183CBE0-189A-4953-A7AB-F6BF7649F577}" name="Type" dataDxfId="8"/>
    <tableColumn id="9" xr3:uid="{18FA605C-64E6-4FBE-A3F4-C7CA4E8A63E0}" name="Your Instructions / Notes" dataDxfId="2"/>
    <tableColumn id="16" xr3:uid="{B7888AE7-6C7B-40A9-9C8F-C81FE7DF99BF}" name="Pitch [mm]" dataDxfId="0"/>
    <tableColumn id="5" xr3:uid="{62FAB940-342C-45CA-A72E-A506E1515406}" name="Mouser Nr." dataDxfId="1"/>
    <tableColumn id="12" xr3:uid="{993AD229-67E1-465E-8B1F-4E1761638354}" name="Mouser Unit Price" dataDxfId="7"/>
    <tableColumn id="11" xr3:uid="{8322B907-9393-49A0-B468-B8F8B3025E0D}" name="Mouser Total Price" dataDxfId="6">
      <calculatedColumnFormula>Tabelle13[[#This Row],[*Qty]]*Tabelle13[[#This Row],[Mouser Unit Price]]</calculatedColumnFormula>
    </tableColumn>
    <tableColumn id="10" xr3:uid="{D6E6B158-BD51-4092-B60B-B145D4D527DB}" name="Reichelt Nr." dataDxfId="5"/>
    <tableColumn id="13" xr3:uid="{77816816-BC14-4B8D-9F8F-BE6FA3010466}" name="Reichelt Unit Price" dataDxfId="4"/>
    <tableColumn id="14" xr3:uid="{546D4A0D-5F18-425E-B9C8-532BE30C3F13}" name="Reichelt Total Price" dataDxfId="3">
      <calculatedColumnFormula>Tabelle13[[#This Row],[*Qty]]*Tabelle13[[#This Row],[Reichelt Unit Price]]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9" dT="2024-08-18T18:42:07.54" personId="{0A7B646F-89F1-4CF6-A62E-0EE413C8C9D0}" id="{67B77BD2-9664-4149-AB22-CA09F97CDC6D}">
    <text>Optional socket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sclassicparts.nl/de_DE/a-63630636/tacho-zahnradsatz/e30-si-board-akku-grosses-modell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69"/>
  <sheetViews>
    <sheetView topLeftCell="A59" zoomScaleNormal="100" workbookViewId="0">
      <selection activeCell="B74" sqref="B74"/>
    </sheetView>
  </sheetViews>
  <sheetFormatPr baseColWidth="10" defaultColWidth="9" defaultRowHeight="13.8"/>
  <cols>
    <col min="1" max="1" width="9" style="1"/>
    <col min="2" max="2" width="18.33203125" style="1" bestFit="1" customWidth="1"/>
    <col min="3" max="3" width="9" style="1"/>
    <col min="4" max="4" width="43.33203125" style="1" hidden="1" customWidth="1"/>
    <col min="5" max="5" width="16.109375" style="1" customWidth="1"/>
    <col min="6" max="6" width="48.33203125" style="1" customWidth="1"/>
    <col min="7" max="7" width="28.109375" style="1" customWidth="1"/>
    <col min="8" max="8" width="16.6640625" style="1" customWidth="1"/>
    <col min="9" max="9" width="26.109375" style="1" bestFit="1" customWidth="1"/>
    <col min="10" max="10" width="26.5546875" style="1" customWidth="1"/>
    <col min="11" max="11" width="20.6640625" style="1" customWidth="1"/>
    <col min="12" max="12" width="21" style="1" customWidth="1"/>
    <col min="13" max="13" width="19" style="1" bestFit="1" customWidth="1"/>
    <col min="14" max="14" width="22.6640625" style="1" customWidth="1"/>
    <col min="15" max="15" width="20.6640625" style="1" customWidth="1"/>
    <col min="16" max="16384" width="9" style="1"/>
  </cols>
  <sheetData>
    <row r="2" spans="1:30" ht="19.5" customHeight="1">
      <c r="A2" s="127"/>
      <c r="B2" s="127"/>
      <c r="C2" s="127"/>
      <c r="D2" s="125" t="s">
        <v>112</v>
      </c>
      <c r="E2" s="126"/>
      <c r="F2" s="126"/>
    </row>
    <row r="3" spans="1:30" ht="14.4" thickBot="1">
      <c r="A3" s="127"/>
      <c r="B3" s="127"/>
      <c r="C3" s="127"/>
      <c r="D3" s="126"/>
      <c r="E3" s="126"/>
      <c r="F3" s="126"/>
    </row>
    <row r="4" spans="1:30">
      <c r="A4" s="127"/>
      <c r="B4" s="127"/>
      <c r="C4" s="127"/>
      <c r="D4" s="126"/>
      <c r="E4" s="126"/>
      <c r="F4" s="126"/>
      <c r="K4" s="44" t="s">
        <v>219</v>
      </c>
      <c r="N4" s="44" t="s">
        <v>218</v>
      </c>
    </row>
    <row r="5" spans="1:30" ht="15" thickBot="1">
      <c r="A5" s="3"/>
      <c r="B5" s="3"/>
      <c r="C5" s="3"/>
      <c r="D5" s="4"/>
      <c r="E5" s="4"/>
      <c r="F5" s="4"/>
      <c r="J5" s="43"/>
      <c r="K5" s="69">
        <f>SUM(L8:L69)</f>
        <v>6.4660000000000002</v>
      </c>
      <c r="L5" s="43"/>
      <c r="M5" s="43"/>
      <c r="N5" s="69">
        <f>SUM(O8:O69)</f>
        <v>4.0549999999999988</v>
      </c>
    </row>
    <row r="6" spans="1:30">
      <c r="B6" s="7" t="s">
        <v>148</v>
      </c>
      <c r="C6" s="9">
        <f>SUM(Tabelle1[*Qty])</f>
        <v>102</v>
      </c>
    </row>
    <row r="7" spans="1:30" ht="28.5" customHeight="1">
      <c r="A7" s="5" t="s">
        <v>0</v>
      </c>
      <c r="B7" s="8" t="s">
        <v>1</v>
      </c>
      <c r="C7" s="6" t="s">
        <v>2</v>
      </c>
      <c r="D7" s="6" t="s">
        <v>3</v>
      </c>
      <c r="E7" s="36" t="s">
        <v>225</v>
      </c>
      <c r="F7" s="6" t="s">
        <v>4</v>
      </c>
      <c r="G7" s="8" t="s">
        <v>5</v>
      </c>
      <c r="H7" s="6" t="s">
        <v>6</v>
      </c>
      <c r="I7" s="6" t="s">
        <v>7</v>
      </c>
      <c r="J7" s="6" t="s">
        <v>155</v>
      </c>
      <c r="K7" s="36" t="s">
        <v>222</v>
      </c>
      <c r="L7" s="36" t="s">
        <v>221</v>
      </c>
      <c r="M7" s="6" t="s">
        <v>156</v>
      </c>
      <c r="N7" s="35" t="s">
        <v>223</v>
      </c>
      <c r="O7" s="35" t="s">
        <v>224</v>
      </c>
    </row>
    <row r="8" spans="1:30">
      <c r="A8" s="10">
        <v>1</v>
      </c>
      <c r="B8" s="11" t="s">
        <v>11</v>
      </c>
      <c r="C8" s="10">
        <v>1</v>
      </c>
      <c r="D8" s="11"/>
      <c r="E8" s="45">
        <f>Tabelle1[[#This Row],[*Qty]]*10</f>
        <v>10</v>
      </c>
      <c r="F8" s="12" t="s">
        <v>41</v>
      </c>
      <c r="G8" s="37" t="s">
        <v>38</v>
      </c>
      <c r="H8" s="13"/>
      <c r="I8" s="13"/>
      <c r="J8" s="50"/>
      <c r="K8" s="50"/>
      <c r="L8" s="50"/>
      <c r="M8" s="50" t="s">
        <v>159</v>
      </c>
      <c r="N8" s="51">
        <v>3.5000000000000003E-2</v>
      </c>
      <c r="O8" s="51">
        <f>Tabelle1[[#This Row],[*Qty]]*Tabelle1[[#This Row],[Reichelt Unit Price]]</f>
        <v>3.5000000000000003E-2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10">
        <v>2</v>
      </c>
      <c r="B9" s="11" t="s">
        <v>12</v>
      </c>
      <c r="C9" s="10">
        <v>1</v>
      </c>
      <c r="D9" s="11"/>
      <c r="E9" s="45">
        <f>Tabelle1[[#This Row],[*Qty]]*10</f>
        <v>10</v>
      </c>
      <c r="F9" s="12" t="s">
        <v>40</v>
      </c>
      <c r="G9" s="38" t="s">
        <v>38</v>
      </c>
      <c r="H9" s="14"/>
      <c r="I9" s="14"/>
      <c r="J9" s="52"/>
      <c r="K9" s="52"/>
      <c r="L9" s="52"/>
      <c r="M9" s="52" t="s">
        <v>160</v>
      </c>
      <c r="N9" s="51">
        <v>3.5000000000000003E-2</v>
      </c>
      <c r="O9" s="53">
        <f>Tabelle1[[#This Row],[*Qty]]*Tabelle1[[#This Row],[Reichelt Unit Price]]</f>
        <v>3.5000000000000003E-2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10">
        <v>3</v>
      </c>
      <c r="B10" s="11" t="s">
        <v>13</v>
      </c>
      <c r="C10" s="10">
        <v>1</v>
      </c>
      <c r="D10" s="11"/>
      <c r="E10" s="45">
        <f>Tabelle1[[#This Row],[*Qty]]*10</f>
        <v>10</v>
      </c>
      <c r="F10" s="12" t="s">
        <v>42</v>
      </c>
      <c r="G10" s="38" t="s">
        <v>38</v>
      </c>
      <c r="H10" s="13"/>
      <c r="I10" s="13"/>
      <c r="J10" s="52"/>
      <c r="K10" s="52"/>
      <c r="L10" s="52"/>
      <c r="M10" s="52" t="s">
        <v>161</v>
      </c>
      <c r="N10" s="51">
        <v>3.5000000000000003E-2</v>
      </c>
      <c r="O10" s="53">
        <f>Tabelle1[[#This Row],[*Qty]]*Tabelle1[[#This Row],[Reichelt Unit Price]]</f>
        <v>3.5000000000000003E-2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10">
        <v>4</v>
      </c>
      <c r="B11" s="11" t="s">
        <v>14</v>
      </c>
      <c r="C11" s="10">
        <v>1</v>
      </c>
      <c r="D11" s="11"/>
      <c r="E11" s="45">
        <f>Tabelle1[[#This Row],[*Qty]]*10</f>
        <v>10</v>
      </c>
      <c r="F11" s="12" t="s">
        <v>43</v>
      </c>
      <c r="G11" s="38" t="s">
        <v>38</v>
      </c>
      <c r="H11" s="13"/>
      <c r="I11" s="13"/>
      <c r="J11" s="52"/>
      <c r="K11" s="52"/>
      <c r="L11" s="52"/>
      <c r="M11" s="52" t="s">
        <v>162</v>
      </c>
      <c r="N11" s="51">
        <v>3.5000000000000003E-2</v>
      </c>
      <c r="O11" s="53">
        <f>Tabelle1[[#This Row],[*Qty]]*Tabelle1[[#This Row],[Reichelt Unit Price]]</f>
        <v>3.5000000000000003E-2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10">
        <v>5</v>
      </c>
      <c r="B12" s="11" t="s">
        <v>15</v>
      </c>
      <c r="C12" s="10">
        <v>1</v>
      </c>
      <c r="D12" s="11"/>
      <c r="E12" s="45">
        <f>Tabelle1[[#This Row],[*Qty]]*10</f>
        <v>10</v>
      </c>
      <c r="F12" s="12" t="s">
        <v>44</v>
      </c>
      <c r="G12" s="38" t="s">
        <v>38</v>
      </c>
      <c r="H12" s="13"/>
      <c r="I12" s="13"/>
      <c r="J12" s="52"/>
      <c r="K12" s="52"/>
      <c r="L12" s="52"/>
      <c r="M12" s="52" t="s">
        <v>163</v>
      </c>
      <c r="N12" s="51">
        <v>3.5000000000000003E-2</v>
      </c>
      <c r="O12" s="53">
        <f>Tabelle1[[#This Row],[*Qty]]*Tabelle1[[#This Row],[Reichelt Unit Price]]</f>
        <v>3.5000000000000003E-2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10">
        <v>6</v>
      </c>
      <c r="B13" s="11" t="s">
        <v>16</v>
      </c>
      <c r="C13" s="10">
        <v>1</v>
      </c>
      <c r="D13" s="11"/>
      <c r="E13" s="45">
        <f>Tabelle1[[#This Row],[*Qty]]*10</f>
        <v>10</v>
      </c>
      <c r="F13" s="12" t="s">
        <v>39</v>
      </c>
      <c r="G13" s="38" t="s">
        <v>38</v>
      </c>
      <c r="H13" s="13"/>
      <c r="I13" s="13"/>
      <c r="J13" s="52"/>
      <c r="K13" s="52"/>
      <c r="L13" s="52"/>
      <c r="M13" s="52" t="s">
        <v>164</v>
      </c>
      <c r="N13" s="53">
        <v>3.5000000000000003E-2</v>
      </c>
      <c r="O13" s="53">
        <f>Tabelle1[[#This Row],[*Qty]]*Tabelle1[[#This Row],[Reichelt Unit Price]]</f>
        <v>3.5000000000000003E-2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10">
        <v>7</v>
      </c>
      <c r="B14" s="11" t="s">
        <v>17</v>
      </c>
      <c r="C14" s="10">
        <v>1</v>
      </c>
      <c r="D14" s="11"/>
      <c r="E14" s="45">
        <f>Tabelle1[[#This Row],[*Qty]]*10</f>
        <v>10</v>
      </c>
      <c r="F14" s="12" t="s">
        <v>46</v>
      </c>
      <c r="G14" s="38" t="s">
        <v>38</v>
      </c>
      <c r="H14" s="13"/>
      <c r="I14" s="13"/>
      <c r="J14" s="52"/>
      <c r="K14" s="52"/>
      <c r="L14" s="52"/>
      <c r="M14" s="52" t="s">
        <v>165</v>
      </c>
      <c r="N14" s="53">
        <v>0.06</v>
      </c>
      <c r="O14" s="53">
        <f>Tabelle1[[#This Row],[*Qty]]*Tabelle1[[#This Row],[Reichelt Unit Price]]</f>
        <v>0.06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10">
        <v>8</v>
      </c>
      <c r="B15" s="11" t="s">
        <v>18</v>
      </c>
      <c r="C15" s="10">
        <v>1</v>
      </c>
      <c r="D15" s="11"/>
      <c r="E15" s="45">
        <f>Tabelle1[[#This Row],[*Qty]]*10</f>
        <v>10</v>
      </c>
      <c r="F15" s="11" t="s">
        <v>47</v>
      </c>
      <c r="G15" s="38" t="s">
        <v>38</v>
      </c>
      <c r="H15" s="13"/>
      <c r="I15" s="13"/>
      <c r="J15" s="52"/>
      <c r="K15" s="52"/>
      <c r="L15" s="52"/>
      <c r="M15" s="52" t="s">
        <v>166</v>
      </c>
      <c r="N15" s="53">
        <v>3.5000000000000003E-2</v>
      </c>
      <c r="O15" s="53">
        <f>Tabelle1[[#This Row],[*Qty]]*Tabelle1[[#This Row],[Reichelt Unit Price]]</f>
        <v>3.5000000000000003E-2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10">
        <v>9</v>
      </c>
      <c r="B16" s="11" t="s">
        <v>19</v>
      </c>
      <c r="C16" s="10">
        <v>1</v>
      </c>
      <c r="D16" s="11"/>
      <c r="E16" s="45">
        <f>Tabelle1[[#This Row],[*Qty]]*10</f>
        <v>10</v>
      </c>
      <c r="F16" s="11" t="s">
        <v>48</v>
      </c>
      <c r="G16" s="38" t="s">
        <v>38</v>
      </c>
      <c r="H16" s="13"/>
      <c r="I16" s="13"/>
      <c r="J16" s="52"/>
      <c r="K16" s="52"/>
      <c r="L16" s="52"/>
      <c r="M16" s="52" t="s">
        <v>167</v>
      </c>
      <c r="N16" s="53">
        <v>3.5000000000000003E-2</v>
      </c>
      <c r="O16" s="53">
        <f>Tabelle1[[#This Row],[*Qty]]*Tabelle1[[#This Row],[Reichelt Unit Price]]</f>
        <v>3.5000000000000003E-2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122">
      <c r="A17" s="10">
        <v>10</v>
      </c>
      <c r="B17" s="11" t="s">
        <v>20</v>
      </c>
      <c r="C17" s="10">
        <v>1</v>
      </c>
      <c r="D17" s="11"/>
      <c r="E17" s="45">
        <f>Tabelle1[[#This Row],[*Qty]]*10</f>
        <v>10</v>
      </c>
      <c r="F17" s="11" t="s">
        <v>49</v>
      </c>
      <c r="G17" s="38" t="s">
        <v>38</v>
      </c>
      <c r="H17" s="14"/>
      <c r="I17" s="14"/>
      <c r="J17" s="52"/>
      <c r="K17" s="52"/>
      <c r="L17" s="52"/>
      <c r="M17" s="52" t="s">
        <v>168</v>
      </c>
      <c r="N17" s="53">
        <v>3.5000000000000003E-2</v>
      </c>
      <c r="O17" s="53">
        <f>Tabelle1[[#This Row],[*Qty]]*Tabelle1[[#This Row],[Reichelt Unit Price]]</f>
        <v>3.5000000000000003E-2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122">
      <c r="A18" s="10">
        <v>11</v>
      </c>
      <c r="B18" s="11" t="s">
        <v>227</v>
      </c>
      <c r="C18" s="10">
        <v>2</v>
      </c>
      <c r="D18" s="11"/>
      <c r="E18" s="45">
        <v>10</v>
      </c>
      <c r="F18" s="11" t="s">
        <v>50</v>
      </c>
      <c r="G18" s="38" t="s">
        <v>38</v>
      </c>
      <c r="H18" s="13"/>
      <c r="I18" s="13"/>
      <c r="J18" s="52"/>
      <c r="K18" s="52"/>
      <c r="L18" s="52"/>
      <c r="M18" s="52" t="s">
        <v>169</v>
      </c>
      <c r="N18" s="53">
        <v>3.5000000000000003E-2</v>
      </c>
      <c r="O18" s="53">
        <f>Tabelle1[[#This Row],[*Qty]]*Tabelle1[[#This Row],[Reichelt Unit Price]]</f>
        <v>7.0000000000000007E-2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122">
      <c r="A19" s="10">
        <v>12</v>
      </c>
      <c r="B19" s="11" t="s">
        <v>21</v>
      </c>
      <c r="C19" s="10">
        <v>1</v>
      </c>
      <c r="D19" s="11"/>
      <c r="E19" s="45">
        <f>Tabelle1[[#This Row],[*Qty]]*10</f>
        <v>10</v>
      </c>
      <c r="F19" s="12" t="s">
        <v>51</v>
      </c>
      <c r="G19" s="38" t="s">
        <v>38</v>
      </c>
      <c r="H19" s="13"/>
      <c r="I19" s="13"/>
      <c r="J19" s="52"/>
      <c r="K19" s="52"/>
      <c r="L19" s="52"/>
      <c r="M19" s="52" t="s">
        <v>170</v>
      </c>
      <c r="N19" s="53">
        <v>0.05</v>
      </c>
      <c r="O19" s="53">
        <f>Tabelle1[[#This Row],[*Qty]]*Tabelle1[[#This Row],[Reichelt Unit Price]]</f>
        <v>0.05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122">
      <c r="A20" s="10">
        <v>13</v>
      </c>
      <c r="B20" s="11" t="s">
        <v>158</v>
      </c>
      <c r="C20" s="10">
        <v>2</v>
      </c>
      <c r="D20" s="11"/>
      <c r="E20" s="45">
        <v>10</v>
      </c>
      <c r="F20" s="11" t="s">
        <v>52</v>
      </c>
      <c r="G20" s="38" t="s">
        <v>38</v>
      </c>
      <c r="H20" s="13"/>
      <c r="I20" s="13"/>
      <c r="J20" s="52"/>
      <c r="K20" s="52"/>
      <c r="L20" s="52"/>
      <c r="M20" s="52" t="s">
        <v>171</v>
      </c>
      <c r="N20" s="53">
        <v>3.5000000000000003E-2</v>
      </c>
      <c r="O20" s="53">
        <f>Tabelle1[[#This Row],[*Qty]]*Tabelle1[[#This Row],[Reichelt Unit Price]]</f>
        <v>7.0000000000000007E-2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122">
      <c r="A21" s="10">
        <v>14</v>
      </c>
      <c r="B21" s="11" t="s">
        <v>22</v>
      </c>
      <c r="C21" s="10">
        <v>1</v>
      </c>
      <c r="D21" s="11"/>
      <c r="E21" s="45">
        <f>Tabelle1[[#This Row],[*Qty]]*10</f>
        <v>10</v>
      </c>
      <c r="F21" s="11" t="s">
        <v>53</v>
      </c>
      <c r="G21" s="38" t="s">
        <v>38</v>
      </c>
      <c r="H21" s="13"/>
      <c r="I21" s="13"/>
      <c r="J21" s="52"/>
      <c r="K21" s="52"/>
      <c r="L21" s="52"/>
      <c r="M21" s="52" t="s">
        <v>172</v>
      </c>
      <c r="N21" s="53">
        <v>3.5000000000000003E-2</v>
      </c>
      <c r="O21" s="53">
        <f>Tabelle1[[#This Row],[*Qty]]*Tabelle1[[#This Row],[Reichelt Unit Price]]</f>
        <v>3.5000000000000003E-2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122">
      <c r="A22" s="10">
        <v>15</v>
      </c>
      <c r="B22" s="11" t="s">
        <v>9</v>
      </c>
      <c r="C22" s="10">
        <v>1</v>
      </c>
      <c r="D22" s="11"/>
      <c r="E22" s="45">
        <f>Tabelle1[[#This Row],[*Qty]]*10</f>
        <v>10</v>
      </c>
      <c r="F22" s="12" t="s">
        <v>54</v>
      </c>
      <c r="G22" s="38" t="s">
        <v>38</v>
      </c>
      <c r="H22" s="13"/>
      <c r="I22" s="13"/>
      <c r="J22" s="52"/>
      <c r="K22" s="52"/>
      <c r="L22" s="52"/>
      <c r="M22" s="52" t="s">
        <v>173</v>
      </c>
      <c r="N22" s="53">
        <v>3.5000000000000003E-2</v>
      </c>
      <c r="O22" s="53">
        <f>Tabelle1[[#This Row],[*Qty]]*Tabelle1[[#This Row],[Reichelt Unit Price]]</f>
        <v>3.5000000000000003E-2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122">
      <c r="A23" s="10">
        <v>16</v>
      </c>
      <c r="B23" s="11" t="s">
        <v>23</v>
      </c>
      <c r="C23" s="10">
        <v>1</v>
      </c>
      <c r="D23" s="15"/>
      <c r="E23" s="46">
        <f>Tabelle1[[#This Row],[*Qty]]*10</f>
        <v>10</v>
      </c>
      <c r="F23" s="15" t="s">
        <v>55</v>
      </c>
      <c r="G23" s="38" t="s">
        <v>38</v>
      </c>
      <c r="H23" s="15"/>
      <c r="I23" s="15"/>
      <c r="J23" s="54"/>
      <c r="K23" s="54"/>
      <c r="L23" s="54"/>
      <c r="M23" s="54" t="s">
        <v>174</v>
      </c>
      <c r="N23" s="55">
        <v>3.5000000000000003E-2</v>
      </c>
      <c r="O23" s="55">
        <f>Tabelle1[[#This Row],[*Qty]]*Tabelle1[[#This Row],[Reichelt Unit Price]]</f>
        <v>3.5000000000000003E-2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122" ht="14.4">
      <c r="A24" s="10">
        <v>17</v>
      </c>
      <c r="B24" s="11" t="s">
        <v>24</v>
      </c>
      <c r="C24" s="10">
        <v>1</v>
      </c>
      <c r="D24" s="16"/>
      <c r="E24" s="49">
        <f>Tabelle1[[#This Row],[*Qty]]*10</f>
        <v>10</v>
      </c>
      <c r="F24" s="11" t="s">
        <v>56</v>
      </c>
      <c r="G24" s="38" t="s">
        <v>38</v>
      </c>
      <c r="H24" s="16"/>
      <c r="I24" s="16"/>
      <c r="J24" s="56" t="s">
        <v>175</v>
      </c>
      <c r="K24" s="57">
        <v>0.40600000000000003</v>
      </c>
      <c r="L24" s="57">
        <f>Tabelle1[[#This Row],[*Qty]]*Tabelle1[[#This Row],[Mouser Unit Price]]</f>
        <v>0.40600000000000003</v>
      </c>
      <c r="M24" s="57"/>
      <c r="N24" s="58"/>
      <c r="O24" s="5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122" ht="14.4">
      <c r="A25" s="10">
        <v>18</v>
      </c>
      <c r="B25" s="11" t="s">
        <v>228</v>
      </c>
      <c r="C25" s="10">
        <v>2</v>
      </c>
      <c r="D25" s="17"/>
      <c r="E25" s="49">
        <v>10</v>
      </c>
      <c r="F25" s="11" t="s">
        <v>57</v>
      </c>
      <c r="G25" s="38" t="s">
        <v>38</v>
      </c>
      <c r="H25" s="17"/>
      <c r="I25" s="17"/>
      <c r="J25" s="59"/>
      <c r="K25" s="59"/>
      <c r="L25" s="59"/>
      <c r="M25" s="59" t="s">
        <v>176</v>
      </c>
      <c r="N25" s="58">
        <v>3.5000000000000003E-2</v>
      </c>
      <c r="O25" s="58">
        <f>Tabelle1[[#This Row],[*Qty]]*Tabelle1[[#This Row],[Reichelt Unit Price]]</f>
        <v>7.0000000000000007E-2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122" s="2" customFormat="1" ht="14.4">
      <c r="A26" s="10">
        <v>19</v>
      </c>
      <c r="B26" s="11" t="s">
        <v>25</v>
      </c>
      <c r="C26" s="10">
        <v>1</v>
      </c>
      <c r="D26" s="18"/>
      <c r="E26" s="49">
        <f>Tabelle1[[#This Row],[*Qty]]*10</f>
        <v>10</v>
      </c>
      <c r="F26" s="11" t="s">
        <v>58</v>
      </c>
      <c r="G26" s="38" t="s">
        <v>38</v>
      </c>
      <c r="H26" s="18"/>
      <c r="I26" s="18"/>
      <c r="J26" s="57"/>
      <c r="K26" s="57"/>
      <c r="L26" s="57"/>
      <c r="M26" s="57" t="s">
        <v>177</v>
      </c>
      <c r="N26" s="58">
        <v>3.5000000000000003E-2</v>
      </c>
      <c r="O26" s="58">
        <f>Tabelle1[[#This Row],[*Qty]]*Tabelle1[[#This Row],[Reichelt Unit Price]]</f>
        <v>3.5000000000000003E-2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</row>
    <row r="27" spans="1:122" s="19" customFormat="1">
      <c r="A27" s="10">
        <v>20</v>
      </c>
      <c r="B27" s="11" t="s">
        <v>26</v>
      </c>
      <c r="C27" s="10">
        <v>1</v>
      </c>
      <c r="D27" s="15"/>
      <c r="E27" s="46">
        <f>Tabelle1[[#This Row],[*Qty]]*10</f>
        <v>10</v>
      </c>
      <c r="F27" s="11" t="s">
        <v>59</v>
      </c>
      <c r="G27" s="38" t="s">
        <v>38</v>
      </c>
      <c r="H27" s="15"/>
      <c r="I27" s="15"/>
      <c r="J27" s="54"/>
      <c r="K27" s="54"/>
      <c r="L27" s="54"/>
      <c r="M27" s="54" t="s">
        <v>178</v>
      </c>
      <c r="N27" s="55">
        <v>0.08</v>
      </c>
      <c r="O27" s="55">
        <f>Tabelle1[[#This Row],[*Qty]]*Tabelle1[[#This Row],[Reichelt Unit Price]]</f>
        <v>0.08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19" customFormat="1">
      <c r="A28" s="10">
        <v>21</v>
      </c>
      <c r="B28" s="11" t="s">
        <v>27</v>
      </c>
      <c r="C28" s="10">
        <v>1</v>
      </c>
      <c r="D28" s="15"/>
      <c r="E28" s="46">
        <f>Tabelle1[[#This Row],[*Qty]]*10</f>
        <v>10</v>
      </c>
      <c r="F28" s="11" t="s">
        <v>60</v>
      </c>
      <c r="G28" s="38" t="s">
        <v>38</v>
      </c>
      <c r="H28" s="15"/>
      <c r="I28" s="15"/>
      <c r="J28" s="54"/>
      <c r="K28" s="54"/>
      <c r="L28" s="54"/>
      <c r="M28" s="54" t="s">
        <v>179</v>
      </c>
      <c r="N28" s="55">
        <v>3.5000000000000003E-2</v>
      </c>
      <c r="O28" s="55">
        <f>Tabelle1[[#This Row],[*Qty]]*Tabelle1[[#This Row],[Reichelt Unit Price]]</f>
        <v>3.5000000000000003E-2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19" customFormat="1">
      <c r="A29" s="10">
        <v>22</v>
      </c>
      <c r="B29" s="11" t="s">
        <v>28</v>
      </c>
      <c r="C29" s="10">
        <v>1</v>
      </c>
      <c r="D29" s="15"/>
      <c r="E29" s="46">
        <f>Tabelle1[[#This Row],[*Qty]]*10</f>
        <v>10</v>
      </c>
      <c r="F29" s="11" t="s">
        <v>61</v>
      </c>
      <c r="G29" s="38" t="s">
        <v>38</v>
      </c>
      <c r="H29" s="15"/>
      <c r="I29" s="15"/>
      <c r="J29" s="54"/>
      <c r="K29" s="54"/>
      <c r="L29" s="54"/>
      <c r="M29" s="54" t="s">
        <v>180</v>
      </c>
      <c r="N29" s="55">
        <v>3.5000000000000003E-2</v>
      </c>
      <c r="O29" s="55">
        <f>Tabelle1[[#This Row],[*Qty]]*Tabelle1[[#This Row],[Reichelt Unit Price]]</f>
        <v>3.5000000000000003E-2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19" customFormat="1">
      <c r="A30" s="10">
        <v>23</v>
      </c>
      <c r="B30" s="11" t="s">
        <v>29</v>
      </c>
      <c r="C30" s="10">
        <v>1</v>
      </c>
      <c r="D30" s="15"/>
      <c r="E30" s="46">
        <f>Tabelle1[[#This Row],[*Qty]]*10</f>
        <v>10</v>
      </c>
      <c r="F30" s="11" t="s">
        <v>62</v>
      </c>
      <c r="G30" s="38" t="s">
        <v>38</v>
      </c>
      <c r="H30" s="15"/>
      <c r="I30" s="15"/>
      <c r="J30" s="54"/>
      <c r="K30" s="54"/>
      <c r="L30" s="54"/>
      <c r="M30" s="54" t="s">
        <v>181</v>
      </c>
      <c r="N30" s="55">
        <v>3.5000000000000003E-2</v>
      </c>
      <c r="O30" s="55">
        <f>Tabelle1[[#This Row],[*Qty]]*Tabelle1[[#This Row],[Reichelt Unit Price]]</f>
        <v>3.5000000000000003E-2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19" customFormat="1">
      <c r="A31" s="10">
        <v>24</v>
      </c>
      <c r="B31" s="11" t="s">
        <v>30</v>
      </c>
      <c r="C31" s="10">
        <v>1</v>
      </c>
      <c r="D31" s="15"/>
      <c r="E31" s="46">
        <f>Tabelle1[[#This Row],[*Qty]]*10</f>
        <v>10</v>
      </c>
      <c r="F31" s="11" t="s">
        <v>63</v>
      </c>
      <c r="G31" s="38" t="s">
        <v>38</v>
      </c>
      <c r="H31" s="15"/>
      <c r="I31" s="15"/>
      <c r="J31" s="54"/>
      <c r="K31" s="54"/>
      <c r="L31" s="54"/>
      <c r="M31" s="54" t="s">
        <v>182</v>
      </c>
      <c r="N31" s="55">
        <v>3.5000000000000003E-2</v>
      </c>
      <c r="O31" s="55">
        <f>Tabelle1[[#This Row],[*Qty]]*Tabelle1[[#This Row],[Reichelt Unit Price]]</f>
        <v>3.5000000000000003E-2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19" customFormat="1">
      <c r="A32" s="10">
        <v>25</v>
      </c>
      <c r="B32" s="11" t="s">
        <v>157</v>
      </c>
      <c r="C32" s="10">
        <v>2</v>
      </c>
      <c r="D32" s="15"/>
      <c r="E32" s="46">
        <v>10</v>
      </c>
      <c r="F32" s="11" t="s">
        <v>64</v>
      </c>
      <c r="G32" s="38" t="s">
        <v>38</v>
      </c>
      <c r="H32" s="15"/>
      <c r="I32" s="15"/>
      <c r="J32" s="54"/>
      <c r="K32" s="54"/>
      <c r="L32" s="54"/>
      <c r="M32" s="54" t="s">
        <v>183</v>
      </c>
      <c r="N32" s="55">
        <v>3.5000000000000003E-2</v>
      </c>
      <c r="O32" s="55">
        <f>Tabelle1[[#This Row],[*Qty]]*Tabelle1[[#This Row],[Reichelt Unit Price]]</f>
        <v>7.0000000000000007E-2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2" s="19" customFormat="1">
      <c r="A33" s="10">
        <v>26</v>
      </c>
      <c r="B33" s="11" t="s">
        <v>31</v>
      </c>
      <c r="C33" s="10">
        <v>1</v>
      </c>
      <c r="D33" s="15"/>
      <c r="E33" s="46">
        <f>Tabelle1[[#This Row],[*Qty]]*10</f>
        <v>10</v>
      </c>
      <c r="F33" s="11" t="s">
        <v>65</v>
      </c>
      <c r="G33" s="38" t="s">
        <v>38</v>
      </c>
      <c r="H33" s="15"/>
      <c r="I33" s="15"/>
      <c r="J33" s="54"/>
      <c r="K33" s="54"/>
      <c r="L33" s="54"/>
      <c r="M33" s="54" t="s">
        <v>184</v>
      </c>
      <c r="N33" s="55">
        <v>3.5000000000000003E-2</v>
      </c>
      <c r="O33" s="55">
        <f>Tabelle1[[#This Row],[*Qty]]*Tabelle1[[#This Row],[Reichelt Unit Price]]</f>
        <v>3.5000000000000003E-2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</row>
    <row r="34" spans="1:122" s="19" customFormat="1">
      <c r="A34" s="10">
        <v>27</v>
      </c>
      <c r="B34" s="11" t="s">
        <v>32</v>
      </c>
      <c r="C34" s="10">
        <v>1</v>
      </c>
      <c r="D34" s="15"/>
      <c r="E34" s="46">
        <f>Tabelle1[[#This Row],[*Qty]]*10</f>
        <v>10</v>
      </c>
      <c r="F34" s="11" t="s">
        <v>66</v>
      </c>
      <c r="G34" s="38" t="s">
        <v>38</v>
      </c>
      <c r="H34" s="15"/>
      <c r="I34" s="15"/>
      <c r="J34" s="54"/>
      <c r="K34" s="54"/>
      <c r="L34" s="54"/>
      <c r="M34" s="54" t="s">
        <v>185</v>
      </c>
      <c r="N34" s="55">
        <v>3.5000000000000003E-2</v>
      </c>
      <c r="O34" s="55">
        <f>Tabelle1[[#This Row],[*Qty]]*Tabelle1[[#This Row],[Reichelt Unit Price]]</f>
        <v>3.5000000000000003E-2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</row>
    <row r="35" spans="1:122" s="19" customFormat="1">
      <c r="A35" s="10">
        <v>28</v>
      </c>
      <c r="B35" s="11" t="s">
        <v>226</v>
      </c>
      <c r="C35" s="10">
        <v>9</v>
      </c>
      <c r="D35" s="15"/>
      <c r="E35" s="46">
        <v>45</v>
      </c>
      <c r="F35" s="11" t="s">
        <v>67</v>
      </c>
      <c r="G35" s="38" t="s">
        <v>38</v>
      </c>
      <c r="H35" s="15"/>
      <c r="I35" s="15"/>
      <c r="J35" s="54"/>
      <c r="K35" s="54"/>
      <c r="L35" s="54"/>
      <c r="M35" s="54" t="s">
        <v>186</v>
      </c>
      <c r="N35" s="55">
        <v>3.5000000000000003E-2</v>
      </c>
      <c r="O35" s="55">
        <f>Tabelle1[[#This Row],[*Qty]]*Tabelle1[[#This Row],[Reichelt Unit Price]]</f>
        <v>0.31500000000000006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</row>
    <row r="36" spans="1:122" s="19" customFormat="1">
      <c r="A36" s="10">
        <v>29</v>
      </c>
      <c r="B36" s="11" t="s">
        <v>229</v>
      </c>
      <c r="C36" s="10">
        <v>1</v>
      </c>
      <c r="D36" s="15"/>
      <c r="E36" s="46">
        <f>Tabelle1[[#This Row],[*Qty]]*10</f>
        <v>10</v>
      </c>
      <c r="F36" s="11" t="s">
        <v>71</v>
      </c>
      <c r="G36" s="38" t="s">
        <v>38</v>
      </c>
      <c r="H36" s="15"/>
      <c r="I36" s="15"/>
      <c r="J36" s="54"/>
      <c r="K36" s="54"/>
      <c r="L36" s="54"/>
      <c r="M36" s="54" t="s">
        <v>187</v>
      </c>
      <c r="N36" s="55">
        <v>0.17</v>
      </c>
      <c r="O36" s="55">
        <f>Tabelle1[[#This Row],[*Qty]]*Tabelle1[[#This Row],[Reichelt Unit Price]]</f>
        <v>0.17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1:122" s="19" customFormat="1">
      <c r="A37" s="10">
        <v>30</v>
      </c>
      <c r="B37" s="11" t="s">
        <v>33</v>
      </c>
      <c r="C37" s="10">
        <v>1</v>
      </c>
      <c r="D37" s="15"/>
      <c r="E37" s="46">
        <f>Tabelle1[[#This Row],[*Qty]]*10</f>
        <v>10</v>
      </c>
      <c r="F37" s="11" t="s">
        <v>72</v>
      </c>
      <c r="G37" s="38" t="s">
        <v>38</v>
      </c>
      <c r="H37" s="15"/>
      <c r="I37" s="15"/>
      <c r="J37" s="54" t="s">
        <v>188</v>
      </c>
      <c r="K37" s="54">
        <v>0.39200000000000002</v>
      </c>
      <c r="L37" s="54">
        <f>Tabelle1[[#This Row],[*Qty]]*Tabelle1[[#This Row],[Mouser Unit Price]]</f>
        <v>0.39200000000000002</v>
      </c>
      <c r="M37" s="54"/>
      <c r="N37" s="55"/>
      <c r="O37" s="5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</row>
    <row r="38" spans="1:122" s="19" customFormat="1">
      <c r="A38" s="10">
        <v>31</v>
      </c>
      <c r="B38" s="11" t="s">
        <v>34</v>
      </c>
      <c r="C38" s="10">
        <v>1</v>
      </c>
      <c r="D38" s="15"/>
      <c r="E38" s="46">
        <f>Tabelle1[[#This Row],[*Qty]]*10</f>
        <v>10</v>
      </c>
      <c r="F38" s="11" t="s">
        <v>73</v>
      </c>
      <c r="G38" s="38" t="s">
        <v>38</v>
      </c>
      <c r="H38" s="15"/>
      <c r="I38" s="15"/>
      <c r="J38" s="54"/>
      <c r="K38" s="54"/>
      <c r="L38" s="54"/>
      <c r="M38" s="54" t="s">
        <v>191</v>
      </c>
      <c r="N38" s="55">
        <v>3.5000000000000003E-2</v>
      </c>
      <c r="O38" s="55">
        <f>Tabelle1[[#This Row],[*Qty]]*Tabelle1[[#This Row],[Reichelt Unit Price]]</f>
        <v>3.5000000000000003E-2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</row>
    <row r="39" spans="1:122" s="19" customFormat="1">
      <c r="A39" s="10">
        <v>32</v>
      </c>
      <c r="B39" s="11" t="s">
        <v>35</v>
      </c>
      <c r="C39" s="10">
        <v>1</v>
      </c>
      <c r="D39" s="15"/>
      <c r="E39" s="46">
        <f>Tabelle1[[#This Row],[*Qty]]*10</f>
        <v>10</v>
      </c>
      <c r="F39" s="11" t="s">
        <v>74</v>
      </c>
      <c r="G39" s="38" t="s">
        <v>38</v>
      </c>
      <c r="H39" s="15"/>
      <c r="I39" s="15"/>
      <c r="J39" s="54" t="s">
        <v>189</v>
      </c>
      <c r="K39" s="54">
        <v>0.39200000000000002</v>
      </c>
      <c r="L39" s="54">
        <f>Tabelle1[[#This Row],[*Qty]]*Tabelle1[[#This Row],[Mouser Unit Price]]</f>
        <v>0.39200000000000002</v>
      </c>
      <c r="M39" s="54"/>
      <c r="N39" s="55"/>
      <c r="O39" s="5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</row>
    <row r="40" spans="1:122" s="19" customFormat="1">
      <c r="A40" s="10">
        <v>33</v>
      </c>
      <c r="B40" s="11" t="s">
        <v>36</v>
      </c>
      <c r="C40" s="10">
        <v>1</v>
      </c>
      <c r="D40" s="15"/>
      <c r="E40" s="46">
        <f>Tabelle1[[#This Row],[*Qty]]*10</f>
        <v>10</v>
      </c>
      <c r="F40" s="11" t="s">
        <v>75</v>
      </c>
      <c r="G40" s="38" t="s">
        <v>38</v>
      </c>
      <c r="H40" s="15"/>
      <c r="I40" s="15"/>
      <c r="J40" s="54"/>
      <c r="K40" s="54"/>
      <c r="L40" s="54"/>
      <c r="M40" s="54" t="s">
        <v>192</v>
      </c>
      <c r="N40" s="55">
        <v>3.5000000000000003E-2</v>
      </c>
      <c r="O40" s="55">
        <f>Tabelle1[[#This Row],[*Qty]]*Tabelle1[[#This Row],[Reichelt Unit Price]]</f>
        <v>3.5000000000000003E-2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</row>
    <row r="41" spans="1:122" s="19" customFormat="1">
      <c r="A41" s="10">
        <v>34</v>
      </c>
      <c r="B41" s="11" t="s">
        <v>37</v>
      </c>
      <c r="C41" s="10">
        <v>1</v>
      </c>
      <c r="D41" s="15"/>
      <c r="E41" s="46">
        <f>Tabelle1[[#This Row],[*Qty]]*10</f>
        <v>10</v>
      </c>
      <c r="F41" s="11" t="s">
        <v>76</v>
      </c>
      <c r="G41" s="38" t="s">
        <v>38</v>
      </c>
      <c r="H41" s="15"/>
      <c r="I41" s="15"/>
      <c r="J41" s="54"/>
      <c r="K41" s="54"/>
      <c r="L41" s="54"/>
      <c r="M41" s="54" t="s">
        <v>193</v>
      </c>
      <c r="N41" s="55">
        <v>3.5000000000000003E-2</v>
      </c>
      <c r="O41" s="55">
        <f>Tabelle1[[#This Row],[*Qty]]*Tabelle1[[#This Row],[Reichelt Unit Price]]</f>
        <v>3.5000000000000003E-2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</row>
    <row r="42" spans="1:122" s="19" customFormat="1">
      <c r="A42" s="10">
        <v>35</v>
      </c>
      <c r="B42" s="11" t="s">
        <v>230</v>
      </c>
      <c r="C42" s="10">
        <v>2</v>
      </c>
      <c r="D42" s="15"/>
      <c r="E42" s="46">
        <v>10</v>
      </c>
      <c r="F42" s="11" t="s">
        <v>77</v>
      </c>
      <c r="G42" s="38" t="s">
        <v>38</v>
      </c>
      <c r="H42" s="15"/>
      <c r="I42" s="15"/>
      <c r="J42" s="54" t="s">
        <v>190</v>
      </c>
      <c r="K42" s="54">
        <v>0.22900000000000001</v>
      </c>
      <c r="L42" s="54">
        <f>Tabelle1[[#This Row],[*Qty]]*Tabelle1[[#This Row],[Mouser Unit Price]]</f>
        <v>0.45800000000000002</v>
      </c>
      <c r="M42" s="54"/>
      <c r="N42" s="55"/>
      <c r="O42" s="5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s="19" customFormat="1">
      <c r="A43" s="10">
        <v>36</v>
      </c>
      <c r="B43" s="15" t="s">
        <v>153</v>
      </c>
      <c r="C43" s="23">
        <v>13</v>
      </c>
      <c r="D43" s="15"/>
      <c r="E43" s="46">
        <f>Tabelle1[[#This Row],[*Qty]]*10</f>
        <v>130</v>
      </c>
      <c r="F43" s="11" t="s">
        <v>45</v>
      </c>
      <c r="G43" s="32" t="s">
        <v>38</v>
      </c>
      <c r="H43" s="15"/>
      <c r="I43" s="15" t="s">
        <v>194</v>
      </c>
      <c r="J43" s="54"/>
      <c r="K43" s="54"/>
      <c r="L43" s="54"/>
      <c r="M43" s="54"/>
      <c r="N43" s="55"/>
      <c r="O43" s="5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</row>
    <row r="44" spans="1:122" s="19" customFormat="1">
      <c r="A44" s="10">
        <v>37</v>
      </c>
      <c r="B44" s="25" t="s">
        <v>154</v>
      </c>
      <c r="C44" s="26">
        <v>4</v>
      </c>
      <c r="D44" s="15" t="s">
        <v>78</v>
      </c>
      <c r="E44" s="46">
        <v>20</v>
      </c>
      <c r="F44" s="11" t="s">
        <v>69</v>
      </c>
      <c r="G44" s="32" t="s">
        <v>70</v>
      </c>
      <c r="H44" s="27"/>
      <c r="I44" s="27"/>
      <c r="J44" s="54" t="s">
        <v>195</v>
      </c>
      <c r="K44" s="54">
        <v>5.2999999999999999E-2</v>
      </c>
      <c r="L44" s="54">
        <f>Tabelle1[[#This Row],[*Qty]]*Tabelle1[[#This Row],[Mouser Unit Price]]</f>
        <v>0.21199999999999999</v>
      </c>
      <c r="M44" s="54"/>
      <c r="N44" s="55"/>
      <c r="O44" s="5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</row>
    <row r="45" spans="1:122" s="19" customFormat="1">
      <c r="A45" s="10">
        <v>38</v>
      </c>
      <c r="B45" s="11" t="s">
        <v>149</v>
      </c>
      <c r="C45" s="23">
        <v>1</v>
      </c>
      <c r="D45" s="15" t="s">
        <v>80</v>
      </c>
      <c r="E45" s="46">
        <f>Tabelle1[[#This Row],[*Qty]]*10</f>
        <v>10</v>
      </c>
      <c r="F45" s="15" t="s">
        <v>79</v>
      </c>
      <c r="G45" s="32" t="s">
        <v>70</v>
      </c>
      <c r="H45" s="15"/>
      <c r="I45" s="15"/>
      <c r="J45" s="54" t="s">
        <v>196</v>
      </c>
      <c r="K45" s="54">
        <v>0.10100000000000001</v>
      </c>
      <c r="L45" s="54">
        <f>Tabelle1[[#This Row],[*Qty]]*Tabelle1[[#This Row],[Mouser Unit Price]]</f>
        <v>0.10100000000000001</v>
      </c>
      <c r="M45" s="54"/>
      <c r="N45" s="55"/>
      <c r="O45" s="5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</row>
    <row r="46" spans="1:122" s="19" customFormat="1">
      <c r="A46" s="10">
        <v>39</v>
      </c>
      <c r="B46" s="11" t="s">
        <v>152</v>
      </c>
      <c r="C46" s="23">
        <v>1</v>
      </c>
      <c r="D46" s="15" t="s">
        <v>80</v>
      </c>
      <c r="E46" s="46">
        <f>Tabelle1[[#This Row],[*Qty]]*10</f>
        <v>10</v>
      </c>
      <c r="F46" s="15" t="s">
        <v>81</v>
      </c>
      <c r="G46" s="32" t="s">
        <v>70</v>
      </c>
      <c r="H46" s="15"/>
      <c r="I46" s="15"/>
      <c r="J46" s="54" t="s">
        <v>197</v>
      </c>
      <c r="K46" s="54">
        <v>0.10199999999999999</v>
      </c>
      <c r="L46" s="54">
        <f>Tabelle1[[#This Row],[*Qty]]*Tabelle1[[#This Row],[Mouser Unit Price]]</f>
        <v>0.10199999999999999</v>
      </c>
      <c r="M46" s="54"/>
      <c r="N46" s="55"/>
      <c r="O46" s="5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1:122" s="19" customFormat="1">
      <c r="A47" s="10">
        <v>40</v>
      </c>
      <c r="B47" s="11" t="s">
        <v>151</v>
      </c>
      <c r="C47" s="23">
        <v>2</v>
      </c>
      <c r="D47" s="15" t="s">
        <v>83</v>
      </c>
      <c r="E47" s="46">
        <v>10</v>
      </c>
      <c r="F47" s="15" t="s">
        <v>82</v>
      </c>
      <c r="G47" s="32" t="s">
        <v>70</v>
      </c>
      <c r="H47" s="15"/>
      <c r="I47" s="15"/>
      <c r="J47" s="54"/>
      <c r="K47" s="54"/>
      <c r="L47" s="54"/>
      <c r="M47" s="54" t="s">
        <v>198</v>
      </c>
      <c r="N47" s="55">
        <v>0.04</v>
      </c>
      <c r="O47" s="55">
        <f>Tabelle1[[#This Row],[*Qty]]*Tabelle1[[#This Row],[Reichelt Unit Price]]</f>
        <v>0.08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</row>
    <row r="48" spans="1:122" s="19" customFormat="1">
      <c r="A48" s="10">
        <v>41</v>
      </c>
      <c r="B48" s="11" t="s">
        <v>150</v>
      </c>
      <c r="C48" s="23">
        <v>3</v>
      </c>
      <c r="D48" s="15" t="s">
        <v>85</v>
      </c>
      <c r="E48" s="46">
        <v>15</v>
      </c>
      <c r="F48" s="15" t="s">
        <v>84</v>
      </c>
      <c r="G48" s="32" t="s">
        <v>86</v>
      </c>
      <c r="H48" s="15"/>
      <c r="I48" s="15"/>
      <c r="J48" s="54" t="s">
        <v>199</v>
      </c>
      <c r="K48" s="54">
        <v>7.2999999999999995E-2</v>
      </c>
      <c r="L48" s="54">
        <f>Tabelle1[[#This Row],[*Qty]]*Tabelle1[[#This Row],[Mouser Unit Price]]</f>
        <v>0.21899999999999997</v>
      </c>
      <c r="M48" s="54"/>
      <c r="N48" s="55"/>
      <c r="O48" s="5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19" customFormat="1">
      <c r="A49" s="10">
        <v>42</v>
      </c>
      <c r="B49" s="20" t="s">
        <v>90</v>
      </c>
      <c r="C49" s="21">
        <v>5</v>
      </c>
      <c r="D49" s="22" t="s">
        <v>93</v>
      </c>
      <c r="E49" s="47">
        <v>25</v>
      </c>
      <c r="F49" s="22" t="s">
        <v>92</v>
      </c>
      <c r="G49" s="33" t="s">
        <v>91</v>
      </c>
      <c r="H49" s="22" t="s">
        <v>94</v>
      </c>
      <c r="I49" s="22"/>
      <c r="J49" s="54" t="s">
        <v>200</v>
      </c>
      <c r="K49" s="54">
        <v>0.17899999999999999</v>
      </c>
      <c r="L49" s="54">
        <f>Tabelle1[[#This Row],[*Qty]]*Tabelle1[[#This Row],[Mouser Unit Price]]</f>
        <v>0.89500000000000002</v>
      </c>
      <c r="M49" s="54"/>
      <c r="N49" s="55"/>
      <c r="O49" s="5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19" customFormat="1">
      <c r="A50" s="10">
        <v>43</v>
      </c>
      <c r="B50" s="20" t="s">
        <v>87</v>
      </c>
      <c r="C50" s="21">
        <v>1</v>
      </c>
      <c r="D50" s="22" t="s">
        <v>68</v>
      </c>
      <c r="E50" s="47">
        <v>5</v>
      </c>
      <c r="F50" s="22" t="s">
        <v>96</v>
      </c>
      <c r="G50" s="33" t="s">
        <v>91</v>
      </c>
      <c r="H50" s="22" t="s">
        <v>95</v>
      </c>
      <c r="I50" s="15"/>
      <c r="J50" s="60" t="s">
        <v>97</v>
      </c>
      <c r="K50" s="54">
        <v>0.755</v>
      </c>
      <c r="L50" s="54">
        <f>Tabelle1[[#This Row],[*Qty]]*Tabelle1[[#This Row],[Mouser Unit Price]]</f>
        <v>0.755</v>
      </c>
      <c r="M50" s="54"/>
      <c r="N50" s="55"/>
      <c r="O50" s="5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19" customFormat="1">
      <c r="A51" s="10">
        <v>44</v>
      </c>
      <c r="B51" s="20" t="s">
        <v>10</v>
      </c>
      <c r="C51" s="21">
        <v>1</v>
      </c>
      <c r="D51" s="22" t="s">
        <v>68</v>
      </c>
      <c r="E51" s="47">
        <v>5</v>
      </c>
      <c r="F51" s="22" t="s">
        <v>98</v>
      </c>
      <c r="G51" s="33" t="s">
        <v>91</v>
      </c>
      <c r="H51" s="22" t="s">
        <v>95</v>
      </c>
      <c r="I51" s="15"/>
      <c r="J51" s="60" t="s">
        <v>99</v>
      </c>
      <c r="K51" s="54">
        <v>0.42899999999999999</v>
      </c>
      <c r="L51" s="54">
        <f>Tabelle1[[#This Row],[*Qty]]*Tabelle1[[#This Row],[Mouser Unit Price]]</f>
        <v>0.42899999999999999</v>
      </c>
      <c r="M51" s="54"/>
      <c r="N51" s="55"/>
      <c r="O51" s="5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19" customFormat="1">
      <c r="A52" s="10">
        <v>45</v>
      </c>
      <c r="B52" s="20" t="s">
        <v>111</v>
      </c>
      <c r="C52" s="21">
        <v>2</v>
      </c>
      <c r="D52" s="22" t="s">
        <v>103</v>
      </c>
      <c r="E52" s="47">
        <v>10</v>
      </c>
      <c r="F52" s="22" t="s">
        <v>100</v>
      </c>
      <c r="G52" s="33" t="s">
        <v>101</v>
      </c>
      <c r="H52" s="22" t="s">
        <v>94</v>
      </c>
      <c r="I52" s="22" t="s">
        <v>102</v>
      </c>
      <c r="J52" s="55"/>
      <c r="K52" s="55"/>
      <c r="L52" s="55"/>
      <c r="M52" s="54" t="s">
        <v>201</v>
      </c>
      <c r="N52" s="55">
        <v>0.05</v>
      </c>
      <c r="O52" s="55">
        <f>Tabelle1[[#This Row],[*Qty]]*Tabelle1[[#This Row],[Reichelt Unit Price]]</f>
        <v>0.1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19" customFormat="1">
      <c r="A53" s="10">
        <v>46</v>
      </c>
      <c r="B53" s="20" t="s">
        <v>89</v>
      </c>
      <c r="C53" s="21">
        <v>2</v>
      </c>
      <c r="D53" s="22" t="s">
        <v>106</v>
      </c>
      <c r="E53" s="47">
        <v>10</v>
      </c>
      <c r="F53" s="22" t="s">
        <v>108</v>
      </c>
      <c r="G53" s="33" t="s">
        <v>107</v>
      </c>
      <c r="H53" s="22" t="s">
        <v>104</v>
      </c>
      <c r="I53" s="22" t="s">
        <v>105</v>
      </c>
      <c r="J53" s="55"/>
      <c r="K53" s="54"/>
      <c r="L53" s="54"/>
      <c r="M53" s="54" t="s">
        <v>202</v>
      </c>
      <c r="N53" s="55">
        <v>0.43</v>
      </c>
      <c r="O53" s="55">
        <f>Tabelle1[[#This Row],[*Qty]]*Tabelle1[[#This Row],[Reichelt Unit Price]]</f>
        <v>0.86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  <row r="54" spans="1:122" s="19" customFormat="1">
      <c r="A54" s="10">
        <v>47</v>
      </c>
      <c r="B54" s="20" t="s">
        <v>88</v>
      </c>
      <c r="C54" s="21">
        <v>1</v>
      </c>
      <c r="D54" s="22" t="s">
        <v>68</v>
      </c>
      <c r="E54" s="47">
        <v>5</v>
      </c>
      <c r="F54" s="22" t="s">
        <v>109</v>
      </c>
      <c r="G54" s="33" t="s">
        <v>107</v>
      </c>
      <c r="H54" s="22" t="s">
        <v>104</v>
      </c>
      <c r="I54" s="22" t="s">
        <v>110</v>
      </c>
      <c r="J54" s="55"/>
      <c r="K54" s="54"/>
      <c r="L54" s="54"/>
      <c r="M54" s="54" t="s">
        <v>203</v>
      </c>
      <c r="N54" s="55">
        <v>0.49</v>
      </c>
      <c r="O54" s="55">
        <f>Tabelle1[[#This Row],[*Qty]]*Tabelle1[[#This Row],[Reichelt Unit Price]]</f>
        <v>0.49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</row>
    <row r="55" spans="1:122" s="19" customFormat="1">
      <c r="A55" s="10">
        <v>48</v>
      </c>
      <c r="B55" s="20" t="s">
        <v>119</v>
      </c>
      <c r="C55" s="21">
        <v>2</v>
      </c>
      <c r="D55" s="22" t="s">
        <v>118</v>
      </c>
      <c r="E55" s="47">
        <v>10</v>
      </c>
      <c r="F55" s="22" t="s">
        <v>117</v>
      </c>
      <c r="G55" s="33" t="s">
        <v>122</v>
      </c>
      <c r="H55" s="15"/>
      <c r="I55" s="22" t="s">
        <v>116</v>
      </c>
      <c r="J55" s="54"/>
      <c r="K55" s="54"/>
      <c r="L55" s="54"/>
      <c r="M55" s="54" t="s">
        <v>204</v>
      </c>
      <c r="N55" s="55">
        <v>0.05</v>
      </c>
      <c r="O55" s="55">
        <f>Tabelle1[[#This Row],[*Qty]]*Tabelle1[[#This Row],[Reichelt Unit Price]]</f>
        <v>0.1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</row>
    <row r="56" spans="1:122" s="24" customFormat="1">
      <c r="A56" s="10">
        <v>49</v>
      </c>
      <c r="B56" s="11" t="s">
        <v>113</v>
      </c>
      <c r="C56" s="23">
        <v>1</v>
      </c>
      <c r="D56" s="15" t="s">
        <v>118</v>
      </c>
      <c r="E56" s="46">
        <f>Tabelle1[[#This Row],[*Qty]]*10</f>
        <v>10</v>
      </c>
      <c r="F56" s="15" t="s">
        <v>120</v>
      </c>
      <c r="G56" s="32" t="s">
        <v>122</v>
      </c>
      <c r="H56" s="15"/>
      <c r="I56" s="15" t="s">
        <v>127</v>
      </c>
      <c r="J56" s="54"/>
      <c r="K56" s="54"/>
      <c r="L56" s="54"/>
      <c r="M56" s="54" t="s">
        <v>205</v>
      </c>
      <c r="N56" s="55">
        <v>0.05</v>
      </c>
      <c r="O56" s="55">
        <f>Tabelle1[[#This Row],[*Qty]]*Tabelle1[[#This Row],[Reichelt Unit Price]]</f>
        <v>0.05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</row>
    <row r="57" spans="1:122" s="19" customFormat="1">
      <c r="A57" s="10">
        <v>50</v>
      </c>
      <c r="B57" s="29" t="s">
        <v>121</v>
      </c>
      <c r="C57" s="30">
        <v>4</v>
      </c>
      <c r="D57" s="31" t="s">
        <v>123</v>
      </c>
      <c r="E57" s="48">
        <v>20</v>
      </c>
      <c r="F57" s="31" t="s">
        <v>126</v>
      </c>
      <c r="G57" s="39" t="s">
        <v>122</v>
      </c>
      <c r="H57" s="31"/>
      <c r="I57" s="31"/>
      <c r="J57" s="54"/>
      <c r="K57" s="54"/>
      <c r="L57" s="54"/>
      <c r="M57" s="54" t="s">
        <v>206</v>
      </c>
      <c r="N57" s="55">
        <v>0.06</v>
      </c>
      <c r="O57" s="55">
        <f>Tabelle1[[#This Row],[*Qty]]*Tabelle1[[#This Row],[Reichelt Unit Price]]</f>
        <v>0.24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</row>
    <row r="58" spans="1:122" s="19" customFormat="1">
      <c r="A58" s="10">
        <v>51</v>
      </c>
      <c r="B58" s="20" t="s">
        <v>114</v>
      </c>
      <c r="C58" s="21">
        <v>1</v>
      </c>
      <c r="D58" s="22" t="s">
        <v>124</v>
      </c>
      <c r="E58" s="47">
        <f>Tabelle1[[#This Row],[*Qty]]*10</f>
        <v>10</v>
      </c>
      <c r="F58" s="22" t="s">
        <v>125</v>
      </c>
      <c r="G58" s="33" t="s">
        <v>122</v>
      </c>
      <c r="H58" s="22"/>
      <c r="I58" s="22"/>
      <c r="J58" s="54"/>
      <c r="K58" s="54"/>
      <c r="L58" s="54"/>
      <c r="M58" s="54" t="s">
        <v>207</v>
      </c>
      <c r="N58" s="55">
        <v>0.06</v>
      </c>
      <c r="O58" s="55">
        <f>Tabelle1[[#This Row],[*Qty]]*Tabelle1[[#This Row],[Reichelt Unit Price]]</f>
        <v>0.06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</row>
    <row r="59" spans="1:122" s="19" customFormat="1" ht="55.2">
      <c r="A59" s="10">
        <v>52</v>
      </c>
      <c r="B59" s="11" t="s">
        <v>115</v>
      </c>
      <c r="C59" s="23">
        <v>1</v>
      </c>
      <c r="D59" s="22" t="s">
        <v>134</v>
      </c>
      <c r="E59" s="47">
        <f>Tabelle1[[#This Row],[*Qty]]*10</f>
        <v>10</v>
      </c>
      <c r="F59" s="22" t="s">
        <v>135</v>
      </c>
      <c r="G59" s="33" t="s">
        <v>38</v>
      </c>
      <c r="H59" s="22"/>
      <c r="I59" s="33" t="s">
        <v>220</v>
      </c>
      <c r="J59" s="61" t="s">
        <v>208</v>
      </c>
      <c r="K59" s="61">
        <v>1.01</v>
      </c>
      <c r="L59" s="61">
        <f>Tabelle1[[#This Row],[*Qty]]*Tabelle1[[#This Row],[Mouser Unit Price]]</f>
        <v>1.01</v>
      </c>
      <c r="M59" s="61"/>
      <c r="N59" s="62"/>
      <c r="O59" s="6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</row>
    <row r="60" spans="1:122" s="19" customFormat="1">
      <c r="A60" s="10">
        <v>53</v>
      </c>
      <c r="B60" s="11" t="s">
        <v>131</v>
      </c>
      <c r="C60" s="23">
        <v>1</v>
      </c>
      <c r="D60" s="22"/>
      <c r="E60" s="47">
        <f>Tabelle1[[#This Row],[*Qty]]*10</f>
        <v>10</v>
      </c>
      <c r="F60" s="22"/>
      <c r="G60" s="33"/>
      <c r="H60" s="22"/>
      <c r="I60" s="22" t="s">
        <v>132</v>
      </c>
      <c r="J60" s="54"/>
      <c r="K60" s="54"/>
      <c r="L60" s="54">
        <f>Tabelle1[[#This Row],[*Qty]]*Tabelle1[[#This Row],[Mouser Unit Price]]</f>
        <v>0</v>
      </c>
      <c r="M60" s="54"/>
      <c r="N60" s="55"/>
      <c r="O60" s="55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</row>
    <row r="61" spans="1:122" s="19" customFormat="1">
      <c r="A61" s="10">
        <v>54</v>
      </c>
      <c r="B61" s="11" t="s">
        <v>8</v>
      </c>
      <c r="C61" s="23">
        <v>1</v>
      </c>
      <c r="D61" s="22" t="s">
        <v>136</v>
      </c>
      <c r="E61" s="47">
        <f>Tabelle1[[#This Row],[*Qty]]*10</f>
        <v>10</v>
      </c>
      <c r="F61" s="22" t="s">
        <v>139</v>
      </c>
      <c r="G61" s="33" t="s">
        <v>138</v>
      </c>
      <c r="H61" s="22"/>
      <c r="I61" s="22" t="s">
        <v>137</v>
      </c>
      <c r="J61" s="54" t="s">
        <v>209</v>
      </c>
      <c r="K61" s="54">
        <v>0.64500000000000002</v>
      </c>
      <c r="L61" s="54">
        <f>Tabelle1[[#This Row],[*Qty]]*Tabelle1[[#This Row],[Mouser Unit Price]]</f>
        <v>0.64500000000000002</v>
      </c>
      <c r="M61" s="54"/>
      <c r="N61" s="55"/>
      <c r="O61" s="5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</row>
    <row r="62" spans="1:122" s="19" customFormat="1">
      <c r="A62" s="10">
        <v>55</v>
      </c>
      <c r="B62" s="11" t="s">
        <v>133</v>
      </c>
      <c r="C62" s="23">
        <v>1</v>
      </c>
      <c r="D62" s="22" t="s">
        <v>141</v>
      </c>
      <c r="E62" s="47">
        <f>Tabelle1[[#This Row],[*Qty]]*10</f>
        <v>10</v>
      </c>
      <c r="F62" s="22" t="s">
        <v>142</v>
      </c>
      <c r="G62" s="33" t="s">
        <v>140</v>
      </c>
      <c r="H62" s="22"/>
      <c r="I62" s="22"/>
      <c r="J62" s="54" t="s">
        <v>210</v>
      </c>
      <c r="K62" s="54">
        <v>0.45</v>
      </c>
      <c r="L62" s="54">
        <f>Tabelle1[[#This Row],[*Qty]]*Tabelle1[[#This Row],[Mouser Unit Price]]</f>
        <v>0.45</v>
      </c>
      <c r="M62" s="54"/>
      <c r="N62" s="55"/>
      <c r="O62" s="5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</row>
    <row r="63" spans="1:122" s="19" customFormat="1" ht="72">
      <c r="A63" s="10">
        <v>56</v>
      </c>
      <c r="B63" s="20" t="s">
        <v>128</v>
      </c>
      <c r="C63" s="21">
        <v>2</v>
      </c>
      <c r="D63" s="15" t="s">
        <v>143</v>
      </c>
      <c r="E63" s="46">
        <v>20</v>
      </c>
      <c r="F63" s="72" t="s">
        <v>232</v>
      </c>
      <c r="G63" s="32"/>
      <c r="H63" s="15"/>
      <c r="I63" s="71" t="s">
        <v>231</v>
      </c>
      <c r="J63" s="61"/>
      <c r="K63" s="61"/>
      <c r="L63" s="61"/>
      <c r="M63" s="61"/>
      <c r="N63" s="62"/>
      <c r="O63" s="6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</row>
    <row r="64" spans="1:122" s="19" customFormat="1">
      <c r="A64" s="10">
        <v>57</v>
      </c>
      <c r="B64" s="20" t="s">
        <v>129</v>
      </c>
      <c r="C64" s="21">
        <v>1</v>
      </c>
      <c r="D64" s="15" t="s">
        <v>144</v>
      </c>
      <c r="E64" s="46">
        <f>Tabelle1[[#This Row],[*Qty]]*10</f>
        <v>10</v>
      </c>
      <c r="F64" s="28" t="s">
        <v>145</v>
      </c>
      <c r="G64" s="32"/>
      <c r="H64" s="15"/>
      <c r="I64" s="15" t="s">
        <v>137</v>
      </c>
      <c r="J64" s="54"/>
      <c r="K64" s="54"/>
      <c r="L64" s="54"/>
      <c r="M64" s="54"/>
      <c r="N64" s="55"/>
      <c r="O64" s="5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</row>
    <row r="65" spans="1:122" s="19" customFormat="1">
      <c r="A65" s="10">
        <v>58</v>
      </c>
      <c r="B65" s="20" t="s">
        <v>130</v>
      </c>
      <c r="C65" s="21">
        <v>1</v>
      </c>
      <c r="D65" s="15" t="s">
        <v>147</v>
      </c>
      <c r="E65" s="46">
        <f>Tabelle1[[#This Row],[*Qty]]*10</f>
        <v>10</v>
      </c>
      <c r="F65" s="15" t="s">
        <v>146</v>
      </c>
      <c r="G65" s="32"/>
      <c r="H65" s="15"/>
      <c r="I65" s="15"/>
      <c r="J65" s="63"/>
      <c r="K65" s="63"/>
      <c r="L65" s="63"/>
      <c r="M65" s="63" t="s">
        <v>211</v>
      </c>
      <c r="N65" s="60">
        <v>0.27</v>
      </c>
      <c r="O65" s="55">
        <f>Tabelle1[[#This Row],[*Qty]]*Tabelle1[[#This Row],[Reichelt Unit Price]]</f>
        <v>0.27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</row>
    <row r="66" spans="1:122" s="19" customFormat="1">
      <c r="A66" s="34">
        <v>59</v>
      </c>
      <c r="B66" s="20" t="s">
        <v>212</v>
      </c>
      <c r="C66" s="21">
        <v>1</v>
      </c>
      <c r="D66" s="22"/>
      <c r="E66" s="47">
        <f>Tabelle1[[#This Row],[*Qty]]*10</f>
        <v>10</v>
      </c>
      <c r="F66" s="22" t="s">
        <v>214</v>
      </c>
      <c r="G66" s="33"/>
      <c r="H66" s="22"/>
      <c r="I66" s="22"/>
      <c r="J66" s="60"/>
      <c r="K66" s="60"/>
      <c r="L66" s="60"/>
      <c r="M66" s="60" t="s">
        <v>216</v>
      </c>
      <c r="N66" s="60">
        <v>0.06</v>
      </c>
      <c r="O66" s="55">
        <f>Tabelle1[[#This Row],[*Qty]]*Tabelle1[[#This Row],[Reichelt Unit Price]]</f>
        <v>0.06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</row>
    <row r="67" spans="1:122" s="19" customFormat="1">
      <c r="A67" s="34">
        <v>60</v>
      </c>
      <c r="B67" s="20" t="s">
        <v>213</v>
      </c>
      <c r="C67" s="21">
        <v>1</v>
      </c>
      <c r="D67" s="22"/>
      <c r="E67" s="47">
        <f>Tabelle1[[#This Row],[*Qty]]*10</f>
        <v>10</v>
      </c>
      <c r="F67" s="22" t="s">
        <v>215</v>
      </c>
      <c r="G67" s="33"/>
      <c r="H67" s="22"/>
      <c r="I67" s="22"/>
      <c r="J67" s="60"/>
      <c r="K67" s="60"/>
      <c r="L67" s="60"/>
      <c r="M67" s="60" t="s">
        <v>217</v>
      </c>
      <c r="N67" s="60">
        <v>0.02</v>
      </c>
      <c r="O67" s="60">
        <f>Tabelle1[[#This Row],[*Qty]]*Tabelle1[[#This Row],[Reichelt Unit Price]]</f>
        <v>0.02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</row>
    <row r="68" spans="1:122">
      <c r="A68" s="65"/>
      <c r="B68" s="66"/>
      <c r="C68" s="67"/>
      <c r="D68" s="67"/>
      <c r="E68" s="47"/>
      <c r="F68" s="67"/>
      <c r="G68" s="68"/>
      <c r="H68" s="67"/>
      <c r="I68" s="67"/>
      <c r="J68" s="67"/>
      <c r="K68" s="67"/>
      <c r="L68" s="64"/>
      <c r="M68" s="67"/>
      <c r="N68" s="67"/>
      <c r="O68" s="6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122">
      <c r="A69" s="65"/>
      <c r="B69" s="66"/>
      <c r="C69" s="67"/>
      <c r="D69" s="67"/>
      <c r="E69" s="47"/>
      <c r="F69" s="67"/>
      <c r="G69" s="68"/>
      <c r="H69" s="67"/>
      <c r="I69" s="67"/>
      <c r="J69" s="67"/>
      <c r="K69" s="67"/>
      <c r="L69" s="70"/>
      <c r="M69" s="67"/>
      <c r="N69" s="67"/>
      <c r="O69" s="67"/>
    </row>
  </sheetData>
  <mergeCells count="2">
    <mergeCell ref="D2:F4"/>
    <mergeCell ref="A2:C4"/>
  </mergeCells>
  <phoneticPr fontId="7" type="noConversion"/>
  <hyperlinks>
    <hyperlink ref="I63" r:id="rId1" xr:uid="{A1D76E38-326D-4E45-95CB-A03ABA3B250D}"/>
  </hyperlinks>
  <pageMargins left="0.69930555555555596" right="0.69930555555555596" top="0.75" bottom="0.75" header="0.3" footer="0.3"/>
  <pageSetup paperSize="9" orientation="portrait" horizontalDpi="2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FD82-81EB-4436-871C-7AF9F8047BCA}">
  <dimension ref="A1:DS67"/>
  <sheetViews>
    <sheetView tabSelected="1" topLeftCell="A29" zoomScaleNormal="100" workbookViewId="0">
      <selection activeCell="I5" sqref="I5"/>
    </sheetView>
  </sheetViews>
  <sheetFormatPr baseColWidth="10" defaultColWidth="9" defaultRowHeight="13.8"/>
  <cols>
    <col min="1" max="1" width="9" style="1"/>
    <col min="2" max="2" width="18.33203125" style="1" bestFit="1" customWidth="1"/>
    <col min="3" max="3" width="9" style="1"/>
    <col min="4" max="4" width="43.33203125" style="1" hidden="1" customWidth="1"/>
    <col min="5" max="5" width="16.109375" style="1" customWidth="1"/>
    <col min="6" max="6" width="48.33203125" style="1" customWidth="1"/>
    <col min="7" max="7" width="23" style="1" customWidth="1"/>
    <col min="8" max="8" width="16.6640625" style="1" customWidth="1"/>
    <col min="9" max="9" width="28.109375" style="1" bestFit="1" customWidth="1"/>
    <col min="10" max="10" width="28.109375" style="1" customWidth="1"/>
    <col min="11" max="11" width="26.5546875" style="1" customWidth="1"/>
    <col min="12" max="12" width="20.6640625" style="1" customWidth="1"/>
    <col min="13" max="13" width="21" style="1" customWidth="1"/>
    <col min="14" max="14" width="19" style="1" bestFit="1" customWidth="1"/>
    <col min="15" max="15" width="22.6640625" style="1" customWidth="1"/>
    <col min="16" max="16" width="20.6640625" style="1" customWidth="1"/>
    <col min="17" max="16384" width="9" style="1"/>
  </cols>
  <sheetData>
    <row r="1" spans="1:31" ht="14.4" thickBot="1"/>
    <row r="2" spans="1:31" ht="19.5" customHeight="1" thickBot="1">
      <c r="A2" s="127"/>
      <c r="B2" s="127"/>
      <c r="C2" s="127"/>
      <c r="D2" s="125" t="s">
        <v>112</v>
      </c>
      <c r="E2" s="126"/>
      <c r="F2" s="126"/>
      <c r="H2" s="128" t="s">
        <v>250</v>
      </c>
      <c r="I2" s="129"/>
      <c r="J2" s="146"/>
    </row>
    <row r="3" spans="1:31" ht="14.4" thickBot="1">
      <c r="A3" s="127"/>
      <c r="B3" s="127"/>
      <c r="C3" s="127"/>
      <c r="D3" s="126"/>
      <c r="E3" s="126"/>
      <c r="F3" s="126"/>
    </row>
    <row r="4" spans="1:31">
      <c r="A4" s="127"/>
      <c r="B4" s="127"/>
      <c r="C4" s="127"/>
      <c r="D4" s="126"/>
      <c r="E4" s="126"/>
      <c r="F4" s="126"/>
      <c r="L4" s="44" t="s">
        <v>219</v>
      </c>
      <c r="O4" s="44" t="s">
        <v>218</v>
      </c>
    </row>
    <row r="5" spans="1:31" ht="15" thickBot="1">
      <c r="A5" s="3"/>
      <c r="B5" s="3"/>
      <c r="C5" s="3"/>
      <c r="D5" s="4"/>
      <c r="E5" s="4"/>
      <c r="F5" s="4"/>
      <c r="K5" s="43"/>
      <c r="L5" s="69">
        <f>SUM(M8:M67)</f>
        <v>25.998999999999999</v>
      </c>
      <c r="M5" s="43"/>
      <c r="N5" s="43"/>
      <c r="O5" s="69">
        <f>SUM(P8:P67)</f>
        <v>4.2299999999999995</v>
      </c>
    </row>
    <row r="6" spans="1:31">
      <c r="B6" s="7" t="s">
        <v>148</v>
      </c>
      <c r="C6" s="9">
        <f>SUM(Tabelle13[*Qty])</f>
        <v>91</v>
      </c>
    </row>
    <row r="7" spans="1:31" ht="28.5" customHeight="1">
      <c r="A7" s="5" t="s">
        <v>0</v>
      </c>
      <c r="B7" s="8" t="s">
        <v>1</v>
      </c>
      <c r="C7" s="6" t="s">
        <v>2</v>
      </c>
      <c r="D7" s="6" t="s">
        <v>3</v>
      </c>
      <c r="E7" s="36" t="s">
        <v>225</v>
      </c>
      <c r="F7" s="6" t="s">
        <v>4</v>
      </c>
      <c r="G7" s="8" t="s">
        <v>5</v>
      </c>
      <c r="H7" s="6" t="s">
        <v>6</v>
      </c>
      <c r="I7" s="6" t="s">
        <v>7</v>
      </c>
      <c r="J7" s="6" t="s">
        <v>295</v>
      </c>
      <c r="K7" s="6" t="s">
        <v>155</v>
      </c>
      <c r="L7" s="36" t="s">
        <v>222</v>
      </c>
      <c r="M7" s="36" t="s">
        <v>221</v>
      </c>
      <c r="N7" s="6" t="s">
        <v>156</v>
      </c>
      <c r="O7" s="35" t="s">
        <v>223</v>
      </c>
      <c r="P7" s="35" t="s">
        <v>224</v>
      </c>
    </row>
    <row r="8" spans="1:31">
      <c r="A8" s="73">
        <v>1</v>
      </c>
      <c r="B8" s="74" t="s">
        <v>11</v>
      </c>
      <c r="C8" s="73">
        <v>1</v>
      </c>
      <c r="D8" s="74"/>
      <c r="E8" s="75">
        <f>Tabelle13[[#This Row],[*Qty]]*10</f>
        <v>10</v>
      </c>
      <c r="F8" s="76" t="s">
        <v>41</v>
      </c>
      <c r="G8" s="77" t="s">
        <v>38</v>
      </c>
      <c r="H8" s="78"/>
      <c r="I8" s="78"/>
      <c r="J8" s="133">
        <v>10.16</v>
      </c>
      <c r="K8" s="50" t="s">
        <v>265</v>
      </c>
      <c r="L8" s="50">
        <v>0.112</v>
      </c>
      <c r="M8" s="50">
        <f>Tabelle13[[#This Row],[*Qty]]*Tabelle13[[#This Row],[Mouser Unit Price]]</f>
        <v>0.112</v>
      </c>
      <c r="N8" s="50" t="s">
        <v>159</v>
      </c>
      <c r="O8" s="51">
        <v>3.5000000000000003E-2</v>
      </c>
      <c r="P8" s="51">
        <f>Tabelle13[[#This Row],[*Qty]]*Tabelle13[[#This Row],[Reichelt Unit Price]]</f>
        <v>3.5000000000000003E-2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>
      <c r="A9" s="73">
        <v>2</v>
      </c>
      <c r="B9" s="74" t="s">
        <v>12</v>
      </c>
      <c r="C9" s="73">
        <v>1</v>
      </c>
      <c r="D9" s="74"/>
      <c r="E9" s="75">
        <f>Tabelle13[[#This Row],[*Qty]]*10</f>
        <v>10</v>
      </c>
      <c r="F9" s="76" t="s">
        <v>40</v>
      </c>
      <c r="G9" s="79" t="s">
        <v>38</v>
      </c>
      <c r="H9" s="53"/>
      <c r="I9" s="53"/>
      <c r="J9" s="133">
        <v>10.16</v>
      </c>
      <c r="K9" s="52" t="s">
        <v>266</v>
      </c>
      <c r="L9" s="52">
        <v>9.2999999999999999E-2</v>
      </c>
      <c r="M9" s="52">
        <f>Tabelle13[[#This Row],[*Qty]]*Tabelle13[[#This Row],[Mouser Unit Price]]</f>
        <v>9.2999999999999999E-2</v>
      </c>
      <c r="N9" s="52" t="s">
        <v>160</v>
      </c>
      <c r="O9" s="51">
        <v>3.5000000000000003E-2</v>
      </c>
      <c r="P9" s="53">
        <f>Tabelle13[[#This Row],[*Qty]]*Tabelle13[[#This Row],[Reichelt Unit Price]]</f>
        <v>3.5000000000000003E-2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>
      <c r="A10" s="73">
        <v>3</v>
      </c>
      <c r="B10" s="74" t="s">
        <v>13</v>
      </c>
      <c r="C10" s="73">
        <v>1</v>
      </c>
      <c r="D10" s="74"/>
      <c r="E10" s="75">
        <f>Tabelle13[[#This Row],[*Qty]]*10</f>
        <v>10</v>
      </c>
      <c r="F10" s="76" t="s">
        <v>42</v>
      </c>
      <c r="G10" s="79" t="s">
        <v>38</v>
      </c>
      <c r="H10" s="78"/>
      <c r="I10" s="78"/>
      <c r="J10" s="133">
        <v>10.16</v>
      </c>
      <c r="K10" s="52" t="s">
        <v>267</v>
      </c>
      <c r="L10" s="52">
        <v>9.2999999999999999E-2</v>
      </c>
      <c r="M10" s="52">
        <f>Tabelle13[[#This Row],[*Qty]]*Tabelle13[[#This Row],[Mouser Unit Price]]</f>
        <v>9.2999999999999999E-2</v>
      </c>
      <c r="N10" s="52" t="s">
        <v>161</v>
      </c>
      <c r="O10" s="51">
        <v>3.5000000000000003E-2</v>
      </c>
      <c r="P10" s="53">
        <f>Tabelle13[[#This Row],[*Qty]]*Tabelle13[[#This Row],[Reichelt Unit Price]]</f>
        <v>3.5000000000000003E-2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>
      <c r="A11" s="73">
        <v>4</v>
      </c>
      <c r="B11" s="74" t="s">
        <v>14</v>
      </c>
      <c r="C11" s="73">
        <v>1</v>
      </c>
      <c r="D11" s="74"/>
      <c r="E11" s="75">
        <f>Tabelle13[[#This Row],[*Qty]]*10</f>
        <v>10</v>
      </c>
      <c r="F11" s="76" t="s">
        <v>43</v>
      </c>
      <c r="G11" s="79" t="s">
        <v>38</v>
      </c>
      <c r="H11" s="78"/>
      <c r="I11" s="78"/>
      <c r="J11" s="133">
        <v>10.16</v>
      </c>
      <c r="K11" s="52" t="s">
        <v>268</v>
      </c>
      <c r="L11" s="52">
        <v>0.112</v>
      </c>
      <c r="M11" s="52">
        <f>Tabelle13[[#This Row],[*Qty]]*Tabelle13[[#This Row],[Mouser Unit Price]]</f>
        <v>0.112</v>
      </c>
      <c r="N11" s="52" t="s">
        <v>162</v>
      </c>
      <c r="O11" s="51">
        <v>3.5000000000000003E-2</v>
      </c>
      <c r="P11" s="53">
        <f>Tabelle13[[#This Row],[*Qty]]*Tabelle13[[#This Row],[Reichelt Unit Price]]</f>
        <v>3.5000000000000003E-2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>
      <c r="A12" s="73">
        <v>5</v>
      </c>
      <c r="B12" s="74" t="s">
        <v>15</v>
      </c>
      <c r="C12" s="73">
        <v>1</v>
      </c>
      <c r="D12" s="74"/>
      <c r="E12" s="75">
        <f>Tabelle13[[#This Row],[*Qty]]*10</f>
        <v>10</v>
      </c>
      <c r="F12" s="76" t="s">
        <v>44</v>
      </c>
      <c r="G12" s="79" t="s">
        <v>38</v>
      </c>
      <c r="H12" s="78"/>
      <c r="I12" s="78"/>
      <c r="J12" s="133">
        <v>10.16</v>
      </c>
      <c r="K12" s="52" t="s">
        <v>269</v>
      </c>
      <c r="L12" s="52">
        <v>0.112</v>
      </c>
      <c r="M12" s="52">
        <f>Tabelle13[[#This Row],[*Qty]]*Tabelle13[[#This Row],[Mouser Unit Price]]</f>
        <v>0.112</v>
      </c>
      <c r="N12" s="52" t="s">
        <v>163</v>
      </c>
      <c r="O12" s="51">
        <v>3.5000000000000003E-2</v>
      </c>
      <c r="P12" s="53">
        <f>Tabelle13[[#This Row],[*Qty]]*Tabelle13[[#This Row],[Reichelt Unit Price]]</f>
        <v>3.5000000000000003E-2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>
      <c r="A13" s="73">
        <v>6</v>
      </c>
      <c r="B13" s="74" t="s">
        <v>16</v>
      </c>
      <c r="C13" s="73">
        <v>1</v>
      </c>
      <c r="D13" s="74"/>
      <c r="E13" s="75">
        <f>Tabelle13[[#This Row],[*Qty]]*10</f>
        <v>10</v>
      </c>
      <c r="F13" s="76" t="s">
        <v>39</v>
      </c>
      <c r="G13" s="79" t="s">
        <v>38</v>
      </c>
      <c r="H13" s="78"/>
      <c r="I13" s="78"/>
      <c r="J13" s="133">
        <v>10.16</v>
      </c>
      <c r="K13" s="52" t="s">
        <v>270</v>
      </c>
      <c r="L13" s="52">
        <v>9.2999999999999999E-2</v>
      </c>
      <c r="M13" s="52">
        <f>Tabelle13[[#This Row],[*Qty]]*Tabelle13[[#This Row],[Mouser Unit Price]]</f>
        <v>9.2999999999999999E-2</v>
      </c>
      <c r="N13" s="52" t="s">
        <v>164</v>
      </c>
      <c r="O13" s="53">
        <v>3.5000000000000003E-2</v>
      </c>
      <c r="P13" s="53">
        <f>Tabelle13[[#This Row],[*Qty]]*Tabelle13[[#This Row],[Reichelt Unit Price]]</f>
        <v>3.5000000000000003E-2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>
      <c r="A14" s="73">
        <v>7</v>
      </c>
      <c r="B14" s="74" t="s">
        <v>17</v>
      </c>
      <c r="C14" s="73">
        <v>1</v>
      </c>
      <c r="D14" s="74"/>
      <c r="E14" s="75">
        <f>Tabelle13[[#This Row],[*Qty]]*10</f>
        <v>10</v>
      </c>
      <c r="F14" s="76" t="s">
        <v>46</v>
      </c>
      <c r="G14" s="79" t="s">
        <v>38</v>
      </c>
      <c r="H14" s="78"/>
      <c r="I14" s="78"/>
      <c r="J14" s="133">
        <v>10.16</v>
      </c>
      <c r="K14" s="52" t="s">
        <v>271</v>
      </c>
      <c r="L14" s="52">
        <v>0.112</v>
      </c>
      <c r="M14" s="52">
        <f>Tabelle13[[#This Row],[*Qty]]*Tabelle13[[#This Row],[Mouser Unit Price]]</f>
        <v>0.112</v>
      </c>
      <c r="N14" s="52" t="s">
        <v>165</v>
      </c>
      <c r="O14" s="53">
        <v>0.06</v>
      </c>
      <c r="P14" s="53">
        <f>Tabelle13[[#This Row],[*Qty]]*Tabelle13[[#This Row],[Reichelt Unit Price]]</f>
        <v>0.06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>
      <c r="A15" s="73">
        <v>8</v>
      </c>
      <c r="B15" s="74" t="s">
        <v>18</v>
      </c>
      <c r="C15" s="73">
        <v>1</v>
      </c>
      <c r="D15" s="74"/>
      <c r="E15" s="75">
        <f>Tabelle13[[#This Row],[*Qty]]*10</f>
        <v>10</v>
      </c>
      <c r="F15" s="74" t="s">
        <v>47</v>
      </c>
      <c r="G15" s="79" t="s">
        <v>38</v>
      </c>
      <c r="H15" s="78"/>
      <c r="I15" s="78"/>
      <c r="J15" s="133">
        <v>10.16</v>
      </c>
      <c r="K15" s="52" t="s">
        <v>272</v>
      </c>
      <c r="L15" s="52">
        <v>9.2999999999999999E-2</v>
      </c>
      <c r="M15" s="52">
        <f>Tabelle13[[#This Row],[*Qty]]*Tabelle13[[#This Row],[Mouser Unit Price]]</f>
        <v>9.2999999999999999E-2</v>
      </c>
      <c r="N15" s="52" t="s">
        <v>166</v>
      </c>
      <c r="O15" s="53">
        <v>3.5000000000000003E-2</v>
      </c>
      <c r="P15" s="53">
        <f>Tabelle13[[#This Row],[*Qty]]*Tabelle13[[#This Row],[Reichelt Unit Price]]</f>
        <v>3.5000000000000003E-2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>
      <c r="A16" s="73">
        <v>9</v>
      </c>
      <c r="B16" s="74" t="s">
        <v>19</v>
      </c>
      <c r="C16" s="73">
        <v>1</v>
      </c>
      <c r="D16" s="74"/>
      <c r="E16" s="75">
        <f>Tabelle13[[#This Row],[*Qty]]*10</f>
        <v>10</v>
      </c>
      <c r="F16" s="74" t="s">
        <v>48</v>
      </c>
      <c r="G16" s="79" t="s">
        <v>38</v>
      </c>
      <c r="H16" s="78"/>
      <c r="I16" s="78"/>
      <c r="J16" s="133">
        <v>10.16</v>
      </c>
      <c r="K16" s="52" t="s">
        <v>273</v>
      </c>
      <c r="L16" s="52">
        <v>0.112</v>
      </c>
      <c r="M16" s="52">
        <f>Tabelle13[[#This Row],[*Qty]]*Tabelle13[[#This Row],[Mouser Unit Price]]</f>
        <v>0.112</v>
      </c>
      <c r="N16" s="52" t="s">
        <v>167</v>
      </c>
      <c r="O16" s="53">
        <v>3.5000000000000003E-2</v>
      </c>
      <c r="P16" s="53">
        <f>Tabelle13[[#This Row],[*Qty]]*Tabelle13[[#This Row],[Reichelt Unit Price]]</f>
        <v>3.5000000000000003E-2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23">
      <c r="A17" s="73">
        <v>10</v>
      </c>
      <c r="B17" s="74" t="s">
        <v>20</v>
      </c>
      <c r="C17" s="73">
        <v>1</v>
      </c>
      <c r="D17" s="74"/>
      <c r="E17" s="75">
        <f>Tabelle13[[#This Row],[*Qty]]*10</f>
        <v>10</v>
      </c>
      <c r="F17" s="74" t="s">
        <v>49</v>
      </c>
      <c r="G17" s="79" t="s">
        <v>38</v>
      </c>
      <c r="H17" s="53"/>
      <c r="I17" s="53"/>
      <c r="J17" s="74">
        <v>12.7</v>
      </c>
      <c r="K17" s="52" t="s">
        <v>274</v>
      </c>
      <c r="L17" s="52">
        <v>0.112</v>
      </c>
      <c r="M17" s="52">
        <f>Tabelle13[[#This Row],[*Qty]]*Tabelle13[[#This Row],[Mouser Unit Price]]</f>
        <v>0.112</v>
      </c>
      <c r="N17" s="52" t="s">
        <v>168</v>
      </c>
      <c r="O17" s="53">
        <v>3.5000000000000003E-2</v>
      </c>
      <c r="P17" s="53">
        <f>Tabelle13[[#This Row],[*Qty]]*Tabelle13[[#This Row],[Reichelt Unit Price]]</f>
        <v>3.5000000000000003E-2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23">
      <c r="A18" s="73">
        <v>11</v>
      </c>
      <c r="B18" s="74" t="s">
        <v>227</v>
      </c>
      <c r="C18" s="73">
        <v>2</v>
      </c>
      <c r="D18" s="74"/>
      <c r="E18" s="75">
        <v>10</v>
      </c>
      <c r="F18" s="74" t="s">
        <v>50</v>
      </c>
      <c r="G18" s="79" t="s">
        <v>38</v>
      </c>
      <c r="H18" s="78"/>
      <c r="I18" s="78"/>
      <c r="J18" s="76" t="s">
        <v>296</v>
      </c>
      <c r="K18" s="52" t="s">
        <v>275</v>
      </c>
      <c r="L18" s="52">
        <v>9.2999999999999999E-2</v>
      </c>
      <c r="M18" s="52">
        <f>Tabelle13[[#This Row],[*Qty]]*Tabelle13[[#This Row],[Mouser Unit Price]]</f>
        <v>0.186</v>
      </c>
      <c r="N18" s="52" t="s">
        <v>169</v>
      </c>
      <c r="O18" s="53">
        <v>3.5000000000000003E-2</v>
      </c>
      <c r="P18" s="53">
        <f>Tabelle13[[#This Row],[*Qty]]*Tabelle13[[#This Row],[Reichelt Unit Price]]</f>
        <v>7.0000000000000007E-2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123">
      <c r="A19" s="73">
        <v>12</v>
      </c>
      <c r="B19" s="74" t="s">
        <v>21</v>
      </c>
      <c r="C19" s="73">
        <v>1</v>
      </c>
      <c r="D19" s="74"/>
      <c r="E19" s="75">
        <f>Tabelle13[[#This Row],[*Qty]]*10</f>
        <v>10</v>
      </c>
      <c r="F19" s="76" t="s">
        <v>51</v>
      </c>
      <c r="G19" s="79" t="s">
        <v>38</v>
      </c>
      <c r="H19" s="78"/>
      <c r="I19" s="78"/>
      <c r="J19" s="76">
        <v>10.16</v>
      </c>
      <c r="K19" s="52" t="s">
        <v>276</v>
      </c>
      <c r="L19" s="52">
        <v>0.112</v>
      </c>
      <c r="M19" s="52">
        <f>Tabelle13[[#This Row],[*Qty]]*Tabelle13[[#This Row],[Mouser Unit Price]]</f>
        <v>0.112</v>
      </c>
      <c r="N19" s="52" t="s">
        <v>170</v>
      </c>
      <c r="O19" s="53">
        <v>0.05</v>
      </c>
      <c r="P19" s="53">
        <f>Tabelle13[[#This Row],[*Qty]]*Tabelle13[[#This Row],[Reichelt Unit Price]]</f>
        <v>0.05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123">
      <c r="A20" s="73">
        <v>13</v>
      </c>
      <c r="B20" s="74" t="s">
        <v>158</v>
      </c>
      <c r="C20" s="73">
        <v>2</v>
      </c>
      <c r="D20" s="74"/>
      <c r="E20" s="75">
        <v>10</v>
      </c>
      <c r="F20" s="74" t="s">
        <v>52</v>
      </c>
      <c r="G20" s="79" t="s">
        <v>38</v>
      </c>
      <c r="H20" s="78"/>
      <c r="I20" s="78"/>
      <c r="J20" s="76">
        <v>10.16</v>
      </c>
      <c r="K20" s="52" t="s">
        <v>277</v>
      </c>
      <c r="L20" s="52">
        <v>9.2999999999999999E-2</v>
      </c>
      <c r="M20" s="52">
        <f>Tabelle13[[#This Row],[*Qty]]*Tabelle13[[#This Row],[Mouser Unit Price]]</f>
        <v>0.186</v>
      </c>
      <c r="N20" s="52" t="s">
        <v>171</v>
      </c>
      <c r="O20" s="53">
        <v>3.5000000000000003E-2</v>
      </c>
      <c r="P20" s="53">
        <f>Tabelle13[[#This Row],[*Qty]]*Tabelle13[[#This Row],[Reichelt Unit Price]]</f>
        <v>7.0000000000000007E-2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123">
      <c r="A21" s="73">
        <v>14</v>
      </c>
      <c r="B21" s="74" t="s">
        <v>22</v>
      </c>
      <c r="C21" s="73">
        <v>1</v>
      </c>
      <c r="D21" s="74"/>
      <c r="E21" s="75">
        <f>Tabelle13[[#This Row],[*Qty]]*10</f>
        <v>10</v>
      </c>
      <c r="F21" s="74" t="s">
        <v>53</v>
      </c>
      <c r="G21" s="79" t="s">
        <v>38</v>
      </c>
      <c r="H21" s="78"/>
      <c r="I21" s="78"/>
      <c r="J21" s="76">
        <v>10.16</v>
      </c>
      <c r="K21" s="52" t="s">
        <v>278</v>
      </c>
      <c r="L21" s="52">
        <v>0.112</v>
      </c>
      <c r="M21" s="52">
        <f>Tabelle13[[#This Row],[*Qty]]*Tabelle13[[#This Row],[Mouser Unit Price]]</f>
        <v>0.112</v>
      </c>
      <c r="N21" s="52" t="s">
        <v>172</v>
      </c>
      <c r="O21" s="53">
        <v>3.5000000000000003E-2</v>
      </c>
      <c r="P21" s="53">
        <f>Tabelle13[[#This Row],[*Qty]]*Tabelle13[[#This Row],[Reichelt Unit Price]]</f>
        <v>3.5000000000000003E-2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123">
      <c r="A22" s="73">
        <v>15</v>
      </c>
      <c r="B22" s="74" t="s">
        <v>9</v>
      </c>
      <c r="C22" s="73">
        <v>1</v>
      </c>
      <c r="D22" s="74"/>
      <c r="E22" s="75">
        <f>Tabelle13[[#This Row],[*Qty]]*10</f>
        <v>10</v>
      </c>
      <c r="F22" s="76" t="s">
        <v>54</v>
      </c>
      <c r="G22" s="79" t="s">
        <v>38</v>
      </c>
      <c r="H22" s="78"/>
      <c r="I22" s="78"/>
      <c r="J22" s="76">
        <v>10.16</v>
      </c>
      <c r="K22" s="52" t="s">
        <v>279</v>
      </c>
      <c r="L22" s="52">
        <v>0.112</v>
      </c>
      <c r="M22" s="52">
        <f>Tabelle13[[#This Row],[*Qty]]*Tabelle13[[#This Row],[Mouser Unit Price]]</f>
        <v>0.112</v>
      </c>
      <c r="N22" s="52" t="s">
        <v>173</v>
      </c>
      <c r="O22" s="53">
        <v>3.5000000000000003E-2</v>
      </c>
      <c r="P22" s="53">
        <f>Tabelle13[[#This Row],[*Qty]]*Tabelle13[[#This Row],[Reichelt Unit Price]]</f>
        <v>3.5000000000000003E-2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123">
      <c r="A23" s="73">
        <v>16</v>
      </c>
      <c r="B23" s="74" t="s">
        <v>23</v>
      </c>
      <c r="C23" s="73">
        <v>1</v>
      </c>
      <c r="D23" s="55"/>
      <c r="E23" s="80">
        <f>Tabelle13[[#This Row],[*Qty]]*10</f>
        <v>10</v>
      </c>
      <c r="F23" s="55" t="s">
        <v>55</v>
      </c>
      <c r="G23" s="79" t="s">
        <v>38</v>
      </c>
      <c r="H23" s="55"/>
      <c r="I23" s="55"/>
      <c r="J23" s="76">
        <v>10.16</v>
      </c>
      <c r="K23" s="54" t="s">
        <v>280</v>
      </c>
      <c r="L23" s="54">
        <v>9.2999999999999999E-2</v>
      </c>
      <c r="M23" s="54">
        <f>Tabelle13[[#This Row],[*Qty]]*Tabelle13[[#This Row],[Mouser Unit Price]]</f>
        <v>9.2999999999999999E-2</v>
      </c>
      <c r="N23" s="54" t="s">
        <v>174</v>
      </c>
      <c r="O23" s="55">
        <v>3.5000000000000003E-2</v>
      </c>
      <c r="P23" s="55">
        <f>Tabelle13[[#This Row],[*Qty]]*Tabelle13[[#This Row],[Reichelt Unit Price]]</f>
        <v>3.5000000000000003E-2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123" ht="14.4">
      <c r="A24" s="73">
        <v>17</v>
      </c>
      <c r="B24" s="74" t="s">
        <v>24</v>
      </c>
      <c r="C24" s="73">
        <v>1</v>
      </c>
      <c r="D24" s="81"/>
      <c r="E24" s="82">
        <f>Tabelle13[[#This Row],[*Qty]]*10</f>
        <v>10</v>
      </c>
      <c r="F24" s="74" t="s">
        <v>56</v>
      </c>
      <c r="G24" s="79" t="s">
        <v>38</v>
      </c>
      <c r="H24" s="81"/>
      <c r="I24" s="81"/>
      <c r="J24" s="76">
        <v>12.7</v>
      </c>
      <c r="K24" s="56" t="s">
        <v>175</v>
      </c>
      <c r="L24" s="57">
        <v>0.40600000000000003</v>
      </c>
      <c r="M24" s="57">
        <f>Tabelle13[[#This Row],[*Qty]]*Tabelle13[[#This Row],[Mouser Unit Price]]</f>
        <v>0.40600000000000003</v>
      </c>
      <c r="N24" s="57"/>
      <c r="O24" s="58"/>
      <c r="P24" s="5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123" ht="14.4">
      <c r="A25" s="73">
        <v>18</v>
      </c>
      <c r="B25" s="74" t="s">
        <v>228</v>
      </c>
      <c r="C25" s="73">
        <v>2</v>
      </c>
      <c r="D25" s="83"/>
      <c r="E25" s="82">
        <v>10</v>
      </c>
      <c r="F25" s="74" t="s">
        <v>57</v>
      </c>
      <c r="G25" s="79" t="s">
        <v>38</v>
      </c>
      <c r="H25" s="83"/>
      <c r="I25" s="83"/>
      <c r="J25" s="145">
        <v>10.16</v>
      </c>
      <c r="K25" s="59" t="s">
        <v>281</v>
      </c>
      <c r="L25" s="132">
        <v>0.112</v>
      </c>
      <c r="M25" s="132">
        <f>Tabelle13[[#This Row],[*Qty]]*Tabelle13[[#This Row],[Mouser Unit Price]]</f>
        <v>0.224</v>
      </c>
      <c r="N25" s="59" t="s">
        <v>176</v>
      </c>
      <c r="O25" s="58">
        <v>3.5000000000000003E-2</v>
      </c>
      <c r="P25" s="58">
        <f>Tabelle13[[#This Row],[*Qty]]*Tabelle13[[#This Row],[Reichelt Unit Price]]</f>
        <v>7.0000000000000007E-2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123" s="2" customFormat="1" ht="14.4">
      <c r="A26" s="73">
        <v>19</v>
      </c>
      <c r="B26" s="74" t="s">
        <v>25</v>
      </c>
      <c r="C26" s="73">
        <v>1</v>
      </c>
      <c r="D26" s="84"/>
      <c r="E26" s="82">
        <f>Tabelle13[[#This Row],[*Qty]]*10</f>
        <v>10</v>
      </c>
      <c r="F26" s="74" t="s">
        <v>58</v>
      </c>
      <c r="G26" s="79" t="s">
        <v>38</v>
      </c>
      <c r="H26" s="84"/>
      <c r="I26" s="84"/>
      <c r="J26" s="145">
        <v>15.24</v>
      </c>
      <c r="K26" s="57" t="s">
        <v>282</v>
      </c>
      <c r="L26" s="57">
        <v>9.2999999999999999E-2</v>
      </c>
      <c r="M26" s="57">
        <f>Tabelle13[[#This Row],[*Qty]]*Tabelle13[[#This Row],[Mouser Unit Price]]</f>
        <v>9.2999999999999999E-2</v>
      </c>
      <c r="N26" s="57" t="s">
        <v>177</v>
      </c>
      <c r="O26" s="58">
        <v>3.5000000000000003E-2</v>
      </c>
      <c r="P26" s="58">
        <f>Tabelle13[[#This Row],[*Qty]]*Tabelle13[[#This Row],[Reichelt Unit Price]]</f>
        <v>3.5000000000000003E-2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</row>
    <row r="27" spans="1:123" s="19" customFormat="1">
      <c r="A27" s="113">
        <v>20</v>
      </c>
      <c r="B27" s="121" t="s">
        <v>26</v>
      </c>
      <c r="C27" s="113">
        <v>1</v>
      </c>
      <c r="D27" s="116"/>
      <c r="E27" s="117">
        <f>Tabelle13[[#This Row],[*Qty]]*10</f>
        <v>10</v>
      </c>
      <c r="F27" s="122" t="s">
        <v>235</v>
      </c>
      <c r="G27" s="123" t="s">
        <v>38</v>
      </c>
      <c r="H27" s="116"/>
      <c r="I27" s="116"/>
      <c r="J27" s="134">
        <v>10.16</v>
      </c>
      <c r="K27" s="111" t="s">
        <v>283</v>
      </c>
      <c r="L27" s="111">
        <v>9.2999999999999999E-2</v>
      </c>
      <c r="M27" s="111">
        <f>Tabelle13[[#This Row],[*Qty]]*Tabelle13[[#This Row],[Mouser Unit Price]]</f>
        <v>9.2999999999999999E-2</v>
      </c>
      <c r="N27" s="111" t="s">
        <v>236</v>
      </c>
      <c r="O27" s="116">
        <v>3.5000000000000003E-2</v>
      </c>
      <c r="P27" s="116">
        <f>Tabelle13[[#This Row],[*Qty]]*Tabelle13[[#This Row],[Reichelt Unit Price]]</f>
        <v>3.5000000000000003E-2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</row>
    <row r="28" spans="1:123" s="19" customFormat="1">
      <c r="A28" s="73">
        <v>21</v>
      </c>
      <c r="B28" s="74" t="s">
        <v>27</v>
      </c>
      <c r="C28" s="73">
        <v>1</v>
      </c>
      <c r="D28" s="55"/>
      <c r="E28" s="80">
        <f>Tabelle13[[#This Row],[*Qty]]*10</f>
        <v>10</v>
      </c>
      <c r="F28" s="74" t="s">
        <v>60</v>
      </c>
      <c r="G28" s="79" t="s">
        <v>38</v>
      </c>
      <c r="H28" s="55"/>
      <c r="I28" s="55"/>
      <c r="J28" s="144">
        <v>10.16</v>
      </c>
      <c r="K28" s="54" t="s">
        <v>284</v>
      </c>
      <c r="L28" s="54">
        <v>0.112</v>
      </c>
      <c r="M28" s="54">
        <f>Tabelle13[[#This Row],[*Qty]]*Tabelle13[[#This Row],[Mouser Unit Price]]</f>
        <v>0.112</v>
      </c>
      <c r="N28" s="54" t="s">
        <v>179</v>
      </c>
      <c r="O28" s="55">
        <v>3.5000000000000003E-2</v>
      </c>
      <c r="P28" s="55">
        <f>Tabelle13[[#This Row],[*Qty]]*Tabelle13[[#This Row],[Reichelt Unit Price]]</f>
        <v>3.5000000000000003E-2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</row>
    <row r="29" spans="1:123" s="19" customFormat="1">
      <c r="A29" s="73">
        <v>22</v>
      </c>
      <c r="B29" s="74" t="s">
        <v>28</v>
      </c>
      <c r="C29" s="73">
        <v>1</v>
      </c>
      <c r="D29" s="55"/>
      <c r="E29" s="80">
        <f>Tabelle13[[#This Row],[*Qty]]*10</f>
        <v>10</v>
      </c>
      <c r="F29" s="74" t="s">
        <v>61</v>
      </c>
      <c r="G29" s="79" t="s">
        <v>38</v>
      </c>
      <c r="H29" s="55"/>
      <c r="I29" s="55"/>
      <c r="J29" s="144">
        <v>10.16</v>
      </c>
      <c r="K29" s="54" t="s">
        <v>285</v>
      </c>
      <c r="L29" s="54">
        <v>0.112</v>
      </c>
      <c r="M29" s="54">
        <f>Tabelle13[[#This Row],[*Qty]]*Tabelle13[[#This Row],[Mouser Unit Price]]</f>
        <v>0.112</v>
      </c>
      <c r="N29" s="54" t="s">
        <v>180</v>
      </c>
      <c r="O29" s="55">
        <v>3.5000000000000003E-2</v>
      </c>
      <c r="P29" s="55">
        <f>Tabelle13[[#This Row],[*Qty]]*Tabelle13[[#This Row],[Reichelt Unit Price]]</f>
        <v>3.5000000000000003E-2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</row>
    <row r="30" spans="1:123" s="19" customFormat="1">
      <c r="A30" s="73">
        <v>23</v>
      </c>
      <c r="B30" s="74" t="s">
        <v>29</v>
      </c>
      <c r="C30" s="73">
        <v>1</v>
      </c>
      <c r="D30" s="55"/>
      <c r="E30" s="80">
        <f>Tabelle13[[#This Row],[*Qty]]*10</f>
        <v>10</v>
      </c>
      <c r="F30" s="74" t="s">
        <v>62</v>
      </c>
      <c r="G30" s="79" t="s">
        <v>38</v>
      </c>
      <c r="H30" s="55"/>
      <c r="I30" s="55"/>
      <c r="J30" s="144">
        <v>10.16</v>
      </c>
      <c r="K30" s="54" t="s">
        <v>286</v>
      </c>
      <c r="L30" s="54">
        <v>9.2999999999999999E-2</v>
      </c>
      <c r="M30" s="54">
        <f>Tabelle13[[#This Row],[*Qty]]*Tabelle13[[#This Row],[Mouser Unit Price]]</f>
        <v>9.2999999999999999E-2</v>
      </c>
      <c r="N30" s="54" t="s">
        <v>181</v>
      </c>
      <c r="O30" s="55">
        <v>3.5000000000000003E-2</v>
      </c>
      <c r="P30" s="55">
        <f>Tabelle13[[#This Row],[*Qty]]*Tabelle13[[#This Row],[Reichelt Unit Price]]</f>
        <v>3.5000000000000003E-2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</row>
    <row r="31" spans="1:123" s="19" customFormat="1">
      <c r="A31" s="73">
        <v>24</v>
      </c>
      <c r="B31" s="74" t="s">
        <v>30</v>
      </c>
      <c r="C31" s="73">
        <v>1</v>
      </c>
      <c r="D31" s="55"/>
      <c r="E31" s="80">
        <f>Tabelle13[[#This Row],[*Qty]]*10</f>
        <v>10</v>
      </c>
      <c r="F31" s="74" t="s">
        <v>63</v>
      </c>
      <c r="G31" s="79" t="s">
        <v>38</v>
      </c>
      <c r="H31" s="55"/>
      <c r="I31" s="55"/>
      <c r="J31" s="144">
        <v>10.16</v>
      </c>
      <c r="K31" s="54" t="s">
        <v>287</v>
      </c>
      <c r="L31" s="54">
        <v>9.2999999999999999E-2</v>
      </c>
      <c r="M31" s="54">
        <f>Tabelle13[[#This Row],[*Qty]]*Tabelle13[[#This Row],[Mouser Unit Price]]</f>
        <v>9.2999999999999999E-2</v>
      </c>
      <c r="N31" s="54" t="s">
        <v>182</v>
      </c>
      <c r="O31" s="55">
        <v>3.5000000000000003E-2</v>
      </c>
      <c r="P31" s="55">
        <f>Tabelle13[[#This Row],[*Qty]]*Tabelle13[[#This Row],[Reichelt Unit Price]]</f>
        <v>3.5000000000000003E-2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</row>
    <row r="32" spans="1:123" s="19" customFormat="1">
      <c r="A32" s="73">
        <v>25</v>
      </c>
      <c r="B32" s="74" t="s">
        <v>157</v>
      </c>
      <c r="C32" s="73">
        <v>2</v>
      </c>
      <c r="D32" s="55"/>
      <c r="E32" s="80">
        <v>10</v>
      </c>
      <c r="F32" s="74" t="s">
        <v>64</v>
      </c>
      <c r="G32" s="79" t="s">
        <v>38</v>
      </c>
      <c r="H32" s="55"/>
      <c r="I32" s="55"/>
      <c r="J32" s="135" t="s">
        <v>297</v>
      </c>
      <c r="K32" s="54" t="s">
        <v>288</v>
      </c>
      <c r="L32" s="54">
        <v>0.112</v>
      </c>
      <c r="M32" s="54">
        <f>Tabelle13[[#This Row],[*Qty]]*Tabelle13[[#This Row],[Mouser Unit Price]]</f>
        <v>0.224</v>
      </c>
      <c r="N32" s="54" t="s">
        <v>183</v>
      </c>
      <c r="O32" s="55">
        <v>3.5000000000000003E-2</v>
      </c>
      <c r="P32" s="55">
        <f>Tabelle13[[#This Row],[*Qty]]*Tabelle13[[#This Row],[Reichelt Unit Price]]</f>
        <v>7.0000000000000007E-2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</row>
    <row r="33" spans="1:123" s="19" customFormat="1">
      <c r="A33" s="73">
        <v>26</v>
      </c>
      <c r="B33" s="74" t="s">
        <v>31</v>
      </c>
      <c r="C33" s="73">
        <v>1</v>
      </c>
      <c r="D33" s="55"/>
      <c r="E33" s="80">
        <f>Tabelle13[[#This Row],[*Qty]]*10</f>
        <v>10</v>
      </c>
      <c r="F33" s="74" t="s">
        <v>65</v>
      </c>
      <c r="G33" s="79" t="s">
        <v>38</v>
      </c>
      <c r="H33" s="55"/>
      <c r="I33" s="55"/>
      <c r="J33" s="95">
        <v>12.7</v>
      </c>
      <c r="K33" s="54" t="s">
        <v>289</v>
      </c>
      <c r="L33" s="54">
        <v>0.112</v>
      </c>
      <c r="M33" s="54">
        <f>Tabelle13[[#This Row],[*Qty]]*Tabelle13[[#This Row],[Mouser Unit Price]]</f>
        <v>0.112</v>
      </c>
      <c r="N33" s="54" t="s">
        <v>184</v>
      </c>
      <c r="O33" s="55">
        <v>3.5000000000000003E-2</v>
      </c>
      <c r="P33" s="55">
        <f>Tabelle13[[#This Row],[*Qty]]*Tabelle13[[#This Row],[Reichelt Unit Price]]</f>
        <v>3.5000000000000003E-2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</row>
    <row r="34" spans="1:123" s="19" customFormat="1">
      <c r="A34" s="73">
        <v>27</v>
      </c>
      <c r="B34" s="74" t="s">
        <v>32</v>
      </c>
      <c r="C34" s="73">
        <v>1</v>
      </c>
      <c r="D34" s="55"/>
      <c r="E34" s="80">
        <f>Tabelle13[[#This Row],[*Qty]]*10</f>
        <v>10</v>
      </c>
      <c r="F34" s="74" t="s">
        <v>66</v>
      </c>
      <c r="G34" s="79" t="s">
        <v>38</v>
      </c>
      <c r="H34" s="55"/>
      <c r="I34" s="55"/>
      <c r="J34" s="95">
        <v>10.16</v>
      </c>
      <c r="K34" s="54" t="s">
        <v>290</v>
      </c>
      <c r="L34" s="54">
        <v>9.2999999999999999E-2</v>
      </c>
      <c r="M34" s="54">
        <f>Tabelle13[[#This Row],[*Qty]]*Tabelle13[[#This Row],[Mouser Unit Price]]</f>
        <v>9.2999999999999999E-2</v>
      </c>
      <c r="N34" s="54" t="s">
        <v>185</v>
      </c>
      <c r="O34" s="55">
        <v>3.5000000000000003E-2</v>
      </c>
      <c r="P34" s="55">
        <f>Tabelle13[[#This Row],[*Qty]]*Tabelle13[[#This Row],[Reichelt Unit Price]]</f>
        <v>3.5000000000000003E-2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</row>
    <row r="35" spans="1:123" s="19" customFormat="1">
      <c r="A35" s="73">
        <v>28</v>
      </c>
      <c r="B35" s="74" t="s">
        <v>226</v>
      </c>
      <c r="C35" s="73">
        <v>9</v>
      </c>
      <c r="D35" s="55"/>
      <c r="E35" s="80">
        <v>45</v>
      </c>
      <c r="F35" s="74" t="s">
        <v>67</v>
      </c>
      <c r="G35" s="79" t="s">
        <v>38</v>
      </c>
      <c r="H35" s="55"/>
      <c r="I35" s="55"/>
      <c r="J35" s="135" t="s">
        <v>298</v>
      </c>
      <c r="K35" s="54" t="s">
        <v>291</v>
      </c>
      <c r="L35" s="54">
        <v>0.10199999999999999</v>
      </c>
      <c r="M35" s="54">
        <f>Tabelle13[[#This Row],[*Qty]]*Tabelle13[[#This Row],[Mouser Unit Price]]</f>
        <v>0.91799999999999993</v>
      </c>
      <c r="N35" s="54" t="s">
        <v>186</v>
      </c>
      <c r="O35" s="55">
        <v>3.5000000000000003E-2</v>
      </c>
      <c r="P35" s="55">
        <f>Tabelle13[[#This Row],[*Qty]]*Tabelle13[[#This Row],[Reichelt Unit Price]]</f>
        <v>0.31500000000000006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</row>
    <row r="36" spans="1:123" s="19" customFormat="1">
      <c r="A36" s="73">
        <v>29</v>
      </c>
      <c r="B36" s="74" t="s">
        <v>229</v>
      </c>
      <c r="C36" s="73">
        <v>1</v>
      </c>
      <c r="D36" s="55"/>
      <c r="E36" s="80">
        <f>Tabelle13[[#This Row],[*Qty]]*10</f>
        <v>10</v>
      </c>
      <c r="F36" s="74" t="s">
        <v>71</v>
      </c>
      <c r="G36" s="79" t="s">
        <v>38</v>
      </c>
      <c r="H36" s="55"/>
      <c r="I36" s="55"/>
      <c r="J36" s="95">
        <v>22.86</v>
      </c>
      <c r="K36" s="54" t="s">
        <v>264</v>
      </c>
      <c r="L36" s="54">
        <v>0.59499999999999997</v>
      </c>
      <c r="M36" s="54">
        <f>Tabelle13[[#This Row],[*Qty]]*Tabelle13[[#This Row],[Mouser Unit Price]]</f>
        <v>0.59499999999999997</v>
      </c>
      <c r="N36" s="54" t="s">
        <v>187</v>
      </c>
      <c r="O36" s="55">
        <v>0.17</v>
      </c>
      <c r="P36" s="55">
        <f>Tabelle13[[#This Row],[*Qty]]*Tabelle13[[#This Row],[Reichelt Unit Price]]</f>
        <v>0.17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</row>
    <row r="37" spans="1:123" s="19" customFormat="1">
      <c r="A37" s="73">
        <v>30</v>
      </c>
      <c r="B37" s="74" t="s">
        <v>33</v>
      </c>
      <c r="C37" s="73">
        <v>1</v>
      </c>
      <c r="D37" s="55"/>
      <c r="E37" s="80">
        <f>Tabelle13[[#This Row],[*Qty]]*10</f>
        <v>10</v>
      </c>
      <c r="F37" s="74" t="s">
        <v>72</v>
      </c>
      <c r="G37" s="79" t="s">
        <v>38</v>
      </c>
      <c r="H37" s="55"/>
      <c r="I37" s="55"/>
      <c r="J37" s="95">
        <v>15.24</v>
      </c>
      <c r="K37" s="54" t="s">
        <v>188</v>
      </c>
      <c r="L37" s="54">
        <v>0.39200000000000002</v>
      </c>
      <c r="M37" s="54">
        <f>Tabelle13[[#This Row],[*Qty]]*Tabelle13[[#This Row],[Mouser Unit Price]]</f>
        <v>0.39200000000000002</v>
      </c>
      <c r="N37" s="54"/>
      <c r="O37" s="55"/>
      <c r="P37" s="55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</row>
    <row r="38" spans="1:123" s="19" customFormat="1">
      <c r="A38" s="73">
        <v>31</v>
      </c>
      <c r="B38" s="74" t="s">
        <v>34</v>
      </c>
      <c r="C38" s="73">
        <v>1</v>
      </c>
      <c r="D38" s="55"/>
      <c r="E38" s="80">
        <f>Tabelle13[[#This Row],[*Qty]]*10</f>
        <v>10</v>
      </c>
      <c r="F38" s="74" t="s">
        <v>73</v>
      </c>
      <c r="G38" s="79" t="s">
        <v>38</v>
      </c>
      <c r="H38" s="55"/>
      <c r="I38" s="55"/>
      <c r="J38" s="95">
        <v>10.16</v>
      </c>
      <c r="K38" s="54" t="s">
        <v>292</v>
      </c>
      <c r="L38" s="54">
        <v>0.112</v>
      </c>
      <c r="M38" s="54">
        <f>Tabelle13[[#This Row],[*Qty]]*Tabelle13[[#This Row],[Mouser Unit Price]]</f>
        <v>0.112</v>
      </c>
      <c r="N38" s="54" t="s">
        <v>191</v>
      </c>
      <c r="O38" s="55">
        <v>3.5000000000000003E-2</v>
      </c>
      <c r="P38" s="55">
        <f>Tabelle13[[#This Row],[*Qty]]*Tabelle13[[#This Row],[Reichelt Unit Price]]</f>
        <v>3.5000000000000003E-2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</row>
    <row r="39" spans="1:123" s="19" customFormat="1">
      <c r="A39" s="73">
        <v>32</v>
      </c>
      <c r="B39" s="74" t="s">
        <v>35</v>
      </c>
      <c r="C39" s="73">
        <v>1</v>
      </c>
      <c r="D39" s="55"/>
      <c r="E39" s="80">
        <f>Tabelle13[[#This Row],[*Qty]]*10</f>
        <v>10</v>
      </c>
      <c r="F39" s="74" t="s">
        <v>74</v>
      </c>
      <c r="G39" s="79" t="s">
        <v>38</v>
      </c>
      <c r="H39" s="55"/>
      <c r="I39" s="55"/>
      <c r="J39" s="95">
        <v>15.24</v>
      </c>
      <c r="K39" s="54" t="s">
        <v>189</v>
      </c>
      <c r="L39" s="54">
        <v>0.39200000000000002</v>
      </c>
      <c r="M39" s="54">
        <f>Tabelle13[[#This Row],[*Qty]]*Tabelle13[[#This Row],[Mouser Unit Price]]</f>
        <v>0.39200000000000002</v>
      </c>
      <c r="N39" s="54"/>
      <c r="O39" s="55"/>
      <c r="P39" s="55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</row>
    <row r="40" spans="1:123" s="19" customFormat="1">
      <c r="A40" s="73">
        <v>33</v>
      </c>
      <c r="B40" s="74" t="s">
        <v>36</v>
      </c>
      <c r="C40" s="73">
        <v>1</v>
      </c>
      <c r="D40" s="55"/>
      <c r="E40" s="80">
        <f>Tabelle13[[#This Row],[*Qty]]*10</f>
        <v>10</v>
      </c>
      <c r="F40" s="74" t="s">
        <v>75</v>
      </c>
      <c r="G40" s="79" t="s">
        <v>38</v>
      </c>
      <c r="H40" s="55"/>
      <c r="I40" s="55"/>
      <c r="J40" s="95">
        <v>10.16</v>
      </c>
      <c r="K40" s="54" t="s">
        <v>293</v>
      </c>
      <c r="L40" s="54">
        <v>9.2999999999999999E-2</v>
      </c>
      <c r="M40" s="54">
        <f>Tabelle13[[#This Row],[*Qty]]*Tabelle13[[#This Row],[Mouser Unit Price]]</f>
        <v>9.2999999999999999E-2</v>
      </c>
      <c r="N40" s="54" t="s">
        <v>192</v>
      </c>
      <c r="O40" s="55">
        <v>3.5000000000000003E-2</v>
      </c>
      <c r="P40" s="55">
        <f>Tabelle13[[#This Row],[*Qty]]*Tabelle13[[#This Row],[Reichelt Unit Price]]</f>
        <v>3.5000000000000003E-2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</row>
    <row r="41" spans="1:123" s="19" customFormat="1">
      <c r="A41" s="73">
        <v>34</v>
      </c>
      <c r="B41" s="74" t="s">
        <v>37</v>
      </c>
      <c r="C41" s="73">
        <v>1</v>
      </c>
      <c r="D41" s="55"/>
      <c r="E41" s="80">
        <f>Tabelle13[[#This Row],[*Qty]]*10</f>
        <v>10</v>
      </c>
      <c r="F41" s="74" t="s">
        <v>76</v>
      </c>
      <c r="G41" s="79" t="s">
        <v>38</v>
      </c>
      <c r="H41" s="55"/>
      <c r="I41" s="55"/>
      <c r="J41" s="95">
        <v>10.16</v>
      </c>
      <c r="K41" s="54" t="s">
        <v>294</v>
      </c>
      <c r="L41" s="54">
        <v>9.2999999999999999E-2</v>
      </c>
      <c r="M41" s="54">
        <f>Tabelle13[[#This Row],[*Qty]]*Tabelle13[[#This Row],[Mouser Unit Price]]</f>
        <v>9.2999999999999999E-2</v>
      </c>
      <c r="N41" s="54" t="s">
        <v>193</v>
      </c>
      <c r="O41" s="55">
        <v>3.5000000000000003E-2</v>
      </c>
      <c r="P41" s="55">
        <f>Tabelle13[[#This Row],[*Qty]]*Tabelle13[[#This Row],[Reichelt Unit Price]]</f>
        <v>3.5000000000000003E-2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</row>
    <row r="42" spans="1:123" s="19" customFormat="1">
      <c r="A42" s="73">
        <v>35</v>
      </c>
      <c r="B42" s="74" t="s">
        <v>230</v>
      </c>
      <c r="C42" s="73">
        <v>2</v>
      </c>
      <c r="D42" s="55"/>
      <c r="E42" s="80">
        <v>10</v>
      </c>
      <c r="F42" s="74" t="s">
        <v>77</v>
      </c>
      <c r="G42" s="79" t="s">
        <v>38</v>
      </c>
      <c r="H42" s="55"/>
      <c r="I42" s="55"/>
      <c r="J42" s="95">
        <v>15.24</v>
      </c>
      <c r="K42" s="54" t="s">
        <v>190</v>
      </c>
      <c r="L42" s="54">
        <v>0.22900000000000001</v>
      </c>
      <c r="M42" s="54">
        <f>Tabelle13[[#This Row],[*Qty]]*Tabelle13[[#This Row],[Mouser Unit Price]]</f>
        <v>0.45800000000000002</v>
      </c>
      <c r="N42" s="54"/>
      <c r="O42" s="55"/>
      <c r="P42" s="55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</row>
    <row r="43" spans="1:123" s="19" customFormat="1">
      <c r="A43" s="73">
        <v>37</v>
      </c>
      <c r="B43" s="85" t="s">
        <v>154</v>
      </c>
      <c r="C43" s="87">
        <v>4</v>
      </c>
      <c r="D43" s="55" t="s">
        <v>78</v>
      </c>
      <c r="E43" s="80">
        <v>20</v>
      </c>
      <c r="F43" s="74" t="s">
        <v>69</v>
      </c>
      <c r="G43" s="62" t="s">
        <v>70</v>
      </c>
      <c r="H43" s="54"/>
      <c r="I43" s="54"/>
      <c r="J43" s="135" t="s">
        <v>299</v>
      </c>
      <c r="K43" s="54" t="s">
        <v>195</v>
      </c>
      <c r="L43" s="54">
        <v>5.2999999999999999E-2</v>
      </c>
      <c r="M43" s="54">
        <f>Tabelle13[[#This Row],[*Qty]]*Tabelle13[[#This Row],[Mouser Unit Price]]</f>
        <v>0.21199999999999999</v>
      </c>
      <c r="N43" s="54"/>
      <c r="O43" s="55"/>
      <c r="P43" s="55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</row>
    <row r="44" spans="1:123" s="19" customFormat="1">
      <c r="A44" s="73">
        <v>38</v>
      </c>
      <c r="B44" s="74" t="s">
        <v>149</v>
      </c>
      <c r="C44" s="86">
        <v>1</v>
      </c>
      <c r="D44" s="55" t="s">
        <v>80</v>
      </c>
      <c r="E44" s="80">
        <f>Tabelle13[[#This Row],[*Qty]]*10</f>
        <v>10</v>
      </c>
      <c r="F44" s="55" t="s">
        <v>79</v>
      </c>
      <c r="G44" s="62" t="s">
        <v>70</v>
      </c>
      <c r="H44" s="55"/>
      <c r="I44" s="55"/>
      <c r="J44" s="95">
        <v>10.16</v>
      </c>
      <c r="K44" s="54" t="s">
        <v>196</v>
      </c>
      <c r="L44" s="54">
        <v>0.10100000000000001</v>
      </c>
      <c r="M44" s="54">
        <f>Tabelle13[[#This Row],[*Qty]]*Tabelle13[[#This Row],[Mouser Unit Price]]</f>
        <v>0.10100000000000001</v>
      </c>
      <c r="N44" s="54"/>
      <c r="O44" s="55"/>
      <c r="P44" s="55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</row>
    <row r="45" spans="1:123" s="19" customFormat="1">
      <c r="A45" s="73">
        <v>39</v>
      </c>
      <c r="B45" s="74" t="s">
        <v>152</v>
      </c>
      <c r="C45" s="86">
        <v>1</v>
      </c>
      <c r="D45" s="55" t="s">
        <v>80</v>
      </c>
      <c r="E45" s="80">
        <f>Tabelle13[[#This Row],[*Qty]]*10</f>
        <v>10</v>
      </c>
      <c r="F45" s="55" t="s">
        <v>81</v>
      </c>
      <c r="G45" s="62" t="s">
        <v>70</v>
      </c>
      <c r="H45" s="55"/>
      <c r="I45" s="55"/>
      <c r="J45" s="95">
        <v>10.16</v>
      </c>
      <c r="K45" s="54" t="s">
        <v>197</v>
      </c>
      <c r="L45" s="54">
        <v>0.10199999999999999</v>
      </c>
      <c r="M45" s="54">
        <f>Tabelle13[[#This Row],[*Qty]]*Tabelle13[[#This Row],[Mouser Unit Price]]</f>
        <v>0.10199999999999999</v>
      </c>
      <c r="N45" s="54"/>
      <c r="O45" s="55"/>
      <c r="P45" s="55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</row>
    <row r="46" spans="1:123" s="19" customFormat="1">
      <c r="A46" s="73">
        <v>40</v>
      </c>
      <c r="B46" s="74" t="s">
        <v>151</v>
      </c>
      <c r="C46" s="86">
        <v>2</v>
      </c>
      <c r="D46" s="55" t="s">
        <v>83</v>
      </c>
      <c r="E46" s="80">
        <v>10</v>
      </c>
      <c r="F46" s="54" t="s">
        <v>251</v>
      </c>
      <c r="G46" s="62" t="s">
        <v>70</v>
      </c>
      <c r="H46" s="55"/>
      <c r="I46" s="55"/>
      <c r="J46" s="135" t="s">
        <v>300</v>
      </c>
      <c r="K46" s="54" t="s">
        <v>259</v>
      </c>
      <c r="L46" s="54">
        <v>0.10199999999999999</v>
      </c>
      <c r="M46" s="54">
        <f>Tabelle13[[#This Row],[*Qty]]*Tabelle13[[#This Row],[Mouser Unit Price]]</f>
        <v>0.20399999999999999</v>
      </c>
      <c r="N46" s="54" t="s">
        <v>198</v>
      </c>
      <c r="O46" s="55">
        <v>0.04</v>
      </c>
      <c r="P46" s="55">
        <f>Tabelle13[[#This Row],[*Qty]]*Tabelle13[[#This Row],[Reichelt Unit Price]]</f>
        <v>0.08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</row>
    <row r="47" spans="1:123" s="19" customFormat="1">
      <c r="A47" s="73">
        <v>41</v>
      </c>
      <c r="B47" s="74" t="s">
        <v>150</v>
      </c>
      <c r="C47" s="86">
        <v>3</v>
      </c>
      <c r="D47" s="55" t="s">
        <v>85</v>
      </c>
      <c r="E47" s="80">
        <v>15</v>
      </c>
      <c r="F47" s="55" t="s">
        <v>84</v>
      </c>
      <c r="G47" s="62" t="s">
        <v>86</v>
      </c>
      <c r="H47" s="55"/>
      <c r="I47" s="55"/>
      <c r="J47" s="95">
        <v>12.7</v>
      </c>
      <c r="K47" s="54" t="s">
        <v>199</v>
      </c>
      <c r="L47" s="54">
        <v>7.2999999999999995E-2</v>
      </c>
      <c r="M47" s="54">
        <f>Tabelle13[[#This Row],[*Qty]]*Tabelle13[[#This Row],[Mouser Unit Price]]</f>
        <v>0.21899999999999997</v>
      </c>
      <c r="N47" s="54"/>
      <c r="O47" s="55"/>
      <c r="P47" s="55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</row>
    <row r="48" spans="1:123" s="19" customFormat="1">
      <c r="A48" s="73">
        <v>42</v>
      </c>
      <c r="B48" s="88" t="s">
        <v>90</v>
      </c>
      <c r="C48" s="89">
        <v>5</v>
      </c>
      <c r="D48" s="60" t="s">
        <v>93</v>
      </c>
      <c r="E48" s="90">
        <v>25</v>
      </c>
      <c r="F48" s="60" t="s">
        <v>92</v>
      </c>
      <c r="G48" s="97" t="s">
        <v>91</v>
      </c>
      <c r="H48" s="60" t="s">
        <v>94</v>
      </c>
      <c r="I48" s="60"/>
      <c r="J48" s="136">
        <v>5.08</v>
      </c>
      <c r="K48" s="54" t="s">
        <v>200</v>
      </c>
      <c r="L48" s="54">
        <v>0.17899999999999999</v>
      </c>
      <c r="M48" s="54">
        <f>Tabelle13[[#This Row],[*Qty]]*Tabelle13[[#This Row],[Mouser Unit Price]]</f>
        <v>0.89500000000000002</v>
      </c>
      <c r="N48" s="54"/>
      <c r="O48" s="55"/>
      <c r="P48" s="55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</row>
    <row r="49" spans="1:123" s="19" customFormat="1">
      <c r="A49" s="73">
        <v>43</v>
      </c>
      <c r="B49" s="88" t="s">
        <v>87</v>
      </c>
      <c r="C49" s="89">
        <v>1</v>
      </c>
      <c r="D49" s="60" t="s">
        <v>68</v>
      </c>
      <c r="E49" s="90">
        <v>5</v>
      </c>
      <c r="F49" s="60" t="s">
        <v>96</v>
      </c>
      <c r="G49" s="91" t="s">
        <v>91</v>
      </c>
      <c r="H49" s="60" t="s">
        <v>95</v>
      </c>
      <c r="I49" s="55"/>
      <c r="J49" s="136">
        <v>5.08</v>
      </c>
      <c r="K49" s="60" t="s">
        <v>97</v>
      </c>
      <c r="L49" s="54">
        <v>0.755</v>
      </c>
      <c r="M49" s="54">
        <f>Tabelle13[[#This Row],[*Qty]]*Tabelle13[[#This Row],[Mouser Unit Price]]</f>
        <v>0.755</v>
      </c>
      <c r="N49" s="54"/>
      <c r="O49" s="55"/>
      <c r="P49" s="55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</row>
    <row r="50" spans="1:123" s="19" customFormat="1">
      <c r="A50" s="73">
        <v>44</v>
      </c>
      <c r="B50" s="88" t="s">
        <v>10</v>
      </c>
      <c r="C50" s="89">
        <v>1</v>
      </c>
      <c r="D50" s="60" t="s">
        <v>68</v>
      </c>
      <c r="E50" s="90">
        <v>5</v>
      </c>
      <c r="F50" s="60" t="s">
        <v>98</v>
      </c>
      <c r="G50" s="91" t="s">
        <v>91</v>
      </c>
      <c r="H50" s="60" t="s">
        <v>95</v>
      </c>
      <c r="I50" s="55"/>
      <c r="J50" s="136">
        <v>5.08</v>
      </c>
      <c r="K50" s="60" t="s">
        <v>99</v>
      </c>
      <c r="L50" s="54">
        <v>0.42899999999999999</v>
      </c>
      <c r="M50" s="54">
        <f>Tabelle13[[#This Row],[*Qty]]*Tabelle13[[#This Row],[Mouser Unit Price]]</f>
        <v>0.42899999999999999</v>
      </c>
      <c r="N50" s="54"/>
      <c r="O50" s="55"/>
      <c r="P50" s="55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</row>
    <row r="51" spans="1:123" s="19" customFormat="1">
      <c r="A51" s="73">
        <v>45</v>
      </c>
      <c r="B51" s="88" t="s">
        <v>111</v>
      </c>
      <c r="C51" s="89">
        <v>2</v>
      </c>
      <c r="D51" s="60" t="s">
        <v>103</v>
      </c>
      <c r="E51" s="90">
        <v>10</v>
      </c>
      <c r="F51" s="60" t="s">
        <v>100</v>
      </c>
      <c r="G51" s="91" t="s">
        <v>101</v>
      </c>
      <c r="H51" s="60" t="s">
        <v>94</v>
      </c>
      <c r="I51" s="63" t="s">
        <v>102</v>
      </c>
      <c r="J51" s="137">
        <v>5.08</v>
      </c>
      <c r="K51" s="55" t="s">
        <v>253</v>
      </c>
      <c r="L51" s="55">
        <v>1.03</v>
      </c>
      <c r="M51" s="55">
        <f>Tabelle13[[#This Row],[*Qty]]*Tabelle13[[#This Row],[Mouser Unit Price]]</f>
        <v>2.06</v>
      </c>
      <c r="N51" s="54" t="s">
        <v>201</v>
      </c>
      <c r="O51" s="55">
        <v>0.05</v>
      </c>
      <c r="P51" s="55">
        <f>Tabelle13[[#This Row],[*Qty]]*Tabelle13[[#This Row],[Reichelt Unit Price]]</f>
        <v>0.1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</row>
    <row r="52" spans="1:123" s="19" customFormat="1" ht="27.6">
      <c r="A52" s="73">
        <v>46</v>
      </c>
      <c r="B52" s="88" t="s">
        <v>89</v>
      </c>
      <c r="C52" s="89">
        <v>2</v>
      </c>
      <c r="D52" s="60" t="s">
        <v>106</v>
      </c>
      <c r="E52" s="90">
        <v>10</v>
      </c>
      <c r="F52" s="60" t="s">
        <v>108</v>
      </c>
      <c r="G52" s="91" t="s">
        <v>107</v>
      </c>
      <c r="H52" s="60" t="s">
        <v>104</v>
      </c>
      <c r="I52" s="60" t="s">
        <v>105</v>
      </c>
      <c r="J52" s="136">
        <v>22.86</v>
      </c>
      <c r="K52" s="55" t="s">
        <v>254</v>
      </c>
      <c r="L52" s="54">
        <v>2.88</v>
      </c>
      <c r="M52" s="54">
        <f>Tabelle13[[#This Row],[*Qty]]*Tabelle13[[#This Row],[Mouser Unit Price]]</f>
        <v>5.76</v>
      </c>
      <c r="N52" s="54" t="s">
        <v>202</v>
      </c>
      <c r="O52" s="55">
        <v>0.43</v>
      </c>
      <c r="P52" s="55">
        <f>Tabelle13[[#This Row],[*Qty]]*Tabelle13[[#This Row],[Reichelt Unit Price]]</f>
        <v>0.86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</row>
    <row r="53" spans="1:123" s="19" customFormat="1" ht="27.6">
      <c r="A53" s="73">
        <v>47</v>
      </c>
      <c r="B53" s="88" t="s">
        <v>88</v>
      </c>
      <c r="C53" s="89">
        <v>1</v>
      </c>
      <c r="D53" s="60" t="s">
        <v>68</v>
      </c>
      <c r="E53" s="90">
        <v>5</v>
      </c>
      <c r="F53" s="60" t="s">
        <v>109</v>
      </c>
      <c r="G53" s="91" t="s">
        <v>107</v>
      </c>
      <c r="H53" s="60" t="s">
        <v>104</v>
      </c>
      <c r="I53" s="60" t="s">
        <v>110</v>
      </c>
      <c r="J53" s="136">
        <v>22.86</v>
      </c>
      <c r="K53" s="55" t="s">
        <v>255</v>
      </c>
      <c r="L53" s="54">
        <v>2.95</v>
      </c>
      <c r="M53" s="54">
        <f>Tabelle13[[#This Row],[*Qty]]*Tabelle13[[#This Row],[Mouser Unit Price]]</f>
        <v>2.95</v>
      </c>
      <c r="N53" s="54" t="s">
        <v>203</v>
      </c>
      <c r="O53" s="55">
        <v>0.49</v>
      </c>
      <c r="P53" s="55">
        <f>Tabelle13[[#This Row],[*Qty]]*Tabelle13[[#This Row],[Reichelt Unit Price]]</f>
        <v>0.49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</row>
    <row r="54" spans="1:123" s="19" customFormat="1">
      <c r="A54" s="73">
        <v>48</v>
      </c>
      <c r="B54" s="88" t="s">
        <v>119</v>
      </c>
      <c r="C54" s="89">
        <v>2</v>
      </c>
      <c r="D54" s="60" t="s">
        <v>118</v>
      </c>
      <c r="E54" s="90">
        <v>10</v>
      </c>
      <c r="F54" s="60" t="s">
        <v>117</v>
      </c>
      <c r="G54" s="91" t="s">
        <v>122</v>
      </c>
      <c r="H54" s="55"/>
      <c r="I54" s="60" t="s">
        <v>116</v>
      </c>
      <c r="J54" s="136"/>
      <c r="K54" s="54" t="s">
        <v>261</v>
      </c>
      <c r="L54" s="54">
        <v>9.2999999999999999E-2</v>
      </c>
      <c r="M54" s="54">
        <f>Tabelle13[[#This Row],[*Qty]]*Tabelle13[[#This Row],[Mouser Unit Price]]</f>
        <v>0.186</v>
      </c>
      <c r="N54" s="54" t="s">
        <v>204</v>
      </c>
      <c r="O54" s="55">
        <v>0.05</v>
      </c>
      <c r="P54" s="55">
        <f>Tabelle13[[#This Row],[*Qty]]*Tabelle13[[#This Row],[Reichelt Unit Price]]</f>
        <v>0.1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</row>
    <row r="55" spans="1:123" s="19" customFormat="1">
      <c r="A55" s="73">
        <v>50</v>
      </c>
      <c r="B55" s="92" t="s">
        <v>121</v>
      </c>
      <c r="C55" s="93">
        <v>4</v>
      </c>
      <c r="D55" s="64" t="s">
        <v>123</v>
      </c>
      <c r="E55" s="94">
        <v>20</v>
      </c>
      <c r="F55" s="64" t="s">
        <v>126</v>
      </c>
      <c r="G55" s="124" t="s">
        <v>122</v>
      </c>
      <c r="H55" s="64"/>
      <c r="I55" s="64"/>
      <c r="J55" s="138"/>
      <c r="K55" s="54" t="s">
        <v>262</v>
      </c>
      <c r="L55" s="54">
        <v>0.13</v>
      </c>
      <c r="M55" s="54">
        <f>Tabelle13[[#This Row],[*Qty]]*Tabelle13[[#This Row],[Mouser Unit Price]]</f>
        <v>0.52</v>
      </c>
      <c r="N55" s="54" t="s">
        <v>206</v>
      </c>
      <c r="O55" s="55">
        <v>0.06</v>
      </c>
      <c r="P55" s="55">
        <f>Tabelle13[[#This Row],[*Qty]]*Tabelle13[[#This Row],[Reichelt Unit Price]]</f>
        <v>0.24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</row>
    <row r="56" spans="1:123" s="19" customFormat="1">
      <c r="A56" s="73">
        <v>51</v>
      </c>
      <c r="B56" s="88" t="s">
        <v>114</v>
      </c>
      <c r="C56" s="89">
        <v>1</v>
      </c>
      <c r="D56" s="60" t="s">
        <v>124</v>
      </c>
      <c r="E56" s="90">
        <f>Tabelle13[[#This Row],[*Qty]]*10</f>
        <v>10</v>
      </c>
      <c r="F56" s="60" t="s">
        <v>125</v>
      </c>
      <c r="G56" s="91" t="s">
        <v>122</v>
      </c>
      <c r="H56" s="60"/>
      <c r="I56" s="60"/>
      <c r="J56" s="136"/>
      <c r="K56" s="54" t="s">
        <v>263</v>
      </c>
      <c r="L56" s="54">
        <v>0.13</v>
      </c>
      <c r="M56" s="54">
        <f>Tabelle13[[#This Row],[*Qty]]*Tabelle13[[#This Row],[Mouser Unit Price]]</f>
        <v>0.13</v>
      </c>
      <c r="N56" s="54" t="s">
        <v>207</v>
      </c>
      <c r="O56" s="55">
        <v>0.06</v>
      </c>
      <c r="P56" s="55">
        <f>Tabelle13[[#This Row],[*Qty]]*Tabelle13[[#This Row],[Reichelt Unit Price]]</f>
        <v>0.06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</row>
    <row r="57" spans="1:123" s="19" customFormat="1" ht="55.2">
      <c r="A57" s="73">
        <v>52</v>
      </c>
      <c r="B57" s="74" t="s">
        <v>115</v>
      </c>
      <c r="C57" s="86">
        <v>1</v>
      </c>
      <c r="D57" s="60" t="s">
        <v>134</v>
      </c>
      <c r="E57" s="90">
        <f>Tabelle13[[#This Row],[*Qty]]*10</f>
        <v>10</v>
      </c>
      <c r="F57" s="60" t="s">
        <v>135</v>
      </c>
      <c r="G57" s="91" t="s">
        <v>38</v>
      </c>
      <c r="H57" s="60"/>
      <c r="I57" s="91" t="s">
        <v>220</v>
      </c>
      <c r="J57" s="139"/>
      <c r="K57" s="61" t="s">
        <v>208</v>
      </c>
      <c r="L57" s="61">
        <v>1.01</v>
      </c>
      <c r="M57" s="61">
        <f>Tabelle13[[#This Row],[*Qty]]*Tabelle13[[#This Row],[Mouser Unit Price]]</f>
        <v>1.01</v>
      </c>
      <c r="N57" s="61"/>
      <c r="O57" s="62"/>
      <c r="P57" s="62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</row>
    <row r="58" spans="1:123" s="19" customFormat="1">
      <c r="A58" s="73">
        <v>53</v>
      </c>
      <c r="B58" s="74" t="s">
        <v>131</v>
      </c>
      <c r="C58" s="86">
        <v>1</v>
      </c>
      <c r="D58" s="60"/>
      <c r="E58" s="90">
        <f>Tabelle13[[#This Row],[*Qty]]*10</f>
        <v>10</v>
      </c>
      <c r="F58" s="60"/>
      <c r="G58" s="91"/>
      <c r="H58" s="60"/>
      <c r="I58" s="130" t="s">
        <v>137</v>
      </c>
      <c r="J58" s="140"/>
      <c r="K58" s="54"/>
      <c r="L58" s="54"/>
      <c r="M58" s="54"/>
      <c r="N58" s="54"/>
      <c r="O58" s="55"/>
      <c r="P58" s="5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</row>
    <row r="59" spans="1:123" s="19" customFormat="1">
      <c r="A59" s="73">
        <v>54</v>
      </c>
      <c r="B59" s="74" t="s">
        <v>8</v>
      </c>
      <c r="C59" s="86">
        <v>1</v>
      </c>
      <c r="D59" s="60" t="s">
        <v>136</v>
      </c>
      <c r="E59" s="90">
        <f>Tabelle13[[#This Row],[*Qty]]*10</f>
        <v>10</v>
      </c>
      <c r="F59" s="60" t="s">
        <v>139</v>
      </c>
      <c r="G59" s="91" t="s">
        <v>138</v>
      </c>
      <c r="H59" s="60"/>
      <c r="I59" s="130" t="s">
        <v>137</v>
      </c>
      <c r="J59" s="140"/>
      <c r="K59" s="54" t="s">
        <v>209</v>
      </c>
      <c r="L59" s="54">
        <v>0.64500000000000002</v>
      </c>
      <c r="M59" s="54">
        <f>Tabelle13[[#This Row],[*Qty]]*Tabelle13[[#This Row],[Mouser Unit Price]]</f>
        <v>0.64500000000000002</v>
      </c>
      <c r="N59" s="54"/>
      <c r="O59" s="55"/>
      <c r="P59" s="55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</row>
    <row r="60" spans="1:123" s="19" customFormat="1">
      <c r="A60" s="73">
        <v>55</v>
      </c>
      <c r="B60" s="74" t="s">
        <v>133</v>
      </c>
      <c r="C60" s="86">
        <v>1</v>
      </c>
      <c r="D60" s="60" t="s">
        <v>141</v>
      </c>
      <c r="E60" s="90">
        <f>Tabelle13[[#This Row],[*Qty]]*10</f>
        <v>10</v>
      </c>
      <c r="F60" s="60" t="s">
        <v>142</v>
      </c>
      <c r="G60" s="91" t="s">
        <v>140</v>
      </c>
      <c r="H60" s="60"/>
      <c r="I60" s="60"/>
      <c r="J60" s="136"/>
      <c r="K60" s="54" t="s">
        <v>210</v>
      </c>
      <c r="L60" s="54">
        <v>0.45</v>
      </c>
      <c r="M60" s="54">
        <f>Tabelle13[[#This Row],[*Qty]]*Tabelle13[[#This Row],[Mouser Unit Price]]</f>
        <v>0.45</v>
      </c>
      <c r="N60" s="54"/>
      <c r="O60" s="55"/>
      <c r="P60" s="55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</row>
    <row r="61" spans="1:123" s="19" customFormat="1" ht="14.4">
      <c r="A61" s="113">
        <v>56</v>
      </c>
      <c r="B61" s="114" t="s">
        <v>128</v>
      </c>
      <c r="C61" s="115">
        <v>2</v>
      </c>
      <c r="D61" s="116" t="s">
        <v>143</v>
      </c>
      <c r="E61" s="117">
        <v>20</v>
      </c>
      <c r="F61" s="118" t="s">
        <v>233</v>
      </c>
      <c r="G61" s="119"/>
      <c r="H61" s="116"/>
      <c r="I61" s="120"/>
      <c r="J61" s="141"/>
      <c r="K61" s="112" t="s">
        <v>234</v>
      </c>
      <c r="L61" s="112">
        <v>0.623</v>
      </c>
      <c r="M61" s="111">
        <f>Tabelle13[[#This Row],[*Qty]]*Tabelle13[[#This Row],[Mouser Unit Price]]</f>
        <v>1.246</v>
      </c>
      <c r="N61" s="112"/>
      <c r="O61" s="119"/>
      <c r="P61" s="11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</row>
    <row r="62" spans="1:123" s="19" customFormat="1">
      <c r="A62" s="73">
        <v>57</v>
      </c>
      <c r="B62" s="88" t="s">
        <v>129</v>
      </c>
      <c r="C62" s="89">
        <v>1</v>
      </c>
      <c r="D62" s="55" t="s">
        <v>144</v>
      </c>
      <c r="E62" s="80">
        <f>Tabelle13[[#This Row],[*Qty]]*10</f>
        <v>10</v>
      </c>
      <c r="F62" s="95" t="s">
        <v>145</v>
      </c>
      <c r="G62" s="62"/>
      <c r="H62" s="55"/>
      <c r="I62" s="131" t="s">
        <v>137</v>
      </c>
      <c r="J62" s="142"/>
      <c r="K62" s="54"/>
      <c r="L62" s="54"/>
      <c r="M62" s="54"/>
      <c r="N62" s="54"/>
      <c r="O62" s="55"/>
      <c r="P62" s="5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</row>
    <row r="63" spans="1:123" s="19" customFormat="1">
      <c r="A63" s="73">
        <v>58</v>
      </c>
      <c r="B63" s="88" t="s">
        <v>130</v>
      </c>
      <c r="C63" s="89">
        <v>1</v>
      </c>
      <c r="D63" s="55" t="s">
        <v>147</v>
      </c>
      <c r="E63" s="80">
        <f>Tabelle13[[#This Row],[*Qty]]*10</f>
        <v>10</v>
      </c>
      <c r="F63" s="55" t="s">
        <v>146</v>
      </c>
      <c r="G63" s="62"/>
      <c r="H63" s="55"/>
      <c r="I63" s="55"/>
      <c r="J63" s="136"/>
      <c r="K63" s="63" t="s">
        <v>257</v>
      </c>
      <c r="L63" s="63">
        <v>0.69799999999999995</v>
      </c>
      <c r="M63" s="63">
        <f>Tabelle13[[#This Row],[*Qty]]*Tabelle13[[#This Row],[Mouser Unit Price]]</f>
        <v>0.69799999999999995</v>
      </c>
      <c r="N63" s="63" t="s">
        <v>211</v>
      </c>
      <c r="O63" s="60">
        <v>0.27</v>
      </c>
      <c r="P63" s="55">
        <f>Tabelle13[[#This Row],[*Qty]]*Tabelle13[[#This Row],[Reichelt Unit Price]]</f>
        <v>0.27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</row>
    <row r="64" spans="1:123" s="19" customFormat="1">
      <c r="A64" s="96">
        <v>59</v>
      </c>
      <c r="B64" s="88" t="s">
        <v>212</v>
      </c>
      <c r="C64" s="89">
        <v>1</v>
      </c>
      <c r="D64" s="60"/>
      <c r="E64" s="90">
        <f>Tabelle13[[#This Row],[*Qty]]*10</f>
        <v>10</v>
      </c>
      <c r="F64" s="63" t="s">
        <v>237</v>
      </c>
      <c r="G64" s="91"/>
      <c r="H64" s="60"/>
      <c r="I64" s="60"/>
      <c r="J64" s="136"/>
      <c r="K64" s="60" t="s">
        <v>256</v>
      </c>
      <c r="L64" s="60">
        <v>0.10199999999999999</v>
      </c>
      <c r="M64" s="60">
        <f>Tabelle13[[#This Row],[*Qty]]*Tabelle13[[#This Row],[Mouser Unit Price]]</f>
        <v>0.10199999999999999</v>
      </c>
      <c r="N64" s="63" t="s">
        <v>238</v>
      </c>
      <c r="O64" s="60">
        <v>7.0000000000000007E-2</v>
      </c>
      <c r="P64" s="55">
        <f>Tabelle13[[#This Row],[*Qty]]*Tabelle13[[#This Row],[Reichelt Unit Price]]</f>
        <v>7.0000000000000007E-2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</row>
    <row r="65" spans="1:26">
      <c r="A65" s="98">
        <v>61</v>
      </c>
      <c r="B65" s="99" t="s">
        <v>239</v>
      </c>
      <c r="C65" s="100">
        <v>1</v>
      </c>
      <c r="D65" s="101"/>
      <c r="E65" s="102">
        <f>Tabelle13[[#This Row],[*Qty]]*10</f>
        <v>10</v>
      </c>
      <c r="F65" s="103" t="s">
        <v>242</v>
      </c>
      <c r="G65" s="104" t="s">
        <v>70</v>
      </c>
      <c r="H65" s="101"/>
      <c r="I65" s="101"/>
      <c r="J65" s="143">
        <v>7.62</v>
      </c>
      <c r="K65" s="101" t="s">
        <v>258</v>
      </c>
      <c r="L65" s="101">
        <v>0.29799999999999999</v>
      </c>
      <c r="M65" s="105">
        <f>Tabelle13[[#This Row],[*Qty]]*Tabelle13[[#This Row],[Mouser Unit Price]]</f>
        <v>0.29799999999999999</v>
      </c>
      <c r="N65" s="106" t="s">
        <v>247</v>
      </c>
      <c r="O65" s="101">
        <v>0.05</v>
      </c>
      <c r="P65" s="107">
        <f>Tabelle13[[#This Row],[*Qty]]*Tabelle13[[#This Row],[Reichelt Unit Price]]</f>
        <v>0.05</v>
      </c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08">
        <v>62</v>
      </c>
      <c r="B66" s="99" t="s">
        <v>241</v>
      </c>
      <c r="C66" s="100">
        <v>1</v>
      </c>
      <c r="D66" s="101"/>
      <c r="E66" s="102">
        <f>Tabelle13[[#This Row],[*Qty]]*10</f>
        <v>10</v>
      </c>
      <c r="F66" s="103" t="s">
        <v>243</v>
      </c>
      <c r="G66" s="104" t="s">
        <v>244</v>
      </c>
      <c r="H66" s="101"/>
      <c r="I66" s="101"/>
      <c r="J66" s="143"/>
      <c r="K66" s="101" t="s">
        <v>260</v>
      </c>
      <c r="L66" s="101">
        <v>0.158</v>
      </c>
      <c r="M66" s="109">
        <f>Tabelle13[[#This Row],[*Qty]]*Tabelle13[[#This Row],[Mouser Unit Price]]</f>
        <v>0.158</v>
      </c>
      <c r="N66" s="101" t="s">
        <v>248</v>
      </c>
      <c r="O66" s="101">
        <v>7.0000000000000007E-2</v>
      </c>
      <c r="P66" s="107">
        <f>Tabelle13[[#This Row],[*Qty]]*Tabelle13[[#This Row],[Reichelt Unit Price]]</f>
        <v>7.0000000000000007E-2</v>
      </c>
    </row>
    <row r="67" spans="1:26">
      <c r="A67" s="98">
        <v>63</v>
      </c>
      <c r="B67" s="99" t="s">
        <v>240</v>
      </c>
      <c r="C67" s="110">
        <v>2</v>
      </c>
      <c r="D67" s="111"/>
      <c r="E67" s="102">
        <f>Tabelle13[[#This Row],[*Qty]]*10</f>
        <v>20</v>
      </c>
      <c r="F67" s="111" t="s">
        <v>245</v>
      </c>
      <c r="G67" s="112" t="s">
        <v>246</v>
      </c>
      <c r="H67" s="111"/>
      <c r="I67" s="111"/>
      <c r="J67" s="118">
        <v>5.08</v>
      </c>
      <c r="K67" s="111" t="s">
        <v>252</v>
      </c>
      <c r="L67" s="111">
        <v>0.158</v>
      </c>
      <c r="M67" s="109">
        <f>Tabelle13[[#This Row],[*Qty]]*Tabelle13[[#This Row],[Mouser Unit Price]]</f>
        <v>0.316</v>
      </c>
      <c r="N67" s="106" t="s">
        <v>249</v>
      </c>
      <c r="O67" s="111">
        <v>0.08</v>
      </c>
      <c r="P67" s="111">
        <f>Tabelle13[[#This Row],[*Qty]]*Tabelle13[[#This Row],[Reichelt Unit Price]]</f>
        <v>0.16</v>
      </c>
    </row>
  </sheetData>
  <mergeCells count="3">
    <mergeCell ref="A2:C4"/>
    <mergeCell ref="D2:F4"/>
    <mergeCell ref="H2:I2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9:C106"/>
  <sheetViews>
    <sheetView topLeftCell="A25" zoomScale="110" zoomScaleNormal="110" workbookViewId="0">
      <selection activeCell="A28" sqref="A28"/>
    </sheetView>
  </sheetViews>
  <sheetFormatPr baseColWidth="10" defaultColWidth="9" defaultRowHeight="14.4"/>
  <sheetData>
    <row r="99" spans="3:3">
      <c r="C99">
        <v>7.62</v>
      </c>
    </row>
    <row r="100" spans="3:3">
      <c r="C100">
        <v>10.16</v>
      </c>
    </row>
    <row r="101" spans="3:3">
      <c r="C101">
        <v>12.7</v>
      </c>
    </row>
    <row r="102" spans="3:3">
      <c r="C102">
        <v>15.24</v>
      </c>
    </row>
    <row r="103" spans="3:3">
      <c r="C103">
        <v>17.78</v>
      </c>
    </row>
    <row r="104" spans="3:3">
      <c r="C104">
        <v>20.32</v>
      </c>
    </row>
    <row r="105" spans="3:3">
      <c r="C105">
        <v>22.86</v>
      </c>
    </row>
    <row r="106" spans="3:3">
      <c r="C106">
        <v>25.4</v>
      </c>
    </row>
  </sheetData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BOM_V1+V2</vt:lpstr>
      <vt:lpstr>BOM_V3</vt:lpstr>
      <vt:lpstr>Component Labeling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Gmeiner</dc:creator>
  <cp:lastModifiedBy>Fabian Gmeiner</cp:lastModifiedBy>
  <dcterms:created xsi:type="dcterms:W3CDTF">2006-09-13T11:21:00Z</dcterms:created>
  <dcterms:modified xsi:type="dcterms:W3CDTF">2024-08-18T19:39:02Z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2024-06-11T05:53:02Z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2351e7ad-7bab-4401-888a-e90b43dbd3af</vt:lpwstr>
  </property>
  <property fmtid="{D5CDD505-2E9C-101B-9397-08002B2CF9AE}" pid="9" name="MSIP_Label_3f3ac890-09a1-47d3-8d04-15427d7fec91_ContentBits">
    <vt:lpwstr>0</vt:lpwstr>
  </property>
</Properties>
</file>