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gar\Documents\Development\Repositories\BunVsNodeJs\benchmarks\"/>
    </mc:Choice>
  </mc:AlternateContent>
  <xr:revisionPtr revIDLastSave="0" documentId="13_ncr:1_{22CAF16A-D7A7-4C79-85E1-EB36B4A30C07}" xr6:coauthVersionLast="47" xr6:coauthVersionMax="47" xr10:uidLastSave="{00000000-0000-0000-0000-000000000000}"/>
  <bookViews>
    <workbookView xWindow="-120" yWindow="-120" windowWidth="29040" windowHeight="15720" activeTab="2" xr2:uid="{3EB33065-7B02-8F40-AA24-6363AD3E5C2F}"/>
  </bookViews>
  <sheets>
    <sheet name="HTTP-Server" sheetId="1" r:id="rId1"/>
    <sheet name="File-Server" sheetId="4" r:id="rId2"/>
    <sheet name="Fibonac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D10" i="3"/>
  <c r="E10" i="3"/>
  <c r="F10" i="3"/>
  <c r="G10" i="3"/>
  <c r="F19" i="3"/>
  <c r="G19" i="3"/>
  <c r="D19" i="3"/>
  <c r="D28" i="3"/>
  <c r="G28" i="3"/>
  <c r="F28" i="3"/>
  <c r="C28" i="3"/>
  <c r="C19" i="3"/>
  <c r="M31" i="1"/>
  <c r="L31" i="1"/>
  <c r="K31" i="1"/>
  <c r="J31" i="1"/>
  <c r="I31" i="1"/>
  <c r="H31" i="1"/>
  <c r="G31" i="1"/>
  <c r="F31" i="1"/>
  <c r="E31" i="1"/>
  <c r="D31" i="1"/>
  <c r="C31" i="1"/>
  <c r="B31" i="1"/>
  <c r="M22" i="1"/>
  <c r="L22" i="1"/>
  <c r="K22" i="1"/>
  <c r="J22" i="1"/>
  <c r="I22" i="1"/>
  <c r="H22" i="1"/>
  <c r="G22" i="1"/>
  <c r="F22" i="1"/>
  <c r="E22" i="1"/>
  <c r="D22" i="1"/>
  <c r="C22" i="1"/>
  <c r="B22" i="1"/>
  <c r="C13" i="1"/>
  <c r="D13" i="1"/>
  <c r="E13" i="1"/>
  <c r="F13" i="1"/>
  <c r="G13" i="1"/>
  <c r="H13" i="1"/>
  <c r="I13" i="1"/>
  <c r="J13" i="1"/>
  <c r="K13" i="1"/>
  <c r="L13" i="1"/>
  <c r="M13" i="1"/>
  <c r="B13" i="1"/>
  <c r="W13" i="4"/>
  <c r="V13" i="4"/>
  <c r="U13" i="4"/>
  <c r="T13" i="4"/>
  <c r="S13" i="4"/>
  <c r="R13" i="4"/>
  <c r="O13" i="4"/>
  <c r="N13" i="4"/>
  <c r="M13" i="4"/>
  <c r="L13" i="4"/>
  <c r="K13" i="4"/>
  <c r="J13" i="4"/>
  <c r="G13" i="4"/>
  <c r="F13" i="4"/>
  <c r="E13" i="4"/>
  <c r="D13" i="4"/>
  <c r="C13" i="4"/>
  <c r="B13" i="4"/>
  <c r="W22" i="4"/>
  <c r="V22" i="4"/>
  <c r="U22" i="4"/>
  <c r="T22" i="4"/>
  <c r="S22" i="4"/>
  <c r="R22" i="4"/>
  <c r="O22" i="4"/>
  <c r="N22" i="4"/>
  <c r="M22" i="4"/>
  <c r="L22" i="4"/>
  <c r="K22" i="4"/>
  <c r="J22" i="4"/>
  <c r="G22" i="4"/>
  <c r="F22" i="4"/>
  <c r="E22" i="4"/>
  <c r="D22" i="4"/>
  <c r="C22" i="4"/>
  <c r="B22" i="4"/>
  <c r="W32" i="4"/>
  <c r="V32" i="4"/>
  <c r="U32" i="4"/>
  <c r="T32" i="4"/>
  <c r="S32" i="4"/>
  <c r="R32" i="4"/>
  <c r="O32" i="4"/>
  <c r="N32" i="4"/>
  <c r="M32" i="4"/>
  <c r="L32" i="4"/>
  <c r="K32" i="4"/>
  <c r="J32" i="4"/>
  <c r="G32" i="4"/>
  <c r="F32" i="4"/>
  <c r="E32" i="4"/>
  <c r="D32" i="4"/>
  <c r="C32" i="4"/>
  <c r="B32" i="4"/>
  <c r="W41" i="4"/>
  <c r="V41" i="4"/>
  <c r="U41" i="4"/>
  <c r="T41" i="4"/>
  <c r="S41" i="4"/>
  <c r="R41" i="4"/>
  <c r="O41" i="4"/>
  <c r="N41" i="4"/>
  <c r="M41" i="4"/>
  <c r="L41" i="4"/>
  <c r="K41" i="4"/>
  <c r="J41" i="4"/>
  <c r="G41" i="4"/>
  <c r="F41" i="4"/>
  <c r="E41" i="4"/>
  <c r="D41" i="4"/>
  <c r="C41" i="4"/>
  <c r="B41" i="4"/>
  <c r="K74" i="4"/>
  <c r="L74" i="4"/>
  <c r="M74" i="4"/>
  <c r="N74" i="4"/>
  <c r="O74" i="4"/>
  <c r="K65" i="4"/>
  <c r="L65" i="4"/>
  <c r="M65" i="4"/>
  <c r="N65" i="4"/>
  <c r="O65" i="4"/>
  <c r="K56" i="4"/>
  <c r="L56" i="4"/>
  <c r="M56" i="4"/>
  <c r="N56" i="4"/>
  <c r="O56" i="4"/>
  <c r="S56" i="4"/>
  <c r="T56" i="4"/>
  <c r="U56" i="4"/>
  <c r="V56" i="4"/>
  <c r="W56" i="4"/>
  <c r="S65" i="4"/>
  <c r="T65" i="4"/>
  <c r="V65" i="4"/>
  <c r="W65" i="4"/>
  <c r="S74" i="4"/>
  <c r="T74" i="4"/>
  <c r="U74" i="4"/>
  <c r="V74" i="4"/>
  <c r="W74" i="4"/>
  <c r="S83" i="4"/>
  <c r="T83" i="4"/>
  <c r="V83" i="4"/>
  <c r="W83" i="4"/>
  <c r="K83" i="4"/>
  <c r="L83" i="4"/>
  <c r="N83" i="4"/>
  <c r="O83" i="4"/>
  <c r="C83" i="4"/>
  <c r="D83" i="4"/>
  <c r="F83" i="4"/>
  <c r="G83" i="4"/>
  <c r="C74" i="4"/>
  <c r="D74" i="4"/>
  <c r="E74" i="4"/>
  <c r="F74" i="4"/>
  <c r="G74" i="4"/>
  <c r="R65" i="4"/>
  <c r="R56" i="4"/>
  <c r="J56" i="4"/>
  <c r="J65" i="4"/>
  <c r="J74" i="4"/>
  <c r="R74" i="4"/>
  <c r="R83" i="4"/>
  <c r="J83" i="4"/>
  <c r="B83" i="4"/>
  <c r="B74" i="4"/>
  <c r="C65" i="4"/>
  <c r="D65" i="4"/>
  <c r="E65" i="4"/>
  <c r="F65" i="4"/>
  <c r="G65" i="4"/>
  <c r="B65" i="4"/>
  <c r="C56" i="4"/>
  <c r="D56" i="4"/>
  <c r="E56" i="4"/>
  <c r="F56" i="4"/>
  <c r="G56" i="4"/>
  <c r="B56" i="4"/>
  <c r="E28" i="3"/>
  <c r="E19" i="3"/>
  <c r="B28" i="3"/>
  <c r="B19" i="3"/>
  <c r="B10" i="3"/>
  <c r="U82" i="4"/>
  <c r="U81" i="4"/>
  <c r="U80" i="4"/>
  <c r="U79" i="4"/>
  <c r="U78" i="4"/>
  <c r="U64" i="4"/>
  <c r="U63" i="4"/>
  <c r="U62" i="4"/>
  <c r="U61" i="4"/>
  <c r="U60" i="4"/>
  <c r="M82" i="4"/>
  <c r="M81" i="4"/>
  <c r="M80" i="4"/>
  <c r="M79" i="4"/>
  <c r="M78" i="4"/>
  <c r="E82" i="4"/>
  <c r="E81" i="4"/>
  <c r="E80" i="4"/>
  <c r="E79" i="4"/>
  <c r="E78" i="4"/>
  <c r="U65" i="4" l="1"/>
  <c r="M83" i="4"/>
  <c r="E83" i="4"/>
  <c r="U83" i="4"/>
</calcChain>
</file>

<file path=xl/sharedStrings.xml><?xml version="1.0" encoding="utf-8"?>
<sst xmlns="http://schemas.openxmlformats.org/spreadsheetml/2006/main" count="309" uniqueCount="20">
  <si>
    <t>Test Setup</t>
  </si>
  <si>
    <t>Concurrent Users (-c)</t>
  </si>
  <si>
    <t>Bun</t>
  </si>
  <si>
    <t>Node.js LTS</t>
  </si>
  <si>
    <t>Node.js Current</t>
  </si>
  <si>
    <t>Durchschnittliche Latenz (ms)</t>
  </si>
  <si>
    <t>Erfolgreiche Requests (%)</t>
  </si>
  <si>
    <t>Maximale CPU-Auslastung (%)</t>
  </si>
  <si>
    <t>Maximale RAM-Nutzung (kbytes)</t>
  </si>
  <si>
    <t>System</t>
  </si>
  <si>
    <t>Ubuntu 23.10</t>
  </si>
  <si>
    <t>Maximale Latenz (ms)</t>
  </si>
  <si>
    <t>Duration in Seconds (-d)</t>
  </si>
  <si>
    <t>Request / Sekunde (Durchschnitt)</t>
  </si>
  <si>
    <t>macOS</t>
  </si>
  <si>
    <t>Zahl</t>
  </si>
  <si>
    <t>Ausführungszeit (s)</t>
  </si>
  <si>
    <t>Node.js Latest</t>
  </si>
  <si>
    <t>Durchschnitt</t>
  </si>
  <si>
    <t>CPU-Auslastung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</si>
</sst>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2" fontId="1" fillId="0" borderId="0" xfId="0" applyNumberFormat="1" applyFont="1"/>
    <xf numFmtId="2" fontId="3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27F5D-FFE4-2643-9D4B-9E18438983C0}">
  <dimension ref="A1:M31"/>
  <sheetViews>
    <sheetView workbookViewId="0">
      <selection activeCell="I31" sqref="I31"/>
    </sheetView>
  </sheetViews>
  <sheetFormatPr baseColWidth="10" defaultRowHeight="15.75"/>
  <cols>
    <col min="1" max="1" width="20.875" bestFit="1" customWidth="1"/>
    <col min="2" max="2" width="29.625" bestFit="1" customWidth="1"/>
    <col min="3" max="3" width="25.875" bestFit="1" customWidth="1"/>
    <col min="4" max="4" width="19.875" bestFit="1" customWidth="1"/>
    <col min="5" max="5" width="19.125" bestFit="1" customWidth="1"/>
    <col min="6" max="6" width="26.875" bestFit="1" customWidth="1"/>
    <col min="7" max="7" width="29.375" bestFit="1" customWidth="1"/>
    <col min="8" max="8" width="30.5" bestFit="1" customWidth="1"/>
    <col min="9" max="9" width="26.375" bestFit="1" customWidth="1"/>
    <col min="10" max="10" width="19.875" bestFit="1" customWidth="1"/>
    <col min="11" max="11" width="22.625" bestFit="1" customWidth="1"/>
    <col min="12" max="12" width="26.625" bestFit="1" customWidth="1"/>
    <col min="13" max="13" width="29.375" bestFit="1" customWidth="1"/>
  </cols>
  <sheetData>
    <row r="1" spans="1:13">
      <c r="A1" s="1" t="s">
        <v>0</v>
      </c>
    </row>
    <row r="2" spans="1:13">
      <c r="A2" t="s">
        <v>1</v>
      </c>
      <c r="B2">
        <v>500</v>
      </c>
    </row>
    <row r="3" spans="1:13">
      <c r="A3" t="s">
        <v>12</v>
      </c>
      <c r="B3">
        <v>30</v>
      </c>
    </row>
    <row r="6" spans="1:13" s="1" customFormat="1">
      <c r="A6" s="1" t="s">
        <v>9</v>
      </c>
      <c r="B6" s="9" t="s">
        <v>14</v>
      </c>
      <c r="C6" s="9"/>
      <c r="D6" s="9"/>
      <c r="E6" s="9"/>
      <c r="F6" s="9"/>
      <c r="G6" s="9"/>
      <c r="H6" s="9" t="s">
        <v>10</v>
      </c>
      <c r="I6" s="9"/>
      <c r="J6" s="9"/>
      <c r="K6" s="9"/>
      <c r="L6" s="9"/>
      <c r="M6" s="9"/>
    </row>
    <row r="7" spans="1:13">
      <c r="A7" s="1" t="s">
        <v>2</v>
      </c>
      <c r="B7" s="1" t="s">
        <v>13</v>
      </c>
      <c r="C7" s="1" t="s">
        <v>5</v>
      </c>
      <c r="D7" s="1" t="s">
        <v>11</v>
      </c>
      <c r="E7" s="1" t="s">
        <v>6</v>
      </c>
      <c r="F7" s="1" t="s">
        <v>7</v>
      </c>
      <c r="G7" s="1" t="s">
        <v>8</v>
      </c>
      <c r="H7" s="1" t="s">
        <v>13</v>
      </c>
      <c r="I7" s="1" t="s">
        <v>5</v>
      </c>
      <c r="J7" s="1" t="s">
        <v>11</v>
      </c>
      <c r="K7" s="1" t="s">
        <v>6</v>
      </c>
      <c r="L7" s="1" t="s">
        <v>7</v>
      </c>
      <c r="M7" s="1" t="s">
        <v>8</v>
      </c>
    </row>
    <row r="8" spans="1:13">
      <c r="A8">
        <v>1</v>
      </c>
      <c r="B8" s="2">
        <v>75482.69</v>
      </c>
      <c r="C8" s="3">
        <v>6.62</v>
      </c>
      <c r="D8" s="3">
        <v>191.22</v>
      </c>
      <c r="E8">
        <v>100</v>
      </c>
      <c r="F8">
        <v>83</v>
      </c>
      <c r="G8">
        <v>28928</v>
      </c>
      <c r="H8">
        <v>103290.25</v>
      </c>
      <c r="I8">
        <v>4.84</v>
      </c>
      <c r="J8">
        <v>92.06</v>
      </c>
      <c r="K8">
        <v>100</v>
      </c>
      <c r="L8">
        <v>89</v>
      </c>
      <c r="M8">
        <v>47188</v>
      </c>
    </row>
    <row r="9" spans="1:13">
      <c r="A9">
        <v>2</v>
      </c>
      <c r="B9">
        <v>75978.259999999995</v>
      </c>
      <c r="C9">
        <v>6.58</v>
      </c>
      <c r="D9">
        <v>161.97999999999999</v>
      </c>
      <c r="E9">
        <v>100</v>
      </c>
      <c r="F9">
        <v>83</v>
      </c>
      <c r="G9">
        <v>28960</v>
      </c>
      <c r="H9">
        <v>102852.75</v>
      </c>
      <c r="I9">
        <v>4.8600000000000003</v>
      </c>
      <c r="J9">
        <v>120.86</v>
      </c>
      <c r="K9">
        <v>100</v>
      </c>
      <c r="L9">
        <v>97</v>
      </c>
      <c r="M9">
        <v>47608</v>
      </c>
    </row>
    <row r="10" spans="1:13">
      <c r="A10">
        <v>3</v>
      </c>
      <c r="B10">
        <v>76467.360000000001</v>
      </c>
      <c r="C10">
        <v>6.54</v>
      </c>
      <c r="D10">
        <v>168.01</v>
      </c>
      <c r="E10">
        <v>100</v>
      </c>
      <c r="F10">
        <v>81</v>
      </c>
      <c r="G10">
        <v>28832</v>
      </c>
      <c r="H10">
        <v>102414.8</v>
      </c>
      <c r="I10">
        <v>4.88</v>
      </c>
      <c r="J10">
        <v>98.6</v>
      </c>
      <c r="K10">
        <v>100</v>
      </c>
      <c r="L10">
        <v>96</v>
      </c>
      <c r="M10">
        <v>49392</v>
      </c>
    </row>
    <row r="11" spans="1:13">
      <c r="A11">
        <v>4</v>
      </c>
      <c r="B11">
        <v>72942.36</v>
      </c>
      <c r="C11">
        <v>6.85</v>
      </c>
      <c r="D11">
        <v>123.01</v>
      </c>
      <c r="E11">
        <v>100</v>
      </c>
      <c r="F11">
        <v>83</v>
      </c>
      <c r="G11">
        <v>28992</v>
      </c>
      <c r="H11">
        <v>103809.8</v>
      </c>
      <c r="I11">
        <v>4.8099999999999996</v>
      </c>
      <c r="J11">
        <v>104.46</v>
      </c>
      <c r="K11">
        <v>100</v>
      </c>
      <c r="L11">
        <v>98</v>
      </c>
      <c r="M11">
        <v>47260</v>
      </c>
    </row>
    <row r="12" spans="1:13">
      <c r="A12">
        <v>5</v>
      </c>
      <c r="B12">
        <v>77558.429999999993</v>
      </c>
      <c r="C12">
        <v>6.45</v>
      </c>
      <c r="D12">
        <v>194.28</v>
      </c>
      <c r="E12">
        <v>100</v>
      </c>
      <c r="F12">
        <v>83</v>
      </c>
      <c r="G12">
        <v>28800</v>
      </c>
      <c r="H12">
        <v>103707.81</v>
      </c>
      <c r="I12">
        <v>4.82</v>
      </c>
      <c r="J12">
        <v>99.36</v>
      </c>
      <c r="K12">
        <v>100</v>
      </c>
      <c r="L12">
        <v>97</v>
      </c>
      <c r="M12">
        <v>48484</v>
      </c>
    </row>
    <row r="13" spans="1:13">
      <c r="A13" s="1" t="s">
        <v>18</v>
      </c>
      <c r="B13" s="1">
        <f>AVERAGE(B8:B12)</f>
        <v>75685.819999999992</v>
      </c>
      <c r="C13" s="1">
        <f t="shared" ref="C13:M13" si="0">AVERAGE(C8:C12)</f>
        <v>6.6079999999999997</v>
      </c>
      <c r="D13" s="1">
        <f t="shared" si="0"/>
        <v>167.7</v>
      </c>
      <c r="E13" s="1">
        <f t="shared" si="0"/>
        <v>100</v>
      </c>
      <c r="F13" s="1">
        <f t="shared" si="0"/>
        <v>82.6</v>
      </c>
      <c r="G13" s="1">
        <f t="shared" si="0"/>
        <v>28902.400000000001</v>
      </c>
      <c r="H13" s="1">
        <f t="shared" si="0"/>
        <v>103215.08199999999</v>
      </c>
      <c r="I13" s="1">
        <f t="shared" si="0"/>
        <v>4.8419999999999996</v>
      </c>
      <c r="J13" s="1">
        <f t="shared" si="0"/>
        <v>103.06799999999998</v>
      </c>
      <c r="K13" s="1">
        <f t="shared" si="0"/>
        <v>100</v>
      </c>
      <c r="L13" s="1">
        <f t="shared" si="0"/>
        <v>95.4</v>
      </c>
      <c r="M13" s="1">
        <f t="shared" si="0"/>
        <v>47986.400000000001</v>
      </c>
    </row>
    <row r="15" spans="1:13" s="1" customFormat="1">
      <c r="A15" s="1" t="s">
        <v>9</v>
      </c>
      <c r="B15" s="9" t="s">
        <v>14</v>
      </c>
      <c r="C15" s="9"/>
      <c r="D15" s="9"/>
      <c r="E15" s="9"/>
      <c r="F15" s="9"/>
      <c r="G15" s="9"/>
      <c r="H15" s="9" t="s">
        <v>10</v>
      </c>
      <c r="I15" s="9"/>
      <c r="J15" s="9"/>
      <c r="K15" s="9"/>
      <c r="L15" s="9"/>
      <c r="M15" s="9"/>
    </row>
    <row r="16" spans="1:13">
      <c r="A16" s="1" t="s">
        <v>3</v>
      </c>
      <c r="B16" s="1" t="s">
        <v>13</v>
      </c>
      <c r="C16" s="1" t="s">
        <v>5</v>
      </c>
      <c r="D16" s="1" t="s">
        <v>11</v>
      </c>
      <c r="E16" s="1" t="s">
        <v>6</v>
      </c>
      <c r="F16" s="1" t="s">
        <v>7</v>
      </c>
      <c r="G16" s="1" t="s">
        <v>8</v>
      </c>
      <c r="H16" s="1" t="s">
        <v>13</v>
      </c>
      <c r="I16" s="1" t="s">
        <v>5</v>
      </c>
      <c r="J16" s="1" t="s">
        <v>11</v>
      </c>
      <c r="K16" s="1" t="s">
        <v>6</v>
      </c>
      <c r="L16" s="1" t="s">
        <v>7</v>
      </c>
      <c r="M16" s="1" t="s">
        <v>8</v>
      </c>
    </row>
    <row r="17" spans="1:13">
      <c r="A17">
        <v>1</v>
      </c>
      <c r="B17">
        <v>46037.35</v>
      </c>
      <c r="C17">
        <v>10.36</v>
      </c>
      <c r="D17">
        <v>180.79</v>
      </c>
      <c r="E17">
        <v>100</v>
      </c>
      <c r="F17">
        <v>84</v>
      </c>
      <c r="G17">
        <v>93536</v>
      </c>
      <c r="H17">
        <v>30421.51</v>
      </c>
      <c r="I17">
        <v>16.440000000000001</v>
      </c>
      <c r="J17">
        <v>230.8</v>
      </c>
      <c r="K17">
        <v>100</v>
      </c>
      <c r="L17">
        <v>96</v>
      </c>
      <c r="M17">
        <v>93856</v>
      </c>
    </row>
    <row r="18" spans="1:13">
      <c r="A18">
        <v>2</v>
      </c>
      <c r="B18">
        <v>46323.8</v>
      </c>
      <c r="C18">
        <v>10.86</v>
      </c>
      <c r="D18">
        <v>202.56</v>
      </c>
      <c r="E18">
        <v>100</v>
      </c>
      <c r="F18">
        <v>84</v>
      </c>
      <c r="G18">
        <v>94432</v>
      </c>
      <c r="H18">
        <v>30448.93</v>
      </c>
      <c r="I18">
        <v>16.420000000000002</v>
      </c>
      <c r="J18">
        <v>208.43</v>
      </c>
      <c r="K18">
        <v>100</v>
      </c>
      <c r="L18">
        <v>96</v>
      </c>
      <c r="M18">
        <v>93212</v>
      </c>
    </row>
    <row r="19" spans="1:13">
      <c r="A19">
        <v>3</v>
      </c>
      <c r="B19">
        <v>45762.3</v>
      </c>
      <c r="C19">
        <v>10.92</v>
      </c>
      <c r="D19">
        <v>199.71</v>
      </c>
      <c r="E19">
        <v>100</v>
      </c>
      <c r="F19">
        <v>85</v>
      </c>
      <c r="G19">
        <v>93456</v>
      </c>
      <c r="H19">
        <v>29999.89</v>
      </c>
      <c r="I19">
        <v>16.670000000000002</v>
      </c>
      <c r="J19">
        <v>215.64</v>
      </c>
      <c r="K19">
        <v>100</v>
      </c>
      <c r="L19">
        <v>95</v>
      </c>
      <c r="M19">
        <v>93144</v>
      </c>
    </row>
    <row r="20" spans="1:13">
      <c r="A20">
        <v>4</v>
      </c>
      <c r="B20">
        <v>45035.39</v>
      </c>
      <c r="C20">
        <v>11.1</v>
      </c>
      <c r="D20">
        <v>195.63</v>
      </c>
      <c r="E20">
        <v>100</v>
      </c>
      <c r="F20">
        <v>86</v>
      </c>
      <c r="G20">
        <v>93584</v>
      </c>
      <c r="H20">
        <v>30122.16</v>
      </c>
      <c r="I20">
        <v>16.59</v>
      </c>
      <c r="J20">
        <v>176.54</v>
      </c>
      <c r="K20">
        <v>100</v>
      </c>
      <c r="L20">
        <v>94</v>
      </c>
      <c r="M20">
        <v>92928</v>
      </c>
    </row>
    <row r="21" spans="1:13">
      <c r="A21">
        <v>5</v>
      </c>
      <c r="B21">
        <v>45776.81</v>
      </c>
      <c r="C21">
        <v>10.92</v>
      </c>
      <c r="D21">
        <v>144.27000000000001</v>
      </c>
      <c r="E21">
        <v>100</v>
      </c>
      <c r="F21">
        <v>85</v>
      </c>
      <c r="G21">
        <v>94016</v>
      </c>
      <c r="H21">
        <v>30488.92</v>
      </c>
      <c r="I21">
        <v>16.39</v>
      </c>
      <c r="J21">
        <v>199.07</v>
      </c>
      <c r="K21">
        <v>100</v>
      </c>
      <c r="L21">
        <v>96</v>
      </c>
      <c r="M21">
        <v>93116</v>
      </c>
    </row>
    <row r="22" spans="1:13">
      <c r="A22" s="1" t="s">
        <v>18</v>
      </c>
      <c r="B22" s="1">
        <f>AVERAGE(B17:B21)</f>
        <v>45787.130000000005</v>
      </c>
      <c r="C22" s="1">
        <f t="shared" ref="C22" si="1">AVERAGE(C17:C21)</f>
        <v>10.832000000000001</v>
      </c>
      <c r="D22" s="1">
        <f t="shared" ref="D22" si="2">AVERAGE(D17:D21)</f>
        <v>184.59200000000001</v>
      </c>
      <c r="E22" s="1">
        <f t="shared" ref="E22" si="3">AVERAGE(E17:E21)</f>
        <v>100</v>
      </c>
      <c r="F22" s="1">
        <f t="shared" ref="F22" si="4">AVERAGE(F17:F21)</f>
        <v>84.8</v>
      </c>
      <c r="G22" s="1">
        <f t="shared" ref="G22" si="5">AVERAGE(G17:G21)</f>
        <v>93804.800000000003</v>
      </c>
      <c r="H22" s="1">
        <f t="shared" ref="H22" si="6">AVERAGE(H17:H21)</f>
        <v>30296.281999999999</v>
      </c>
      <c r="I22" s="1">
        <f t="shared" ref="I22" si="7">AVERAGE(I17:I21)</f>
        <v>16.502000000000002</v>
      </c>
      <c r="J22" s="1">
        <f t="shared" ref="J22" si="8">AVERAGE(J17:J21)</f>
        <v>206.096</v>
      </c>
      <c r="K22" s="1">
        <f t="shared" ref="K22" si="9">AVERAGE(K17:K21)</f>
        <v>100</v>
      </c>
      <c r="L22" s="1">
        <f t="shared" ref="L22" si="10">AVERAGE(L17:L21)</f>
        <v>95.4</v>
      </c>
      <c r="M22" s="1">
        <f t="shared" ref="M22" si="11">AVERAGE(M17:M21)</f>
        <v>93251.199999999997</v>
      </c>
    </row>
    <row r="24" spans="1:13" s="1" customFormat="1">
      <c r="A24" s="1" t="s">
        <v>9</v>
      </c>
      <c r="B24" s="9" t="s">
        <v>14</v>
      </c>
      <c r="C24" s="9"/>
      <c r="D24" s="9"/>
      <c r="E24" s="9"/>
      <c r="F24" s="9"/>
      <c r="G24" s="9"/>
      <c r="H24" s="9" t="s">
        <v>10</v>
      </c>
      <c r="I24" s="9"/>
      <c r="J24" s="9"/>
      <c r="K24" s="9"/>
      <c r="L24" s="9"/>
      <c r="M24" s="9"/>
    </row>
    <row r="25" spans="1:13">
      <c r="A25" s="4" t="s">
        <v>4</v>
      </c>
      <c r="B25" s="1" t="s">
        <v>13</v>
      </c>
      <c r="C25" s="4" t="s">
        <v>5</v>
      </c>
      <c r="D25" s="1" t="s">
        <v>11</v>
      </c>
      <c r="E25" s="4" t="s">
        <v>6</v>
      </c>
      <c r="F25" s="4" t="s">
        <v>7</v>
      </c>
      <c r="G25" s="4" t="s">
        <v>8</v>
      </c>
      <c r="H25" s="1" t="s">
        <v>13</v>
      </c>
      <c r="I25" s="1" t="s">
        <v>5</v>
      </c>
      <c r="J25" s="1" t="s">
        <v>11</v>
      </c>
      <c r="K25" s="1" t="s">
        <v>6</v>
      </c>
      <c r="L25" s="1" t="s">
        <v>7</v>
      </c>
      <c r="M25" s="1" t="s">
        <v>8</v>
      </c>
    </row>
    <row r="26" spans="1:13">
      <c r="A26">
        <v>1</v>
      </c>
      <c r="B26">
        <v>45680.37</v>
      </c>
      <c r="C26">
        <v>10.94</v>
      </c>
      <c r="D26">
        <v>1840</v>
      </c>
      <c r="E26">
        <v>100</v>
      </c>
      <c r="F26">
        <v>86</v>
      </c>
      <c r="G26">
        <v>85584</v>
      </c>
      <c r="H26">
        <v>32358.13</v>
      </c>
      <c r="I26">
        <v>15.45</v>
      </c>
      <c r="J26">
        <v>7960</v>
      </c>
      <c r="K26">
        <v>100</v>
      </c>
      <c r="L26">
        <v>100</v>
      </c>
      <c r="M26">
        <v>86652</v>
      </c>
    </row>
    <row r="27" spans="1:13">
      <c r="A27">
        <v>2</v>
      </c>
      <c r="B27">
        <v>45880.89</v>
      </c>
      <c r="C27">
        <v>10.89</v>
      </c>
      <c r="D27">
        <v>1860</v>
      </c>
      <c r="E27">
        <v>100</v>
      </c>
      <c r="F27">
        <v>86</v>
      </c>
      <c r="G27">
        <v>85520</v>
      </c>
      <c r="H27">
        <v>31700.99</v>
      </c>
      <c r="I27">
        <v>15.78</v>
      </c>
      <c r="J27">
        <v>8340</v>
      </c>
      <c r="K27">
        <v>100</v>
      </c>
      <c r="L27">
        <v>90</v>
      </c>
      <c r="M27">
        <v>86396</v>
      </c>
    </row>
    <row r="28" spans="1:13">
      <c r="A28">
        <v>3</v>
      </c>
      <c r="B28">
        <v>45939.12</v>
      </c>
      <c r="C28">
        <v>10.88</v>
      </c>
      <c r="D28">
        <v>1570</v>
      </c>
      <c r="E28">
        <v>100</v>
      </c>
      <c r="F28">
        <v>85</v>
      </c>
      <c r="G28">
        <v>84386</v>
      </c>
      <c r="H28">
        <v>32244.05</v>
      </c>
      <c r="I28">
        <v>15.51</v>
      </c>
      <c r="J28">
        <v>9280</v>
      </c>
      <c r="K28">
        <v>100</v>
      </c>
      <c r="L28">
        <v>95</v>
      </c>
      <c r="M28">
        <v>86280</v>
      </c>
    </row>
    <row r="29" spans="1:13">
      <c r="A29">
        <v>4</v>
      </c>
      <c r="B29">
        <v>45932.14</v>
      </c>
      <c r="C29">
        <v>10.88</v>
      </c>
      <c r="D29">
        <v>1650</v>
      </c>
      <c r="E29">
        <v>100</v>
      </c>
      <c r="F29">
        <v>86</v>
      </c>
      <c r="G29">
        <v>83616</v>
      </c>
      <c r="H29">
        <v>32856.68</v>
      </c>
      <c r="I29">
        <v>15.21</v>
      </c>
      <c r="J29">
        <v>8210</v>
      </c>
      <c r="K29">
        <v>100</v>
      </c>
      <c r="L29">
        <v>99</v>
      </c>
      <c r="M29">
        <v>86284</v>
      </c>
    </row>
    <row r="30" spans="1:13">
      <c r="A30">
        <v>5</v>
      </c>
      <c r="B30">
        <v>45974.99</v>
      </c>
      <c r="C30">
        <v>10.87</v>
      </c>
      <c r="D30">
        <v>1120</v>
      </c>
      <c r="E30">
        <v>100</v>
      </c>
      <c r="F30">
        <v>85</v>
      </c>
      <c r="G30">
        <v>85680</v>
      </c>
      <c r="H30">
        <v>32269.21</v>
      </c>
      <c r="I30">
        <v>15.5</v>
      </c>
      <c r="J30">
        <v>8440</v>
      </c>
      <c r="K30">
        <v>100</v>
      </c>
      <c r="L30">
        <v>98</v>
      </c>
      <c r="M30">
        <v>86636</v>
      </c>
    </row>
    <row r="31" spans="1:13">
      <c r="A31" s="1" t="s">
        <v>18</v>
      </c>
      <c r="B31" s="1">
        <f>AVERAGE(B26:B30)</f>
        <v>45881.502</v>
      </c>
      <c r="C31" s="1">
        <f t="shared" ref="C31" si="12">AVERAGE(C26:C30)</f>
        <v>10.891999999999999</v>
      </c>
      <c r="D31" s="1">
        <f t="shared" ref="D31" si="13">AVERAGE(D26:D30)</f>
        <v>1608</v>
      </c>
      <c r="E31" s="1">
        <f t="shared" ref="E31" si="14">AVERAGE(E26:E30)</f>
        <v>100</v>
      </c>
      <c r="F31" s="1">
        <f t="shared" ref="F31" si="15">AVERAGE(F26:F30)</f>
        <v>85.6</v>
      </c>
      <c r="G31" s="1">
        <f t="shared" ref="G31" si="16">AVERAGE(G26:G30)</f>
        <v>84957.2</v>
      </c>
      <c r="H31" s="1">
        <f t="shared" ref="H31" si="17">AVERAGE(H26:H30)</f>
        <v>32285.811999999998</v>
      </c>
      <c r="I31" s="1">
        <f t="shared" ref="I31" si="18">AVERAGE(I26:I30)</f>
        <v>15.489999999999998</v>
      </c>
      <c r="J31" s="1">
        <f t="shared" ref="J31" si="19">AVERAGE(J26:J30)</f>
        <v>8446</v>
      </c>
      <c r="K31" s="1">
        <f t="shared" ref="K31" si="20">AVERAGE(K26:K30)</f>
        <v>100</v>
      </c>
      <c r="L31" s="1">
        <f t="shared" ref="L31" si="21">AVERAGE(L26:L30)</f>
        <v>96.4</v>
      </c>
      <c r="M31" s="1">
        <f t="shared" ref="M31" si="22">AVERAGE(M26:M30)</f>
        <v>86449.600000000006</v>
      </c>
    </row>
  </sheetData>
  <mergeCells count="6">
    <mergeCell ref="B6:G6"/>
    <mergeCell ref="B15:G15"/>
    <mergeCell ref="B24:G24"/>
    <mergeCell ref="H6:M6"/>
    <mergeCell ref="H15:M15"/>
    <mergeCell ref="H24:M2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1521-64F8-DE46-A0B5-E150B1049D8B}">
  <dimension ref="A1:W83"/>
  <sheetViews>
    <sheetView topLeftCell="A46" zoomScale="87" workbookViewId="0">
      <selection activeCell="J15" sqref="J15:O15"/>
    </sheetView>
  </sheetViews>
  <sheetFormatPr baseColWidth="10" defaultRowHeight="15.75"/>
  <cols>
    <col min="1" max="1" width="21" bestFit="1" customWidth="1"/>
  </cols>
  <sheetData>
    <row r="1" spans="1:23">
      <c r="A1" s="4" t="s">
        <v>0</v>
      </c>
      <c r="B1" s="5"/>
    </row>
    <row r="2" spans="1:23">
      <c r="A2" s="4" t="s">
        <v>12</v>
      </c>
      <c r="B2" s="5">
        <v>30</v>
      </c>
    </row>
    <row r="5" spans="1:23">
      <c r="A5" s="9" t="s">
        <v>2</v>
      </c>
      <c r="B5" s="9"/>
      <c r="C5" s="9"/>
      <c r="D5" s="9"/>
      <c r="E5" s="9"/>
      <c r="F5" s="9"/>
      <c r="G5" s="9"/>
      <c r="H5" s="9"/>
      <c r="I5" s="9" t="s">
        <v>3</v>
      </c>
      <c r="J5" s="9"/>
      <c r="K5" s="9"/>
      <c r="L5" s="9"/>
      <c r="M5" s="9"/>
      <c r="N5" s="9"/>
      <c r="O5" s="9"/>
      <c r="Q5" s="9" t="s">
        <v>17</v>
      </c>
      <c r="R5" s="9"/>
      <c r="S5" s="9"/>
      <c r="T5" s="9"/>
      <c r="U5" s="9"/>
      <c r="V5" s="9"/>
      <c r="W5" s="9"/>
    </row>
    <row r="6" spans="1:23">
      <c r="A6" s="4" t="s">
        <v>9</v>
      </c>
      <c r="B6" s="10" t="s">
        <v>10</v>
      </c>
      <c r="C6" s="10"/>
      <c r="D6" s="10"/>
      <c r="E6" s="10"/>
      <c r="F6" s="10"/>
      <c r="G6" s="10"/>
      <c r="I6" s="4" t="s">
        <v>9</v>
      </c>
      <c r="J6" s="10" t="s">
        <v>10</v>
      </c>
      <c r="K6" s="10"/>
      <c r="L6" s="10"/>
      <c r="M6" s="10"/>
      <c r="N6" s="10"/>
      <c r="O6" s="10"/>
      <c r="Q6" s="4" t="s">
        <v>9</v>
      </c>
      <c r="R6" s="10" t="s">
        <v>10</v>
      </c>
      <c r="S6" s="10"/>
      <c r="T6" s="10"/>
      <c r="U6" s="10"/>
      <c r="V6" s="10"/>
      <c r="W6" s="10"/>
    </row>
    <row r="7" spans="1:23">
      <c r="A7" s="4">
        <v>50</v>
      </c>
      <c r="B7" s="4" t="s">
        <v>13</v>
      </c>
      <c r="C7" s="4" t="s">
        <v>5</v>
      </c>
      <c r="D7" s="4" t="s">
        <v>11</v>
      </c>
      <c r="E7" s="4" t="s">
        <v>6</v>
      </c>
      <c r="F7" s="4" t="s">
        <v>7</v>
      </c>
      <c r="G7" s="4" t="s">
        <v>8</v>
      </c>
      <c r="I7" s="4">
        <v>50</v>
      </c>
      <c r="J7" s="4" t="s">
        <v>13</v>
      </c>
      <c r="K7" s="4" t="s">
        <v>5</v>
      </c>
      <c r="L7" s="4" t="s">
        <v>11</v>
      </c>
      <c r="M7" s="4" t="s">
        <v>6</v>
      </c>
      <c r="N7" s="4" t="s">
        <v>7</v>
      </c>
      <c r="O7" s="4" t="s">
        <v>8</v>
      </c>
      <c r="Q7" s="4">
        <v>50</v>
      </c>
      <c r="R7" s="4" t="s">
        <v>13</v>
      </c>
      <c r="S7" s="4" t="s">
        <v>5</v>
      </c>
      <c r="T7" s="4" t="s">
        <v>11</v>
      </c>
      <c r="U7" s="4" t="s">
        <v>6</v>
      </c>
      <c r="V7" s="4" t="s">
        <v>7</v>
      </c>
      <c r="W7" s="4" t="s">
        <v>8</v>
      </c>
    </row>
    <row r="8" spans="1:23">
      <c r="A8" s="5">
        <v>1</v>
      </c>
      <c r="B8">
        <v>24555.25</v>
      </c>
      <c r="C8">
        <v>2.0299999999999998</v>
      </c>
      <c r="D8">
        <v>25.73</v>
      </c>
      <c r="E8">
        <v>100</v>
      </c>
      <c r="F8">
        <v>98</v>
      </c>
      <c r="G8">
        <v>83484</v>
      </c>
      <c r="I8" s="5">
        <v>1</v>
      </c>
      <c r="J8">
        <v>11853.46</v>
      </c>
      <c r="K8">
        <v>4.22</v>
      </c>
      <c r="L8">
        <v>78.540000000000006</v>
      </c>
      <c r="M8">
        <v>100</v>
      </c>
      <c r="N8">
        <v>137</v>
      </c>
      <c r="O8">
        <v>69480</v>
      </c>
      <c r="Q8" s="5">
        <v>1</v>
      </c>
      <c r="R8">
        <v>14237.06</v>
      </c>
      <c r="S8">
        <v>3.51</v>
      </c>
      <c r="T8">
        <v>116.84</v>
      </c>
      <c r="U8">
        <v>100</v>
      </c>
      <c r="V8">
        <v>174</v>
      </c>
      <c r="W8">
        <v>88056</v>
      </c>
    </row>
    <row r="9" spans="1:23">
      <c r="A9" s="5">
        <v>2</v>
      </c>
      <c r="B9" s="5">
        <v>24688.31</v>
      </c>
      <c r="C9" s="5">
        <v>2.02</v>
      </c>
      <c r="D9" s="5">
        <v>40.450000000000003</v>
      </c>
      <c r="E9" s="5">
        <v>100</v>
      </c>
      <c r="F9" s="5">
        <v>100</v>
      </c>
      <c r="G9" s="5">
        <v>82824</v>
      </c>
      <c r="I9" s="5">
        <v>2</v>
      </c>
      <c r="J9" s="5">
        <v>11924.96</v>
      </c>
      <c r="K9" s="5">
        <v>4.08</v>
      </c>
      <c r="L9" s="5">
        <v>71.56</v>
      </c>
      <c r="M9" s="5">
        <v>100</v>
      </c>
      <c r="N9" s="5">
        <v>135</v>
      </c>
      <c r="O9" s="5">
        <v>71184</v>
      </c>
      <c r="Q9" s="5">
        <v>2</v>
      </c>
      <c r="R9" s="5">
        <v>14305.85</v>
      </c>
      <c r="S9" s="5">
        <v>3.49</v>
      </c>
      <c r="T9" s="5">
        <v>135.13999999999999</v>
      </c>
      <c r="U9" s="5">
        <v>100</v>
      </c>
      <c r="V9" s="5">
        <v>194</v>
      </c>
      <c r="W9" s="5">
        <v>84784</v>
      </c>
    </row>
    <row r="10" spans="1:23">
      <c r="A10" s="5">
        <v>3</v>
      </c>
      <c r="B10" s="5">
        <v>25083.61</v>
      </c>
      <c r="C10" s="5">
        <v>1.99</v>
      </c>
      <c r="D10" s="5">
        <v>30.04</v>
      </c>
      <c r="E10" s="5">
        <v>100</v>
      </c>
      <c r="F10" s="5">
        <v>98</v>
      </c>
      <c r="G10" s="5">
        <v>83876</v>
      </c>
      <c r="I10" s="5">
        <v>3</v>
      </c>
      <c r="J10" s="5">
        <v>12253.47</v>
      </c>
      <c r="K10" s="5">
        <v>4.08</v>
      </c>
      <c r="L10" s="5">
        <v>71.510000000000005</v>
      </c>
      <c r="M10" s="5">
        <v>100</v>
      </c>
      <c r="N10" s="5">
        <v>135</v>
      </c>
      <c r="O10" s="5">
        <v>74640</v>
      </c>
      <c r="Q10" s="5">
        <v>3</v>
      </c>
      <c r="R10" s="5">
        <v>14685.7</v>
      </c>
      <c r="S10" s="5">
        <v>3.4</v>
      </c>
      <c r="T10" s="5">
        <v>146.91999999999999</v>
      </c>
      <c r="U10" s="5">
        <v>100</v>
      </c>
      <c r="V10" s="5">
        <v>193</v>
      </c>
      <c r="W10" s="5">
        <v>82028</v>
      </c>
    </row>
    <row r="11" spans="1:23">
      <c r="A11" s="5">
        <v>4</v>
      </c>
      <c r="B11" s="5">
        <v>24978.84</v>
      </c>
      <c r="C11" s="5">
        <v>2</v>
      </c>
      <c r="D11" s="5">
        <v>25.65</v>
      </c>
      <c r="E11" s="5">
        <v>100</v>
      </c>
      <c r="F11" s="5">
        <v>101</v>
      </c>
      <c r="G11" s="5">
        <v>83756</v>
      </c>
      <c r="I11" s="5">
        <v>4</v>
      </c>
      <c r="J11" s="5">
        <v>11806.59</v>
      </c>
      <c r="K11" s="5">
        <v>4.2300000000000004</v>
      </c>
      <c r="L11" s="5">
        <v>64.23</v>
      </c>
      <c r="M11" s="5">
        <v>100</v>
      </c>
      <c r="N11" s="5">
        <v>134</v>
      </c>
      <c r="O11" s="5">
        <v>71224</v>
      </c>
      <c r="Q11" s="5">
        <v>4</v>
      </c>
      <c r="R11" s="5">
        <v>14253.49</v>
      </c>
      <c r="S11" s="5">
        <v>3.51</v>
      </c>
      <c r="T11" s="5">
        <v>161.68</v>
      </c>
      <c r="U11" s="5">
        <v>100</v>
      </c>
      <c r="V11" s="5">
        <v>193</v>
      </c>
      <c r="W11" s="5">
        <v>85144</v>
      </c>
    </row>
    <row r="12" spans="1:23">
      <c r="A12" s="5">
        <v>5</v>
      </c>
      <c r="B12" s="5">
        <v>24503.56</v>
      </c>
      <c r="C12" s="5">
        <v>2.04</v>
      </c>
      <c r="D12" s="5">
        <v>29.26</v>
      </c>
      <c r="E12" s="5">
        <v>100</v>
      </c>
      <c r="F12" s="5">
        <v>98</v>
      </c>
      <c r="G12" s="5">
        <v>82056</v>
      </c>
      <c r="I12" s="5">
        <v>5</v>
      </c>
      <c r="J12" s="5">
        <v>11819.12</v>
      </c>
      <c r="K12" s="5">
        <v>4.2300000000000004</v>
      </c>
      <c r="L12" s="5">
        <v>73.19</v>
      </c>
      <c r="M12" s="5">
        <v>100</v>
      </c>
      <c r="N12" s="5">
        <v>133</v>
      </c>
      <c r="O12" s="5">
        <v>76260</v>
      </c>
      <c r="Q12" s="5">
        <v>5</v>
      </c>
      <c r="R12" s="5">
        <v>14690.78</v>
      </c>
      <c r="S12" s="5">
        <v>3.4</v>
      </c>
      <c r="T12" s="5">
        <v>127.55</v>
      </c>
      <c r="U12" s="5">
        <v>100</v>
      </c>
      <c r="V12" s="5">
        <v>197</v>
      </c>
      <c r="W12" s="5">
        <v>86808</v>
      </c>
    </row>
    <row r="13" spans="1:23" s="1" customFormat="1">
      <c r="A13" s="4" t="s">
        <v>18</v>
      </c>
      <c r="B13" s="8">
        <f>AVERAGE(B8:B12)</f>
        <v>24761.913999999997</v>
      </c>
      <c r="C13" s="8">
        <f t="shared" ref="C13" si="0">AVERAGE(C8:C12)</f>
        <v>2.0159999999999996</v>
      </c>
      <c r="D13" s="8">
        <f t="shared" ref="D13" si="1">AVERAGE(D8:D12)</f>
        <v>30.225999999999999</v>
      </c>
      <c r="E13" s="8">
        <f t="shared" ref="E13" si="2">AVERAGE(E8:E12)</f>
        <v>100</v>
      </c>
      <c r="F13" s="8">
        <f t="shared" ref="F13" si="3">AVERAGE(F8:F12)</f>
        <v>99</v>
      </c>
      <c r="G13" s="8">
        <f t="shared" ref="G13" si="4">AVERAGE(G8:G12)</f>
        <v>83199.199999999997</v>
      </c>
      <c r="I13" s="4" t="s">
        <v>18</v>
      </c>
      <c r="J13" s="8">
        <f>AVERAGE(J8:J12)</f>
        <v>11931.52</v>
      </c>
      <c r="K13" s="8">
        <f t="shared" ref="K13" si="5">AVERAGE(K8:K12)</f>
        <v>4.1680000000000001</v>
      </c>
      <c r="L13" s="8">
        <f t="shared" ref="L13" si="6">AVERAGE(L8:L12)</f>
        <v>71.806000000000012</v>
      </c>
      <c r="M13" s="8">
        <f t="shared" ref="M13" si="7">AVERAGE(M8:M12)</f>
        <v>100</v>
      </c>
      <c r="N13" s="8">
        <f t="shared" ref="N13" si="8">AVERAGE(N8:N12)</f>
        <v>134.80000000000001</v>
      </c>
      <c r="O13" s="8">
        <f t="shared" ref="O13" si="9">AVERAGE(O8:O12)</f>
        <v>72557.600000000006</v>
      </c>
      <c r="Q13" s="4" t="s">
        <v>18</v>
      </c>
      <c r="R13" s="8">
        <f>AVERAGE(R8:R12)</f>
        <v>14434.576000000001</v>
      </c>
      <c r="S13" s="8">
        <f t="shared" ref="S13" si="10">AVERAGE(S8:S12)</f>
        <v>3.4619999999999997</v>
      </c>
      <c r="T13" s="8">
        <f t="shared" ref="T13" si="11">AVERAGE(T8:T12)</f>
        <v>137.62599999999998</v>
      </c>
      <c r="U13" s="8">
        <f t="shared" ref="U13" si="12">AVERAGE(U8:U12)</f>
        <v>100</v>
      </c>
      <c r="V13" s="8">
        <f t="shared" ref="V13" si="13">AVERAGE(V8:V12)</f>
        <v>190.2</v>
      </c>
      <c r="W13" s="8">
        <f t="shared" ref="W13" si="14">AVERAGE(W8:W12)</f>
        <v>85364</v>
      </c>
    </row>
    <row r="14" spans="1:23">
      <c r="A14" s="5"/>
      <c r="B14" s="5"/>
      <c r="C14" s="5"/>
      <c r="D14" s="5"/>
      <c r="E14" s="5"/>
      <c r="F14" s="5"/>
      <c r="G14" s="5"/>
      <c r="I14" s="5"/>
      <c r="J14" s="5"/>
      <c r="K14" s="5"/>
      <c r="L14" s="5"/>
      <c r="M14" s="5"/>
      <c r="N14" s="5"/>
      <c r="O14" s="5"/>
      <c r="Q14" s="5"/>
      <c r="R14" s="5"/>
      <c r="S14" s="5"/>
      <c r="T14" s="5"/>
      <c r="U14" s="5"/>
      <c r="V14" s="5"/>
      <c r="W14" s="5"/>
    </row>
    <row r="15" spans="1:23">
      <c r="A15" s="4" t="s">
        <v>9</v>
      </c>
      <c r="B15" s="10" t="s">
        <v>10</v>
      </c>
      <c r="C15" s="10"/>
      <c r="D15" s="10"/>
      <c r="E15" s="10"/>
      <c r="F15" s="10"/>
      <c r="G15" s="10"/>
      <c r="I15" s="4" t="s">
        <v>9</v>
      </c>
      <c r="J15" s="10" t="s">
        <v>10</v>
      </c>
      <c r="K15" s="10"/>
      <c r="L15" s="10"/>
      <c r="M15" s="10"/>
      <c r="N15" s="10"/>
      <c r="O15" s="10"/>
      <c r="Q15" s="4" t="s">
        <v>9</v>
      </c>
      <c r="R15" s="10" t="s">
        <v>10</v>
      </c>
      <c r="S15" s="10"/>
      <c r="T15" s="10"/>
      <c r="U15" s="10"/>
      <c r="V15" s="10"/>
      <c r="W15" s="10"/>
    </row>
    <row r="16" spans="1:23">
      <c r="A16" s="4">
        <v>250</v>
      </c>
      <c r="B16" s="4" t="s">
        <v>13</v>
      </c>
      <c r="C16" s="4" t="s">
        <v>5</v>
      </c>
      <c r="D16" s="4" t="s">
        <v>11</v>
      </c>
      <c r="E16" s="4" t="s">
        <v>6</v>
      </c>
      <c r="F16" s="4" t="s">
        <v>7</v>
      </c>
      <c r="G16" s="4" t="s">
        <v>8</v>
      </c>
      <c r="I16" s="4">
        <v>250</v>
      </c>
      <c r="J16" s="4" t="s">
        <v>13</v>
      </c>
      <c r="K16" s="4" t="s">
        <v>5</v>
      </c>
      <c r="L16" s="4" t="s">
        <v>11</v>
      </c>
      <c r="M16" s="4" t="s">
        <v>6</v>
      </c>
      <c r="N16" s="4" t="s">
        <v>7</v>
      </c>
      <c r="O16" s="4" t="s">
        <v>8</v>
      </c>
      <c r="Q16" s="4">
        <v>250</v>
      </c>
      <c r="R16" s="4" t="s">
        <v>13</v>
      </c>
      <c r="S16" s="4" t="s">
        <v>5</v>
      </c>
      <c r="T16" s="4" t="s">
        <v>11</v>
      </c>
      <c r="U16" s="4" t="s">
        <v>6</v>
      </c>
      <c r="V16" s="4" t="s">
        <v>7</v>
      </c>
      <c r="W16" s="4" t="s">
        <v>8</v>
      </c>
    </row>
    <row r="17" spans="1:23">
      <c r="A17" s="5">
        <v>1</v>
      </c>
      <c r="B17" s="5">
        <v>24585.85</v>
      </c>
      <c r="C17" s="5">
        <v>10.17</v>
      </c>
      <c r="D17" s="5">
        <v>100.97</v>
      </c>
      <c r="E17" s="5">
        <v>100</v>
      </c>
      <c r="F17" s="5">
        <v>98</v>
      </c>
      <c r="G17" s="5">
        <v>82372</v>
      </c>
      <c r="I17" s="5">
        <v>1</v>
      </c>
      <c r="J17" s="5">
        <v>9454.0400000000009</v>
      </c>
      <c r="K17" s="5">
        <v>26.38</v>
      </c>
      <c r="L17" s="5">
        <v>249.57</v>
      </c>
      <c r="M17" s="5">
        <v>100</v>
      </c>
      <c r="N17" s="5">
        <v>169</v>
      </c>
      <c r="O17" s="5">
        <v>115504</v>
      </c>
      <c r="Q17" s="5">
        <v>1</v>
      </c>
      <c r="R17" s="5">
        <v>12075.16</v>
      </c>
      <c r="S17" s="5">
        <v>20.7</v>
      </c>
      <c r="T17" s="5">
        <v>860</v>
      </c>
      <c r="U17" s="5">
        <v>100</v>
      </c>
      <c r="V17" s="5">
        <v>222</v>
      </c>
      <c r="W17" s="5">
        <v>128460</v>
      </c>
    </row>
    <row r="18" spans="1:23">
      <c r="A18" s="5">
        <v>2</v>
      </c>
      <c r="B18" s="5">
        <v>24988.13</v>
      </c>
      <c r="C18" s="5">
        <v>10</v>
      </c>
      <c r="D18" s="5">
        <v>96.19</v>
      </c>
      <c r="E18" s="5">
        <v>100</v>
      </c>
      <c r="F18" s="5">
        <v>97</v>
      </c>
      <c r="G18" s="5">
        <v>83272</v>
      </c>
      <c r="I18" s="5">
        <v>2</v>
      </c>
      <c r="J18" s="5">
        <v>9395.36</v>
      </c>
      <c r="K18" s="5">
        <v>26.55</v>
      </c>
      <c r="L18" s="5">
        <v>221.37</v>
      </c>
      <c r="M18" s="5">
        <v>100</v>
      </c>
      <c r="N18" s="5">
        <v>169</v>
      </c>
      <c r="O18" s="5">
        <v>121036</v>
      </c>
      <c r="Q18" s="5">
        <v>2</v>
      </c>
      <c r="R18" s="5">
        <v>12006.8</v>
      </c>
      <c r="S18" s="5">
        <v>20.81</v>
      </c>
      <c r="T18" s="5">
        <v>816.63</v>
      </c>
      <c r="U18" s="5">
        <v>100</v>
      </c>
      <c r="V18" s="5">
        <v>218</v>
      </c>
      <c r="W18" s="5">
        <v>124552</v>
      </c>
    </row>
    <row r="19" spans="1:23">
      <c r="A19" s="5">
        <v>3</v>
      </c>
      <c r="B19" s="5">
        <v>24290.11</v>
      </c>
      <c r="C19" s="5">
        <v>10.29</v>
      </c>
      <c r="D19" s="5">
        <v>73.98</v>
      </c>
      <c r="E19" s="5">
        <v>100</v>
      </c>
      <c r="F19" s="5">
        <v>97</v>
      </c>
      <c r="G19" s="5">
        <v>83132</v>
      </c>
      <c r="I19" s="5">
        <v>3</v>
      </c>
      <c r="J19" s="5">
        <v>9276.2000000000007</v>
      </c>
      <c r="K19" s="5">
        <v>26.89</v>
      </c>
      <c r="L19" s="5">
        <v>215.68</v>
      </c>
      <c r="M19" s="5">
        <v>100</v>
      </c>
      <c r="N19" s="5">
        <v>173</v>
      </c>
      <c r="O19" s="5">
        <v>112908</v>
      </c>
      <c r="Q19" s="5">
        <v>3</v>
      </c>
      <c r="R19" s="5">
        <v>12038.16</v>
      </c>
      <c r="S19" s="5">
        <v>20.76</v>
      </c>
      <c r="T19" s="5">
        <v>880</v>
      </c>
      <c r="U19" s="5">
        <v>100</v>
      </c>
      <c r="V19" s="5">
        <v>220</v>
      </c>
      <c r="W19" s="5">
        <v>121192</v>
      </c>
    </row>
    <row r="20" spans="1:23">
      <c r="A20" s="5">
        <v>4</v>
      </c>
      <c r="B20" s="5">
        <v>24399.87</v>
      </c>
      <c r="C20" s="5">
        <v>10.24</v>
      </c>
      <c r="D20" s="5">
        <v>105.26</v>
      </c>
      <c r="E20" s="5">
        <v>100</v>
      </c>
      <c r="F20" s="5">
        <v>98</v>
      </c>
      <c r="G20" s="5">
        <v>82808</v>
      </c>
      <c r="I20" s="5">
        <v>4</v>
      </c>
      <c r="J20" s="5">
        <v>9379.2000000000007</v>
      </c>
      <c r="K20" s="5">
        <v>26.59</v>
      </c>
      <c r="L20" s="5">
        <v>192.39</v>
      </c>
      <c r="M20" s="5">
        <v>100</v>
      </c>
      <c r="N20" s="5">
        <v>167</v>
      </c>
      <c r="O20" s="5">
        <v>122620</v>
      </c>
      <c r="Q20" s="5">
        <v>4</v>
      </c>
      <c r="R20" s="5">
        <v>11927.89</v>
      </c>
      <c r="S20" s="5">
        <v>20.95</v>
      </c>
      <c r="T20" s="5">
        <v>845.54</v>
      </c>
      <c r="U20" s="5">
        <v>100</v>
      </c>
      <c r="V20" s="5">
        <v>221</v>
      </c>
      <c r="W20" s="5">
        <v>121700</v>
      </c>
    </row>
    <row r="21" spans="1:23">
      <c r="A21" s="5">
        <v>5</v>
      </c>
      <c r="B21" s="5">
        <v>24926.9</v>
      </c>
      <c r="C21" s="5">
        <v>10.029999999999999</v>
      </c>
      <c r="D21" s="5">
        <v>80.569999999999993</v>
      </c>
      <c r="E21" s="5">
        <v>100</v>
      </c>
      <c r="F21" s="5">
        <v>97</v>
      </c>
      <c r="G21" s="5">
        <v>84088</v>
      </c>
      <c r="I21" s="5">
        <v>5</v>
      </c>
      <c r="J21" s="5">
        <v>9362.02</v>
      </c>
      <c r="K21" s="5">
        <v>26.64</v>
      </c>
      <c r="L21" s="5">
        <v>223.04</v>
      </c>
      <c r="M21" s="5">
        <v>100</v>
      </c>
      <c r="N21" s="5">
        <v>171</v>
      </c>
      <c r="O21" s="5">
        <v>114472</v>
      </c>
      <c r="Q21" s="5">
        <v>5</v>
      </c>
      <c r="R21" s="5">
        <v>12158.18</v>
      </c>
      <c r="S21" s="5">
        <v>20.56</v>
      </c>
      <c r="T21" s="5">
        <v>860</v>
      </c>
      <c r="U21" s="5">
        <v>100</v>
      </c>
      <c r="V21" s="5">
        <v>221</v>
      </c>
      <c r="W21" s="5">
        <v>121488</v>
      </c>
    </row>
    <row r="22" spans="1:23" s="1" customFormat="1">
      <c r="A22" s="4" t="s">
        <v>18</v>
      </c>
      <c r="B22" s="8">
        <f>AVERAGE(B17:B21)</f>
        <v>24638.171999999999</v>
      </c>
      <c r="C22" s="8">
        <f t="shared" ref="C22" si="15">AVERAGE(C17:C21)</f>
        <v>10.146000000000001</v>
      </c>
      <c r="D22" s="8">
        <f t="shared" ref="D22" si="16">AVERAGE(D17:D21)</f>
        <v>91.393999999999991</v>
      </c>
      <c r="E22" s="8">
        <f t="shared" ref="E22" si="17">AVERAGE(E17:E21)</f>
        <v>100</v>
      </c>
      <c r="F22" s="8">
        <f t="shared" ref="F22" si="18">AVERAGE(F17:F21)</f>
        <v>97.4</v>
      </c>
      <c r="G22" s="8">
        <f t="shared" ref="G22" si="19">AVERAGE(G17:G21)</f>
        <v>83134.399999999994</v>
      </c>
      <c r="I22" s="4" t="s">
        <v>18</v>
      </c>
      <c r="J22" s="8">
        <f>AVERAGE(J17:J21)</f>
        <v>9373.3640000000014</v>
      </c>
      <c r="K22" s="8">
        <f t="shared" ref="K22" si="20">AVERAGE(K17:K21)</f>
        <v>26.610000000000003</v>
      </c>
      <c r="L22" s="8">
        <f t="shared" ref="L22" si="21">AVERAGE(L17:L21)</f>
        <v>220.41</v>
      </c>
      <c r="M22" s="8">
        <f t="shared" ref="M22" si="22">AVERAGE(M17:M21)</f>
        <v>100</v>
      </c>
      <c r="N22" s="8">
        <f t="shared" ref="N22" si="23">AVERAGE(N17:N21)</f>
        <v>169.8</v>
      </c>
      <c r="O22" s="8">
        <f t="shared" ref="O22" si="24">AVERAGE(O17:O21)</f>
        <v>117308</v>
      </c>
      <c r="Q22" s="4" t="s">
        <v>18</v>
      </c>
      <c r="R22" s="8">
        <f>AVERAGE(R17:R21)</f>
        <v>12041.237999999999</v>
      </c>
      <c r="S22" s="8">
        <f t="shared" ref="S22" si="25">AVERAGE(S17:S21)</f>
        <v>20.756</v>
      </c>
      <c r="T22" s="8">
        <f t="shared" ref="T22" si="26">AVERAGE(T17:T21)</f>
        <v>852.43399999999997</v>
      </c>
      <c r="U22" s="8">
        <f t="shared" ref="U22" si="27">AVERAGE(U17:U21)</f>
        <v>100</v>
      </c>
      <c r="V22" s="8">
        <f t="shared" ref="V22" si="28">AVERAGE(V17:V21)</f>
        <v>220.4</v>
      </c>
      <c r="W22" s="8">
        <f t="shared" ref="W22" si="29">AVERAGE(W17:W21)</f>
        <v>123478.39999999999</v>
      </c>
    </row>
    <row r="23" spans="1:23">
      <c r="A23" s="5"/>
      <c r="B23" s="5"/>
      <c r="C23" s="5"/>
      <c r="D23" s="5"/>
      <c r="E23" s="5"/>
      <c r="F23" s="5"/>
      <c r="G23" s="5"/>
      <c r="I23" s="5"/>
      <c r="J23" s="5"/>
      <c r="K23" s="5"/>
      <c r="L23" s="5"/>
      <c r="M23" s="5"/>
      <c r="N23" s="5"/>
      <c r="O23" s="5"/>
      <c r="Q23" s="5"/>
      <c r="R23" s="5"/>
      <c r="S23" s="5"/>
      <c r="T23" s="5"/>
      <c r="U23" s="5"/>
      <c r="V23" s="5"/>
      <c r="W23" s="5"/>
    </row>
    <row r="24" spans="1:23">
      <c r="A24" s="4" t="s">
        <v>9</v>
      </c>
      <c r="B24" s="10" t="s">
        <v>10</v>
      </c>
      <c r="C24" s="10"/>
      <c r="D24" s="10"/>
      <c r="E24" s="10"/>
      <c r="F24" s="10"/>
      <c r="G24" s="10"/>
      <c r="I24" s="4" t="s">
        <v>9</v>
      </c>
      <c r="J24" s="10" t="s">
        <v>10</v>
      </c>
      <c r="K24" s="10"/>
      <c r="L24" s="10"/>
      <c r="M24" s="10"/>
      <c r="N24" s="10"/>
      <c r="O24" s="10"/>
      <c r="Q24" s="4" t="s">
        <v>9</v>
      </c>
      <c r="R24" s="10" t="s">
        <v>10</v>
      </c>
      <c r="S24" s="10"/>
      <c r="T24" s="10"/>
      <c r="U24" s="10"/>
      <c r="V24" s="10"/>
      <c r="W24" s="10"/>
    </row>
    <row r="25" spans="1:23">
      <c r="A25" s="4">
        <v>500</v>
      </c>
      <c r="B25" s="4" t="s">
        <v>13</v>
      </c>
      <c r="C25" s="4" t="s">
        <v>5</v>
      </c>
      <c r="D25" s="4" t="s">
        <v>11</v>
      </c>
      <c r="E25" s="4" t="s">
        <v>6</v>
      </c>
      <c r="F25" s="4" t="s">
        <v>7</v>
      </c>
      <c r="G25" s="4" t="s">
        <v>8</v>
      </c>
      <c r="I25" s="4">
        <v>500</v>
      </c>
      <c r="J25" s="4" t="s">
        <v>13</v>
      </c>
      <c r="K25" s="4" t="s">
        <v>5</v>
      </c>
      <c r="L25" s="4" t="s">
        <v>11</v>
      </c>
      <c r="M25" s="4" t="s">
        <v>6</v>
      </c>
      <c r="N25" s="4" t="s">
        <v>7</v>
      </c>
      <c r="O25" s="4" t="s">
        <v>8</v>
      </c>
      <c r="Q25" s="4">
        <v>500</v>
      </c>
      <c r="R25" s="4" t="s">
        <v>13</v>
      </c>
      <c r="S25" s="4" t="s">
        <v>5</v>
      </c>
      <c r="T25" s="4" t="s">
        <v>11</v>
      </c>
      <c r="U25" s="4" t="s">
        <v>6</v>
      </c>
      <c r="V25" s="4" t="s">
        <v>7</v>
      </c>
      <c r="W25" s="4" t="s">
        <v>8</v>
      </c>
    </row>
    <row r="26" spans="1:23">
      <c r="A26" s="5">
        <v>1</v>
      </c>
      <c r="B26" s="5">
        <v>23899.18</v>
      </c>
      <c r="C26" s="6">
        <v>20.91</v>
      </c>
      <c r="D26" s="6">
        <v>116.19</v>
      </c>
      <c r="E26" s="5">
        <v>100</v>
      </c>
      <c r="F26" s="5">
        <v>96</v>
      </c>
      <c r="G26" s="5">
        <v>82128</v>
      </c>
      <c r="I26" s="5">
        <v>1</v>
      </c>
      <c r="J26" s="5">
        <v>7650.31</v>
      </c>
      <c r="K26" s="5">
        <v>64.53</v>
      </c>
      <c r="L26" s="5">
        <v>287.7</v>
      </c>
      <c r="M26" s="5">
        <v>100</v>
      </c>
      <c r="N26" s="5">
        <v>166</v>
      </c>
      <c r="O26" s="5">
        <v>105356</v>
      </c>
      <c r="Q26" s="5">
        <v>1</v>
      </c>
      <c r="R26" s="5">
        <v>10322.75</v>
      </c>
      <c r="S26" s="5">
        <v>47.96</v>
      </c>
      <c r="T26" s="5">
        <v>1710</v>
      </c>
      <c r="U26" s="5">
        <v>100</v>
      </c>
      <c r="V26" s="5">
        <v>268</v>
      </c>
      <c r="W26" s="5">
        <v>172996</v>
      </c>
    </row>
    <row r="27" spans="1:23">
      <c r="A27" s="5">
        <v>2</v>
      </c>
      <c r="B27" s="5">
        <v>24201.74</v>
      </c>
      <c r="C27" s="5">
        <v>20.65</v>
      </c>
      <c r="D27" s="5">
        <v>108.4</v>
      </c>
      <c r="E27" s="5">
        <v>100</v>
      </c>
      <c r="F27" s="5">
        <v>96</v>
      </c>
      <c r="G27" s="5">
        <v>83196</v>
      </c>
      <c r="I27" s="5">
        <v>2</v>
      </c>
      <c r="J27" s="5">
        <v>8460.4599999999991</v>
      </c>
      <c r="K27" s="5">
        <v>58.41</v>
      </c>
      <c r="L27" s="5">
        <v>305.45999999999998</v>
      </c>
      <c r="M27" s="5">
        <v>100</v>
      </c>
      <c r="N27" s="5">
        <v>176</v>
      </c>
      <c r="O27" s="5">
        <v>106928</v>
      </c>
      <c r="Q27" s="5">
        <v>2</v>
      </c>
      <c r="R27" s="5">
        <v>10462.030000000001</v>
      </c>
      <c r="S27" s="5">
        <v>47.33</v>
      </c>
      <c r="T27" s="5">
        <v>1740</v>
      </c>
      <c r="U27" s="5">
        <v>100</v>
      </c>
      <c r="V27" s="5">
        <v>265</v>
      </c>
      <c r="W27" s="5">
        <v>118604</v>
      </c>
    </row>
    <row r="28" spans="1:23">
      <c r="A28" s="5">
        <v>3</v>
      </c>
      <c r="B28" s="5">
        <v>24153.93</v>
      </c>
      <c r="C28" s="5">
        <v>20.69</v>
      </c>
      <c r="D28" s="5">
        <v>115.38</v>
      </c>
      <c r="E28" s="5">
        <v>100</v>
      </c>
      <c r="F28" s="5">
        <v>100</v>
      </c>
      <c r="G28" s="5">
        <v>82692</v>
      </c>
      <c r="I28" s="5">
        <v>3</v>
      </c>
      <c r="J28" s="5">
        <v>8428.35</v>
      </c>
      <c r="K28" s="5">
        <v>58.51</v>
      </c>
      <c r="L28" s="5">
        <v>285.69</v>
      </c>
      <c r="M28" s="5">
        <v>100</v>
      </c>
      <c r="N28" s="5">
        <v>166</v>
      </c>
      <c r="O28" s="5">
        <v>103704</v>
      </c>
      <c r="Q28" s="5">
        <v>3</v>
      </c>
      <c r="R28" s="5">
        <v>10337.76</v>
      </c>
      <c r="S28" s="5">
        <v>47.97</v>
      </c>
      <c r="T28" s="5">
        <v>1770</v>
      </c>
      <c r="U28" s="5">
        <v>100</v>
      </c>
      <c r="V28" s="5">
        <v>250</v>
      </c>
      <c r="W28" s="5">
        <v>174576</v>
      </c>
    </row>
    <row r="29" spans="1:23">
      <c r="A29" s="5">
        <v>4</v>
      </c>
      <c r="B29" s="5">
        <v>23658.7</v>
      </c>
      <c r="C29" s="5">
        <v>21.12</v>
      </c>
      <c r="D29" s="5">
        <v>119.64</v>
      </c>
      <c r="E29" s="5">
        <v>100</v>
      </c>
      <c r="F29" s="5">
        <v>98</v>
      </c>
      <c r="G29" s="5">
        <v>82672</v>
      </c>
      <c r="I29" s="5">
        <v>4</v>
      </c>
      <c r="J29" s="5">
        <v>8292.3700000000008</v>
      </c>
      <c r="K29" s="5">
        <v>59.61</v>
      </c>
      <c r="L29" s="5">
        <v>313.20999999999998</v>
      </c>
      <c r="M29" s="5">
        <v>100</v>
      </c>
      <c r="N29" s="5">
        <v>171</v>
      </c>
      <c r="O29" s="5">
        <v>106108</v>
      </c>
      <c r="Q29" s="5">
        <v>4</v>
      </c>
      <c r="R29" s="5">
        <v>10478.85</v>
      </c>
      <c r="S29" s="5">
        <v>47.32</v>
      </c>
      <c r="T29" s="5">
        <v>1740</v>
      </c>
      <c r="U29" s="5">
        <v>100</v>
      </c>
      <c r="V29" s="5">
        <v>264</v>
      </c>
      <c r="W29" s="5">
        <v>175628</v>
      </c>
    </row>
    <row r="30" spans="1:23">
      <c r="A30" s="5">
        <v>5</v>
      </c>
      <c r="B30" s="5">
        <v>24399.08</v>
      </c>
      <c r="C30" s="5">
        <v>20.5</v>
      </c>
      <c r="D30" s="5">
        <v>117.62</v>
      </c>
      <c r="E30" s="5">
        <v>100</v>
      </c>
      <c r="F30" s="5">
        <v>99</v>
      </c>
      <c r="G30" s="5">
        <v>82948</v>
      </c>
      <c r="I30" s="5">
        <v>5</v>
      </c>
      <c r="J30" s="5">
        <v>8410.83</v>
      </c>
      <c r="K30" s="5">
        <v>58.73</v>
      </c>
      <c r="L30" s="5">
        <v>292.88</v>
      </c>
      <c r="M30" s="5">
        <v>100</v>
      </c>
      <c r="N30" s="5">
        <v>165</v>
      </c>
      <c r="O30" s="5">
        <v>104264</v>
      </c>
      <c r="Q30" s="5">
        <v>5</v>
      </c>
      <c r="R30" s="5">
        <v>10254</v>
      </c>
      <c r="S30" s="5">
        <v>48.39</v>
      </c>
      <c r="T30" s="5">
        <v>1740</v>
      </c>
      <c r="U30" s="5">
        <v>100</v>
      </c>
      <c r="V30" s="5">
        <v>262</v>
      </c>
      <c r="W30" s="5">
        <v>175036</v>
      </c>
    </row>
    <row r="31" spans="1:23">
      <c r="B31" s="5">
        <v>24363.11</v>
      </c>
      <c r="C31" s="5">
        <v>20.51</v>
      </c>
      <c r="D31" s="5">
        <v>120.77</v>
      </c>
      <c r="E31" s="5">
        <v>100</v>
      </c>
      <c r="F31" s="5">
        <v>99</v>
      </c>
      <c r="G31" s="5">
        <v>84116</v>
      </c>
    </row>
    <row r="32" spans="1:23" s="1" customFormat="1">
      <c r="A32" s="4" t="s">
        <v>18</v>
      </c>
      <c r="B32" s="8">
        <f>AVERAGE(B27:B31)</f>
        <v>24155.311999999998</v>
      </c>
      <c r="C32" s="8">
        <f t="shared" ref="C32" si="30">AVERAGE(C27:C31)</f>
        <v>20.694000000000003</v>
      </c>
      <c r="D32" s="8">
        <f t="shared" ref="D32" si="31">AVERAGE(D27:D31)</f>
        <v>116.36200000000001</v>
      </c>
      <c r="E32" s="8">
        <f t="shared" ref="E32" si="32">AVERAGE(E27:E31)</f>
        <v>100</v>
      </c>
      <c r="F32" s="8">
        <f t="shared" ref="F32" si="33">AVERAGE(F27:F31)</f>
        <v>98.4</v>
      </c>
      <c r="G32" s="8">
        <f t="shared" ref="G32" si="34">AVERAGE(G27:G31)</f>
        <v>83124.800000000003</v>
      </c>
      <c r="I32" s="4" t="s">
        <v>18</v>
      </c>
      <c r="J32" s="8">
        <f>AVERAGE(J27:J31)</f>
        <v>8398.0025000000005</v>
      </c>
      <c r="K32" s="8">
        <f t="shared" ref="K32" si="35">AVERAGE(K27:K31)</f>
        <v>58.814999999999991</v>
      </c>
      <c r="L32" s="8">
        <f t="shared" ref="L32" si="36">AVERAGE(L27:L31)</f>
        <v>299.30999999999995</v>
      </c>
      <c r="M32" s="8">
        <f t="shared" ref="M32" si="37">AVERAGE(M27:M31)</f>
        <v>100</v>
      </c>
      <c r="N32" s="8">
        <f t="shared" ref="N32" si="38">AVERAGE(N27:N31)</f>
        <v>169.5</v>
      </c>
      <c r="O32" s="8">
        <f t="shared" ref="O32" si="39">AVERAGE(O27:O31)</f>
        <v>105251</v>
      </c>
      <c r="Q32" s="4" t="s">
        <v>18</v>
      </c>
      <c r="R32" s="8">
        <f>AVERAGE(R27:R31)</f>
        <v>10383.16</v>
      </c>
      <c r="S32" s="8">
        <f t="shared" ref="S32" si="40">AVERAGE(S27:S31)</f>
        <v>47.752499999999998</v>
      </c>
      <c r="T32" s="8">
        <f t="shared" ref="T32" si="41">AVERAGE(T27:T31)</f>
        <v>1747.5</v>
      </c>
      <c r="U32" s="8">
        <f t="shared" ref="U32" si="42">AVERAGE(U27:U31)</f>
        <v>100</v>
      </c>
      <c r="V32" s="8">
        <f t="shared" ref="V32" si="43">AVERAGE(V27:V31)</f>
        <v>260.25</v>
      </c>
      <c r="W32" s="8">
        <f t="shared" ref="W32" si="44">AVERAGE(W27:W31)</f>
        <v>160961</v>
      </c>
    </row>
    <row r="33" spans="1:23">
      <c r="B33" s="5"/>
      <c r="C33" s="5"/>
      <c r="D33" s="5"/>
      <c r="E33" s="5"/>
      <c r="F33" s="5"/>
      <c r="G33" s="5"/>
    </row>
    <row r="34" spans="1:23">
      <c r="A34" s="4" t="s">
        <v>9</v>
      </c>
      <c r="B34" s="10" t="s">
        <v>10</v>
      </c>
      <c r="C34" s="10"/>
      <c r="D34" s="10"/>
      <c r="E34" s="10"/>
      <c r="F34" s="10"/>
      <c r="G34" s="10"/>
      <c r="I34" s="4" t="s">
        <v>9</v>
      </c>
      <c r="J34" s="10" t="s">
        <v>10</v>
      </c>
      <c r="K34" s="10"/>
      <c r="L34" s="10"/>
      <c r="M34" s="10"/>
      <c r="N34" s="10"/>
      <c r="O34" s="10"/>
      <c r="Q34" s="4" t="s">
        <v>9</v>
      </c>
      <c r="R34" s="10" t="s">
        <v>10</v>
      </c>
      <c r="S34" s="10"/>
      <c r="T34" s="10"/>
      <c r="U34" s="10"/>
      <c r="V34" s="10"/>
      <c r="W34" s="10"/>
    </row>
    <row r="35" spans="1:23">
      <c r="A35" s="4">
        <v>1000</v>
      </c>
      <c r="B35" s="4" t="s">
        <v>13</v>
      </c>
      <c r="C35" s="4" t="s">
        <v>5</v>
      </c>
      <c r="D35" s="4" t="s">
        <v>11</v>
      </c>
      <c r="E35" s="4" t="s">
        <v>6</v>
      </c>
      <c r="F35" s="4" t="s">
        <v>7</v>
      </c>
      <c r="G35" s="4" t="s">
        <v>8</v>
      </c>
      <c r="I35" s="4">
        <v>500</v>
      </c>
      <c r="J35" s="4" t="s">
        <v>13</v>
      </c>
      <c r="K35" s="4" t="s">
        <v>5</v>
      </c>
      <c r="L35" s="4" t="s">
        <v>11</v>
      </c>
      <c r="M35" s="4" t="s">
        <v>6</v>
      </c>
      <c r="N35" s="4" t="s">
        <v>7</v>
      </c>
      <c r="O35" s="4" t="s">
        <v>8</v>
      </c>
      <c r="Q35" s="4">
        <v>500</v>
      </c>
      <c r="R35" s="4" t="s">
        <v>13</v>
      </c>
      <c r="S35" s="4" t="s">
        <v>5</v>
      </c>
      <c r="T35" s="4" t="s">
        <v>11</v>
      </c>
      <c r="U35" s="4" t="s">
        <v>6</v>
      </c>
      <c r="V35" s="4" t="s">
        <v>7</v>
      </c>
      <c r="W35" s="4" t="s">
        <v>8</v>
      </c>
    </row>
    <row r="36" spans="1:23">
      <c r="A36" s="5">
        <v>1</v>
      </c>
      <c r="B36" s="5">
        <v>23963.96</v>
      </c>
      <c r="C36" s="5">
        <v>41.81</v>
      </c>
      <c r="D36" s="5">
        <v>1230</v>
      </c>
      <c r="E36" s="5">
        <v>100</v>
      </c>
      <c r="F36" s="5">
        <v>98</v>
      </c>
      <c r="G36" s="5">
        <v>82180</v>
      </c>
      <c r="I36" s="5">
        <v>1</v>
      </c>
      <c r="J36" s="5">
        <v>8491.34</v>
      </c>
      <c r="K36" s="5">
        <v>118.31</v>
      </c>
      <c r="L36" s="5">
        <v>1260</v>
      </c>
      <c r="M36" s="5">
        <v>100</v>
      </c>
      <c r="N36" s="5">
        <v>170</v>
      </c>
      <c r="O36" s="5">
        <v>140472</v>
      </c>
      <c r="Q36" s="5">
        <v>1</v>
      </c>
      <c r="R36" s="5">
        <v>8535.43</v>
      </c>
      <c r="S36" s="5">
        <v>116.42</v>
      </c>
      <c r="T36" s="5">
        <v>4240</v>
      </c>
      <c r="U36" s="5">
        <v>100</v>
      </c>
      <c r="V36" s="5">
        <v>278</v>
      </c>
      <c r="W36" s="5">
        <v>213864</v>
      </c>
    </row>
    <row r="37" spans="1:23">
      <c r="A37" s="5">
        <v>2</v>
      </c>
      <c r="B37" s="5">
        <v>23684.71</v>
      </c>
      <c r="C37" s="5">
        <v>42.25</v>
      </c>
      <c r="D37" s="5">
        <v>1160</v>
      </c>
      <c r="E37" s="5">
        <v>100</v>
      </c>
      <c r="F37" s="5">
        <v>95</v>
      </c>
      <c r="G37" s="5">
        <v>81876</v>
      </c>
      <c r="I37" s="5">
        <v>2</v>
      </c>
      <c r="J37" s="5">
        <v>7656.16</v>
      </c>
      <c r="K37" s="5">
        <v>130.41999999999999</v>
      </c>
      <c r="L37" s="5">
        <v>1260</v>
      </c>
      <c r="M37" s="5">
        <v>100</v>
      </c>
      <c r="N37" s="5">
        <v>178</v>
      </c>
      <c r="O37" s="5">
        <v>143180</v>
      </c>
      <c r="Q37" s="5">
        <v>2</v>
      </c>
      <c r="R37" s="5">
        <v>8553.51</v>
      </c>
      <c r="S37" s="5">
        <v>116.28</v>
      </c>
      <c r="T37" s="5">
        <v>3810</v>
      </c>
      <c r="U37" s="5">
        <v>100</v>
      </c>
      <c r="V37" s="5">
        <v>279</v>
      </c>
      <c r="W37" s="5">
        <v>209776</v>
      </c>
    </row>
    <row r="38" spans="1:23">
      <c r="A38" s="5">
        <v>3</v>
      </c>
      <c r="B38" s="5">
        <v>23702.16</v>
      </c>
      <c r="C38" s="5">
        <v>42.25</v>
      </c>
      <c r="D38" s="5">
        <v>1170</v>
      </c>
      <c r="E38" s="5">
        <v>100</v>
      </c>
      <c r="F38" s="5">
        <v>93</v>
      </c>
      <c r="G38" s="5">
        <v>83052</v>
      </c>
      <c r="I38" s="5">
        <v>3</v>
      </c>
      <c r="J38" s="5">
        <v>7714.78</v>
      </c>
      <c r="K38" s="5">
        <v>129.41999999999999</v>
      </c>
      <c r="L38" s="5">
        <v>1270</v>
      </c>
      <c r="M38" s="5">
        <v>100</v>
      </c>
      <c r="N38" s="5">
        <v>160</v>
      </c>
      <c r="O38" s="5">
        <v>178588</v>
      </c>
      <c r="Q38" s="5">
        <v>3</v>
      </c>
      <c r="R38" s="5">
        <v>8573.2199999999993</v>
      </c>
      <c r="S38" s="5">
        <v>115.88</v>
      </c>
      <c r="T38" s="5">
        <v>4240</v>
      </c>
      <c r="U38" s="5">
        <v>100</v>
      </c>
      <c r="V38" s="5">
        <v>277</v>
      </c>
      <c r="W38" s="5">
        <v>209276</v>
      </c>
    </row>
    <row r="39" spans="1:23">
      <c r="A39" s="5">
        <v>4</v>
      </c>
      <c r="B39" s="5">
        <v>23546.82</v>
      </c>
      <c r="C39" s="5">
        <v>42.53</v>
      </c>
      <c r="D39" s="5">
        <v>1160</v>
      </c>
      <c r="E39" s="5">
        <v>100</v>
      </c>
      <c r="F39" s="5">
        <v>98</v>
      </c>
      <c r="G39" s="5">
        <v>82880</v>
      </c>
      <c r="I39" s="5">
        <v>4</v>
      </c>
      <c r="J39" s="5">
        <v>8174.67</v>
      </c>
      <c r="K39" s="5">
        <v>123.02</v>
      </c>
      <c r="L39" s="5">
        <v>1270</v>
      </c>
      <c r="M39" s="5">
        <v>100</v>
      </c>
      <c r="N39" s="5">
        <v>152</v>
      </c>
      <c r="O39" s="5">
        <v>149484</v>
      </c>
      <c r="Q39" s="5">
        <v>4</v>
      </c>
      <c r="R39" s="5">
        <v>8655.02</v>
      </c>
      <c r="S39" s="5">
        <v>114.96</v>
      </c>
      <c r="T39" s="5">
        <v>4100</v>
      </c>
      <c r="U39" s="5">
        <v>100</v>
      </c>
      <c r="V39" s="5">
        <v>281</v>
      </c>
      <c r="W39" s="5">
        <v>211692</v>
      </c>
    </row>
    <row r="40" spans="1:23">
      <c r="A40" s="5">
        <v>5</v>
      </c>
      <c r="B40" s="5">
        <v>24036.35</v>
      </c>
      <c r="C40" s="5">
        <v>41.63</v>
      </c>
      <c r="D40" s="5">
        <v>1130</v>
      </c>
      <c r="E40" s="5">
        <v>100</v>
      </c>
      <c r="F40" s="5">
        <v>97</v>
      </c>
      <c r="G40" s="5">
        <v>83320</v>
      </c>
      <c r="I40" s="5">
        <v>5</v>
      </c>
      <c r="J40" s="5">
        <v>7698.82</v>
      </c>
      <c r="K40" s="5">
        <v>129.62</v>
      </c>
      <c r="L40" s="5">
        <v>1260</v>
      </c>
      <c r="M40" s="5">
        <v>100</v>
      </c>
      <c r="N40" s="5">
        <v>177</v>
      </c>
      <c r="O40" s="5">
        <v>147612</v>
      </c>
      <c r="Q40" s="5">
        <v>5</v>
      </c>
      <c r="R40" s="5">
        <v>8630.1</v>
      </c>
      <c r="S40" s="5">
        <v>115.3</v>
      </c>
      <c r="T40" s="5">
        <v>4070</v>
      </c>
      <c r="U40" s="5">
        <v>100</v>
      </c>
      <c r="V40" s="5">
        <v>283</v>
      </c>
      <c r="W40" s="5">
        <v>213220</v>
      </c>
    </row>
    <row r="41" spans="1:23" s="1" customFormat="1">
      <c r="A41" s="4" t="s">
        <v>18</v>
      </c>
      <c r="B41" s="8">
        <f>AVERAGE(B36:B40)</f>
        <v>23786.799999999999</v>
      </c>
      <c r="C41" s="8">
        <f t="shared" ref="C41" si="45">AVERAGE(C36:C40)</f>
        <v>42.094000000000001</v>
      </c>
      <c r="D41" s="8">
        <f t="shared" ref="D41" si="46">AVERAGE(D36:D40)</f>
        <v>1170</v>
      </c>
      <c r="E41" s="8">
        <f t="shared" ref="E41" si="47">AVERAGE(E36:E40)</f>
        <v>100</v>
      </c>
      <c r="F41" s="8">
        <f t="shared" ref="F41" si="48">AVERAGE(F36:F40)</f>
        <v>96.2</v>
      </c>
      <c r="G41" s="8">
        <f t="shared" ref="G41" si="49">AVERAGE(G36:G40)</f>
        <v>82661.600000000006</v>
      </c>
      <c r="I41" s="4" t="s">
        <v>18</v>
      </c>
      <c r="J41" s="8">
        <f>AVERAGE(J36:J40)</f>
        <v>7947.1539999999995</v>
      </c>
      <c r="K41" s="8">
        <f t="shared" ref="K41" si="50">AVERAGE(K36:K40)</f>
        <v>126.15799999999999</v>
      </c>
      <c r="L41" s="8">
        <f t="shared" ref="L41" si="51">AVERAGE(L36:L40)</f>
        <v>1264</v>
      </c>
      <c r="M41" s="8">
        <f t="shared" ref="M41" si="52">AVERAGE(M36:M40)</f>
        <v>100</v>
      </c>
      <c r="N41" s="8">
        <f t="shared" ref="N41" si="53">AVERAGE(N36:N40)</f>
        <v>167.4</v>
      </c>
      <c r="O41" s="8">
        <f t="shared" ref="O41" si="54">AVERAGE(O36:O40)</f>
        <v>151867.20000000001</v>
      </c>
      <c r="Q41" s="4" t="s">
        <v>18</v>
      </c>
      <c r="R41" s="8">
        <f>AVERAGE(R36:R40)</f>
        <v>8589.4560000000019</v>
      </c>
      <c r="S41" s="8">
        <f t="shared" ref="S41" si="55">AVERAGE(S36:S40)</f>
        <v>115.76799999999999</v>
      </c>
      <c r="T41" s="8">
        <f t="shared" ref="T41" si="56">AVERAGE(T36:T40)</f>
        <v>4092</v>
      </c>
      <c r="U41" s="8">
        <f t="shared" ref="U41" si="57">AVERAGE(U36:U40)</f>
        <v>100</v>
      </c>
      <c r="V41" s="8">
        <f t="shared" ref="V41" si="58">AVERAGE(V36:V40)</f>
        <v>279.60000000000002</v>
      </c>
      <c r="W41" s="8">
        <f t="shared" ref="W41" si="59">AVERAGE(W36:W40)</f>
        <v>211565.6</v>
      </c>
    </row>
    <row r="42" spans="1:23" s="1" customFormat="1">
      <c r="A42" s="4"/>
      <c r="B42" s="8"/>
      <c r="C42" s="8"/>
      <c r="D42" s="8"/>
      <c r="E42" s="8"/>
      <c r="F42" s="8"/>
      <c r="G42" s="8"/>
      <c r="I42" s="4"/>
      <c r="J42" s="8"/>
      <c r="K42" s="8"/>
      <c r="L42" s="8"/>
      <c r="M42" s="8"/>
      <c r="N42" s="8"/>
      <c r="O42" s="8"/>
      <c r="Q42" s="4"/>
      <c r="R42" s="8"/>
      <c r="S42" s="8"/>
      <c r="T42" s="8"/>
      <c r="U42" s="8"/>
      <c r="V42" s="8"/>
      <c r="W42" s="8"/>
    </row>
    <row r="43" spans="1:23" s="1" customFormat="1">
      <c r="A43" s="4"/>
      <c r="B43" s="8"/>
      <c r="C43" s="8"/>
      <c r="D43" s="8"/>
      <c r="E43" s="8"/>
      <c r="F43" s="8"/>
      <c r="G43" s="8"/>
      <c r="I43" s="4"/>
      <c r="J43" s="8"/>
      <c r="K43" s="8"/>
      <c r="L43" s="8"/>
      <c r="M43" s="8"/>
      <c r="N43" s="8"/>
      <c r="O43" s="8"/>
      <c r="Q43" s="4"/>
      <c r="R43" s="8"/>
      <c r="S43" s="8"/>
      <c r="T43" s="8"/>
      <c r="U43" s="8"/>
      <c r="V43" s="8"/>
      <c r="W43" s="8"/>
    </row>
    <row r="44" spans="1:23" s="1" customFormat="1">
      <c r="A44" s="4"/>
      <c r="B44" s="8"/>
      <c r="C44" s="8"/>
      <c r="D44" s="8"/>
      <c r="E44" s="8"/>
      <c r="F44" s="8"/>
      <c r="G44" s="8"/>
      <c r="I44" s="4"/>
      <c r="J44" s="8"/>
      <c r="K44" s="8"/>
      <c r="L44" s="8"/>
      <c r="M44" s="8"/>
      <c r="N44" s="8"/>
      <c r="O44" s="8"/>
      <c r="Q44" s="4"/>
      <c r="R44" s="8"/>
      <c r="S44" s="8"/>
      <c r="T44" s="8"/>
      <c r="U44" s="8"/>
      <c r="V44" s="8"/>
      <c r="W44" s="8"/>
    </row>
    <row r="48" spans="1:23">
      <c r="A48" s="9" t="s">
        <v>2</v>
      </c>
      <c r="B48" s="9"/>
      <c r="C48" s="9"/>
      <c r="D48" s="9"/>
      <c r="E48" s="9"/>
      <c r="F48" s="9"/>
      <c r="G48" s="9"/>
      <c r="H48" s="9"/>
      <c r="I48" s="9" t="s">
        <v>3</v>
      </c>
      <c r="J48" s="9"/>
      <c r="K48" s="9"/>
      <c r="L48" s="9"/>
      <c r="M48" s="9"/>
      <c r="N48" s="9"/>
      <c r="O48" s="9"/>
      <c r="Q48" s="9" t="s">
        <v>17</v>
      </c>
      <c r="R48" s="9"/>
      <c r="S48" s="9"/>
      <c r="T48" s="9"/>
      <c r="U48" s="9"/>
      <c r="V48" s="9"/>
      <c r="W48" s="9"/>
    </row>
    <row r="49" spans="1:23">
      <c r="A49" s="4" t="s">
        <v>9</v>
      </c>
      <c r="B49" s="10" t="s">
        <v>14</v>
      </c>
      <c r="C49" s="10"/>
      <c r="D49" s="10"/>
      <c r="E49" s="10"/>
      <c r="F49" s="10"/>
      <c r="G49" s="10"/>
      <c r="I49" s="4" t="s">
        <v>9</v>
      </c>
      <c r="J49" s="10" t="s">
        <v>14</v>
      </c>
      <c r="K49" s="10"/>
      <c r="L49" s="10"/>
      <c r="M49" s="10"/>
      <c r="N49" s="10"/>
      <c r="O49" s="10"/>
      <c r="Q49" s="4" t="s">
        <v>9</v>
      </c>
      <c r="R49" s="10" t="s">
        <v>14</v>
      </c>
      <c r="S49" s="10"/>
      <c r="T49" s="10"/>
      <c r="U49" s="10"/>
      <c r="V49" s="10"/>
      <c r="W49" s="10"/>
    </row>
    <row r="50" spans="1:23">
      <c r="A50" s="4">
        <v>50</v>
      </c>
      <c r="B50" s="4" t="s">
        <v>13</v>
      </c>
      <c r="C50" s="4" t="s">
        <v>5</v>
      </c>
      <c r="D50" s="4" t="s">
        <v>11</v>
      </c>
      <c r="E50" s="4" t="s">
        <v>6</v>
      </c>
      <c r="F50" s="4" t="s">
        <v>7</v>
      </c>
      <c r="G50" s="4" t="s">
        <v>8</v>
      </c>
      <c r="I50" s="4">
        <v>50</v>
      </c>
      <c r="J50" s="4" t="s">
        <v>13</v>
      </c>
      <c r="K50" s="4" t="s">
        <v>5</v>
      </c>
      <c r="L50" s="4" t="s">
        <v>11</v>
      </c>
      <c r="M50" s="4" t="s">
        <v>6</v>
      </c>
      <c r="N50" s="4" t="s">
        <v>7</v>
      </c>
      <c r="O50" s="4" t="s">
        <v>8</v>
      </c>
      <c r="Q50" s="4">
        <v>50</v>
      </c>
      <c r="R50" s="4" t="s">
        <v>13</v>
      </c>
      <c r="S50" s="4" t="s">
        <v>5</v>
      </c>
      <c r="T50" s="4" t="s">
        <v>11</v>
      </c>
      <c r="U50" s="4" t="s">
        <v>6</v>
      </c>
      <c r="V50" s="4" t="s">
        <v>7</v>
      </c>
      <c r="W50" s="4" t="s">
        <v>8</v>
      </c>
    </row>
    <row r="51" spans="1:23">
      <c r="A51" s="5">
        <v>1</v>
      </c>
      <c r="B51">
        <v>25276.77</v>
      </c>
      <c r="C51">
        <v>1.98</v>
      </c>
      <c r="D51">
        <v>18.82</v>
      </c>
      <c r="E51">
        <v>100</v>
      </c>
      <c r="F51">
        <v>92</v>
      </c>
      <c r="G51">
        <v>67328</v>
      </c>
      <c r="I51" s="5">
        <v>1</v>
      </c>
      <c r="J51">
        <v>21515</v>
      </c>
      <c r="K51">
        <v>2.3199999999999998</v>
      </c>
      <c r="L51">
        <v>33.96</v>
      </c>
      <c r="M51">
        <v>100</v>
      </c>
      <c r="N51">
        <v>146</v>
      </c>
      <c r="O51">
        <v>120544</v>
      </c>
      <c r="Q51" s="5">
        <v>1</v>
      </c>
      <c r="R51">
        <v>21553.66</v>
      </c>
      <c r="S51">
        <v>2.3199999999999998</v>
      </c>
      <c r="T51">
        <v>81.25</v>
      </c>
      <c r="U51">
        <v>100</v>
      </c>
      <c r="V51">
        <v>146</v>
      </c>
      <c r="W51">
        <v>117296</v>
      </c>
    </row>
    <row r="52" spans="1:23">
      <c r="A52" s="5">
        <v>2</v>
      </c>
      <c r="B52" s="5">
        <v>25302.77</v>
      </c>
      <c r="C52" s="5">
        <v>1.97</v>
      </c>
      <c r="D52" s="5">
        <v>14.4</v>
      </c>
      <c r="E52" s="5">
        <v>100</v>
      </c>
      <c r="F52" s="5">
        <v>94</v>
      </c>
      <c r="G52" s="5">
        <v>65744</v>
      </c>
      <c r="I52" s="5">
        <v>2</v>
      </c>
      <c r="J52" s="5">
        <v>19785.3</v>
      </c>
      <c r="K52" s="5">
        <v>2.5299999999999998</v>
      </c>
      <c r="L52" s="5">
        <v>36.049999999999997</v>
      </c>
      <c r="M52" s="5">
        <v>100</v>
      </c>
      <c r="N52" s="5">
        <v>142</v>
      </c>
      <c r="O52" s="5">
        <v>125616</v>
      </c>
      <c r="Q52" s="5">
        <v>2</v>
      </c>
      <c r="R52" s="5">
        <v>21499.51</v>
      </c>
      <c r="S52" s="5">
        <v>2.3199999999999998</v>
      </c>
      <c r="T52" s="5">
        <v>61.8</v>
      </c>
      <c r="U52" s="5">
        <v>100</v>
      </c>
      <c r="V52" s="5">
        <v>148</v>
      </c>
      <c r="W52" s="5">
        <v>109888</v>
      </c>
    </row>
    <row r="53" spans="1:23">
      <c r="A53" s="5">
        <v>3</v>
      </c>
      <c r="B53" s="5">
        <v>25293.360000000001</v>
      </c>
      <c r="C53" s="5">
        <v>1.98</v>
      </c>
      <c r="D53" s="5">
        <v>14.06</v>
      </c>
      <c r="E53" s="5">
        <v>100</v>
      </c>
      <c r="F53" s="5">
        <v>95</v>
      </c>
      <c r="G53" s="5">
        <v>65840</v>
      </c>
      <c r="I53" s="5">
        <v>3</v>
      </c>
      <c r="J53" s="5">
        <v>19363.939999999999</v>
      </c>
      <c r="K53" s="5">
        <v>2.58</v>
      </c>
      <c r="L53" s="5">
        <v>33.9</v>
      </c>
      <c r="M53" s="5">
        <v>100</v>
      </c>
      <c r="N53" s="5">
        <v>143</v>
      </c>
      <c r="O53" s="5">
        <v>124096</v>
      </c>
      <c r="Q53" s="5">
        <v>3</v>
      </c>
      <c r="R53" s="5">
        <v>21808.63</v>
      </c>
      <c r="S53" s="5">
        <v>2.29</v>
      </c>
      <c r="T53" s="5">
        <v>61.93</v>
      </c>
      <c r="U53" s="5">
        <v>100</v>
      </c>
      <c r="V53" s="5">
        <v>146</v>
      </c>
      <c r="W53" s="5">
        <v>112464</v>
      </c>
    </row>
    <row r="54" spans="1:23">
      <c r="A54" s="5">
        <v>4</v>
      </c>
      <c r="B54" s="5">
        <v>25292.46</v>
      </c>
      <c r="C54" s="5">
        <v>1.98</v>
      </c>
      <c r="D54" s="5">
        <v>13.51</v>
      </c>
      <c r="E54" s="5">
        <v>100</v>
      </c>
      <c r="F54" s="5">
        <v>93</v>
      </c>
      <c r="G54" s="5">
        <v>65956</v>
      </c>
      <c r="I54" s="5">
        <v>4</v>
      </c>
      <c r="J54" s="5">
        <v>21722.080000000002</v>
      </c>
      <c r="K54" s="5">
        <v>2.2999999999999998</v>
      </c>
      <c r="L54" s="5">
        <v>29.84</v>
      </c>
      <c r="M54" s="5">
        <v>100</v>
      </c>
      <c r="N54" s="5">
        <v>143</v>
      </c>
      <c r="O54" s="5">
        <v>109568</v>
      </c>
      <c r="Q54" s="5">
        <v>4</v>
      </c>
      <c r="R54" s="5">
        <v>21799.37</v>
      </c>
      <c r="S54" s="5">
        <v>2.29</v>
      </c>
      <c r="T54" s="5">
        <v>63.66</v>
      </c>
      <c r="U54" s="5">
        <v>100</v>
      </c>
      <c r="V54" s="5">
        <v>144</v>
      </c>
      <c r="W54" s="5">
        <v>119520</v>
      </c>
    </row>
    <row r="55" spans="1:23">
      <c r="A55" s="5">
        <v>5</v>
      </c>
      <c r="B55" s="5">
        <v>25330.78</v>
      </c>
      <c r="C55" s="5">
        <v>1.97</v>
      </c>
      <c r="D55" s="5">
        <v>16.100000000000001</v>
      </c>
      <c r="E55" s="5">
        <v>100</v>
      </c>
      <c r="F55" s="5">
        <v>94</v>
      </c>
      <c r="G55" s="5">
        <v>654230</v>
      </c>
      <c r="I55" s="5">
        <v>5</v>
      </c>
      <c r="J55" s="5">
        <v>21449.79</v>
      </c>
      <c r="K55" s="5">
        <v>2.33</v>
      </c>
      <c r="L55" s="5">
        <v>33.51</v>
      </c>
      <c r="M55" s="5">
        <v>100</v>
      </c>
      <c r="N55" s="5">
        <v>145</v>
      </c>
      <c r="O55" s="5">
        <v>119792</v>
      </c>
      <c r="Q55" s="5">
        <v>5</v>
      </c>
      <c r="R55" s="5">
        <v>21519.05</v>
      </c>
      <c r="S55" s="5">
        <v>2.3199999999999998</v>
      </c>
      <c r="T55" s="5">
        <v>60.17</v>
      </c>
      <c r="U55" s="5">
        <v>100</v>
      </c>
      <c r="V55" s="5">
        <v>148</v>
      </c>
      <c r="W55" s="5">
        <v>115120</v>
      </c>
    </row>
    <row r="56" spans="1:23" s="1" customFormat="1">
      <c r="A56" s="4" t="s">
        <v>18</v>
      </c>
      <c r="B56" s="8">
        <f>AVERAGE(B51:B55)</f>
        <v>25299.227999999996</v>
      </c>
      <c r="C56" s="8">
        <f t="shared" ref="C56:G56" si="60">AVERAGE(C51:C55)</f>
        <v>1.9760000000000002</v>
      </c>
      <c r="D56" s="8">
        <f t="shared" si="60"/>
        <v>15.378</v>
      </c>
      <c r="E56" s="8">
        <f t="shared" si="60"/>
        <v>100</v>
      </c>
      <c r="F56" s="8">
        <f t="shared" si="60"/>
        <v>93.6</v>
      </c>
      <c r="G56" s="8">
        <f t="shared" si="60"/>
        <v>183819.6</v>
      </c>
      <c r="I56" s="4" t="s">
        <v>18</v>
      </c>
      <c r="J56" s="8">
        <f>AVERAGE(J51:J55)</f>
        <v>20767.222000000002</v>
      </c>
      <c r="K56" s="8">
        <f t="shared" ref="K56:O56" si="61">AVERAGE(K51:K55)</f>
        <v>2.4119999999999999</v>
      </c>
      <c r="L56" s="8">
        <f t="shared" si="61"/>
        <v>33.451999999999998</v>
      </c>
      <c r="M56" s="8">
        <f t="shared" si="61"/>
        <v>100</v>
      </c>
      <c r="N56" s="8">
        <f t="shared" si="61"/>
        <v>143.80000000000001</v>
      </c>
      <c r="O56" s="8">
        <f t="shared" si="61"/>
        <v>119923.2</v>
      </c>
      <c r="Q56" s="4" t="s">
        <v>18</v>
      </c>
      <c r="R56" s="8">
        <f>AVERAGE(R51:R55)</f>
        <v>21636.044000000002</v>
      </c>
      <c r="S56" s="8">
        <f t="shared" ref="S56:W56" si="62">AVERAGE(S51:S55)</f>
        <v>2.3079999999999998</v>
      </c>
      <c r="T56" s="8">
        <f t="shared" si="62"/>
        <v>65.762</v>
      </c>
      <c r="U56" s="8">
        <f t="shared" si="62"/>
        <v>100</v>
      </c>
      <c r="V56" s="8">
        <f t="shared" si="62"/>
        <v>146.4</v>
      </c>
      <c r="W56" s="8">
        <f t="shared" si="62"/>
        <v>114857.60000000001</v>
      </c>
    </row>
    <row r="57" spans="1:23">
      <c r="A57" s="5"/>
      <c r="B57" s="5"/>
      <c r="C57" s="5"/>
      <c r="D57" s="5"/>
      <c r="E57" s="5"/>
      <c r="F57" s="5"/>
      <c r="G57" s="5"/>
      <c r="I57" s="5"/>
      <c r="J57" s="5"/>
      <c r="K57" s="5"/>
      <c r="L57" s="5"/>
      <c r="M57" s="5"/>
      <c r="N57" s="5"/>
      <c r="O57" s="5"/>
      <c r="Q57" s="5"/>
      <c r="R57" s="5"/>
      <c r="S57" s="5"/>
      <c r="T57" s="5"/>
      <c r="U57" s="5"/>
      <c r="V57" s="5"/>
      <c r="W57" s="5"/>
    </row>
    <row r="58" spans="1:23">
      <c r="A58" s="4" t="s">
        <v>9</v>
      </c>
      <c r="B58" s="10" t="s">
        <v>14</v>
      </c>
      <c r="C58" s="10"/>
      <c r="D58" s="10"/>
      <c r="E58" s="10"/>
      <c r="F58" s="10"/>
      <c r="G58" s="10"/>
      <c r="I58" s="4" t="s">
        <v>9</v>
      </c>
      <c r="J58" s="10" t="s">
        <v>14</v>
      </c>
      <c r="K58" s="10"/>
      <c r="L58" s="10"/>
      <c r="M58" s="10"/>
      <c r="N58" s="10"/>
      <c r="O58" s="10"/>
      <c r="Q58" s="4" t="s">
        <v>9</v>
      </c>
      <c r="R58" s="10" t="s">
        <v>14</v>
      </c>
      <c r="S58" s="10"/>
      <c r="T58" s="10"/>
      <c r="U58" s="10"/>
      <c r="V58" s="10"/>
      <c r="W58" s="10"/>
    </row>
    <row r="59" spans="1:23">
      <c r="A59" s="4">
        <v>250</v>
      </c>
      <c r="B59" s="4" t="s">
        <v>13</v>
      </c>
      <c r="C59" s="4" t="s">
        <v>5</v>
      </c>
      <c r="D59" s="4" t="s">
        <v>11</v>
      </c>
      <c r="E59" s="4" t="s">
        <v>6</v>
      </c>
      <c r="F59" s="4" t="s">
        <v>7</v>
      </c>
      <c r="G59" s="4" t="s">
        <v>8</v>
      </c>
      <c r="I59" s="4">
        <v>250</v>
      </c>
      <c r="J59" s="4" t="s">
        <v>13</v>
      </c>
      <c r="K59" s="4" t="s">
        <v>5</v>
      </c>
      <c r="L59" s="4" t="s">
        <v>11</v>
      </c>
      <c r="M59" s="4" t="s">
        <v>6</v>
      </c>
      <c r="N59" s="4" t="s">
        <v>7</v>
      </c>
      <c r="O59" s="4" t="s">
        <v>8</v>
      </c>
      <c r="Q59" s="4">
        <v>250</v>
      </c>
      <c r="R59" s="4" t="s">
        <v>13</v>
      </c>
      <c r="S59" s="4" t="s">
        <v>5</v>
      </c>
      <c r="T59" s="4" t="s">
        <v>11</v>
      </c>
      <c r="U59" s="4" t="s">
        <v>6</v>
      </c>
      <c r="V59" s="4" t="s">
        <v>7</v>
      </c>
      <c r="W59" s="4" t="s">
        <v>8</v>
      </c>
    </row>
    <row r="60" spans="1:23">
      <c r="A60" s="5">
        <v>1</v>
      </c>
      <c r="B60" s="5">
        <v>25464.61</v>
      </c>
      <c r="C60" s="5">
        <v>9.82</v>
      </c>
      <c r="D60" s="5">
        <v>55.58</v>
      </c>
      <c r="E60" s="5">
        <v>100</v>
      </c>
      <c r="F60" s="5">
        <v>89</v>
      </c>
      <c r="G60" s="5">
        <v>66698</v>
      </c>
      <c r="I60" s="5">
        <v>1</v>
      </c>
      <c r="J60" s="5">
        <v>15917.54</v>
      </c>
      <c r="K60" s="5">
        <v>15.55</v>
      </c>
      <c r="L60" s="5">
        <v>70.349999999999994</v>
      </c>
      <c r="M60" s="5">
        <v>100</v>
      </c>
      <c r="N60" s="5">
        <v>193</v>
      </c>
      <c r="O60" s="5">
        <v>195552</v>
      </c>
      <c r="Q60" s="5">
        <v>1</v>
      </c>
      <c r="R60" s="5">
        <v>17388.28</v>
      </c>
      <c r="S60" s="5">
        <v>14.38</v>
      </c>
      <c r="T60" s="5">
        <v>469.75</v>
      </c>
      <c r="U60" s="6">
        <f>100-48/(48+521755)*100</f>
        <v>99.990801126095477</v>
      </c>
      <c r="V60" s="5">
        <v>190</v>
      </c>
      <c r="W60" s="5">
        <v>203264</v>
      </c>
    </row>
    <row r="61" spans="1:23">
      <c r="A61" s="5">
        <v>2</v>
      </c>
      <c r="B61" s="5">
        <v>25435.68</v>
      </c>
      <c r="C61" s="5">
        <v>9.83</v>
      </c>
      <c r="D61" s="5">
        <v>52.12</v>
      </c>
      <c r="E61" s="5">
        <v>100</v>
      </c>
      <c r="F61" s="5">
        <v>92</v>
      </c>
      <c r="G61" s="5">
        <v>66384</v>
      </c>
      <c r="I61" s="5">
        <v>2</v>
      </c>
      <c r="J61" s="5">
        <v>16075.37</v>
      </c>
      <c r="K61" s="5">
        <v>15.51</v>
      </c>
      <c r="L61" s="5">
        <v>81.900000000000006</v>
      </c>
      <c r="M61" s="5">
        <v>100</v>
      </c>
      <c r="N61" s="5">
        <v>186</v>
      </c>
      <c r="O61" s="5">
        <v>168992</v>
      </c>
      <c r="Q61" s="5">
        <v>2</v>
      </c>
      <c r="R61" s="5">
        <v>17301.54</v>
      </c>
      <c r="S61" s="5">
        <v>14.45</v>
      </c>
      <c r="T61" s="5">
        <v>484.46</v>
      </c>
      <c r="U61" s="6">
        <f>100-42/(42+519209)*100</f>
        <v>99.991911426265915</v>
      </c>
      <c r="V61" s="5">
        <v>191</v>
      </c>
      <c r="W61" s="5">
        <v>202544</v>
      </c>
    </row>
    <row r="62" spans="1:23">
      <c r="A62" s="5">
        <v>3</v>
      </c>
      <c r="B62" s="5">
        <v>25476.74</v>
      </c>
      <c r="C62" s="5">
        <v>9.81</v>
      </c>
      <c r="D62" s="5">
        <v>50.91</v>
      </c>
      <c r="E62" s="5">
        <v>100</v>
      </c>
      <c r="F62" s="5">
        <v>93</v>
      </c>
      <c r="G62" s="5">
        <v>66464</v>
      </c>
      <c r="I62" s="5">
        <v>3</v>
      </c>
      <c r="J62" s="5">
        <v>16074.26</v>
      </c>
      <c r="K62" s="5">
        <v>15.55</v>
      </c>
      <c r="L62" s="5">
        <v>65.209999999999994</v>
      </c>
      <c r="M62" s="5">
        <v>100</v>
      </c>
      <c r="N62" s="5">
        <v>189</v>
      </c>
      <c r="O62" s="5">
        <v>191920</v>
      </c>
      <c r="Q62" s="5">
        <v>3</v>
      </c>
      <c r="R62" s="5">
        <v>17374.5</v>
      </c>
      <c r="S62" s="5">
        <v>14.39</v>
      </c>
      <c r="T62" s="5">
        <v>455.17</v>
      </c>
      <c r="U62" s="6">
        <f>100-26/(26+521380)*100</f>
        <v>99.99501348277542</v>
      </c>
      <c r="V62" s="5">
        <v>186</v>
      </c>
      <c r="W62" s="5">
        <v>184224</v>
      </c>
    </row>
    <row r="63" spans="1:23">
      <c r="A63" s="5">
        <v>4</v>
      </c>
      <c r="B63" s="5">
        <v>25372.19</v>
      </c>
      <c r="C63" s="5">
        <v>9.85</v>
      </c>
      <c r="D63" s="5">
        <v>49.03</v>
      </c>
      <c r="E63" s="5">
        <v>100</v>
      </c>
      <c r="F63" s="5">
        <v>92</v>
      </c>
      <c r="G63" s="5">
        <v>66640</v>
      </c>
      <c r="I63" s="5">
        <v>4</v>
      </c>
      <c r="J63" s="5">
        <v>16111.43</v>
      </c>
      <c r="K63" s="5">
        <v>15.51</v>
      </c>
      <c r="L63" s="5">
        <v>81.900000000000006</v>
      </c>
      <c r="M63" s="5">
        <v>100</v>
      </c>
      <c r="N63" s="5">
        <v>188</v>
      </c>
      <c r="O63" s="5">
        <v>189536</v>
      </c>
      <c r="Q63" s="5">
        <v>4</v>
      </c>
      <c r="R63" s="5">
        <v>17193.03</v>
      </c>
      <c r="S63" s="5">
        <v>14.54</v>
      </c>
      <c r="T63" s="5">
        <v>478.6</v>
      </c>
      <c r="U63" s="6">
        <f>100-37/(37+515922)*100</f>
        <v>99.992828887566645</v>
      </c>
      <c r="V63" s="5">
        <v>186</v>
      </c>
      <c r="W63" s="5">
        <v>208992</v>
      </c>
    </row>
    <row r="64" spans="1:23">
      <c r="A64" s="5">
        <v>5</v>
      </c>
      <c r="B64" s="5">
        <v>25451.01</v>
      </c>
      <c r="C64" s="5">
        <v>9.82</v>
      </c>
      <c r="D64" s="5">
        <v>49.88</v>
      </c>
      <c r="E64" s="5">
        <v>100</v>
      </c>
      <c r="F64" s="5">
        <v>93</v>
      </c>
      <c r="G64" s="5">
        <v>66560</v>
      </c>
      <c r="I64" s="5">
        <v>5</v>
      </c>
      <c r="J64" s="5">
        <v>15924.32</v>
      </c>
      <c r="K64" s="5">
        <v>15.7</v>
      </c>
      <c r="L64" s="5">
        <v>70.459999999999994</v>
      </c>
      <c r="M64" s="5">
        <v>100</v>
      </c>
      <c r="N64" s="5">
        <v>191</v>
      </c>
      <c r="O64" s="5">
        <v>176272</v>
      </c>
      <c r="Q64" s="5">
        <v>5</v>
      </c>
      <c r="R64" s="5">
        <v>16918.400000000001</v>
      </c>
      <c r="S64" s="5">
        <v>5.55</v>
      </c>
      <c r="T64" s="5">
        <v>492.5</v>
      </c>
      <c r="U64" s="6">
        <f>100-24/(24+507669)*100</f>
        <v>99.995272733719005</v>
      </c>
      <c r="V64" s="5">
        <v>187</v>
      </c>
      <c r="W64" s="5">
        <v>198144</v>
      </c>
    </row>
    <row r="65" spans="1:23" s="1" customFormat="1">
      <c r="A65" s="4" t="s">
        <v>18</v>
      </c>
      <c r="B65" s="8">
        <f>AVERAGE(B60:B64)</f>
        <v>25440.045999999998</v>
      </c>
      <c r="C65" s="8">
        <f t="shared" ref="C65:G65" si="63">AVERAGE(C60:C64)</f>
        <v>9.8260000000000005</v>
      </c>
      <c r="D65" s="8">
        <f t="shared" si="63"/>
        <v>51.503999999999998</v>
      </c>
      <c r="E65" s="8">
        <f t="shared" si="63"/>
        <v>100</v>
      </c>
      <c r="F65" s="8">
        <f t="shared" si="63"/>
        <v>91.8</v>
      </c>
      <c r="G65" s="8">
        <f t="shared" si="63"/>
        <v>66549.2</v>
      </c>
      <c r="I65" s="4" t="s">
        <v>18</v>
      </c>
      <c r="J65" s="8">
        <f>AVERAGE(J60:J64)</f>
        <v>16020.584000000003</v>
      </c>
      <c r="K65" s="8">
        <f t="shared" ref="K65:O65" si="64">AVERAGE(K60:K64)</f>
        <v>15.563999999999998</v>
      </c>
      <c r="L65" s="8">
        <f t="shared" si="64"/>
        <v>73.963999999999999</v>
      </c>
      <c r="M65" s="8">
        <f t="shared" si="64"/>
        <v>100</v>
      </c>
      <c r="N65" s="8">
        <f t="shared" si="64"/>
        <v>189.4</v>
      </c>
      <c r="O65" s="8">
        <f t="shared" si="64"/>
        <v>184454.39999999999</v>
      </c>
      <c r="Q65" s="4" t="s">
        <v>18</v>
      </c>
      <c r="R65" s="8">
        <f>AVERAGE(R60:R64)</f>
        <v>17235.150000000001</v>
      </c>
      <c r="S65" s="8">
        <f t="shared" ref="S65:W65" si="65">AVERAGE(S60:S64)</f>
        <v>12.661999999999999</v>
      </c>
      <c r="T65" s="8">
        <f t="shared" si="65"/>
        <v>476.096</v>
      </c>
      <c r="U65" s="8">
        <f t="shared" si="65"/>
        <v>99.99316553128449</v>
      </c>
      <c r="V65" s="8">
        <f t="shared" si="65"/>
        <v>188</v>
      </c>
      <c r="W65" s="8">
        <f t="shared" si="65"/>
        <v>199433.60000000001</v>
      </c>
    </row>
    <row r="66" spans="1:23">
      <c r="A66" s="5"/>
      <c r="B66" s="5"/>
      <c r="C66" s="5"/>
      <c r="D66" s="5"/>
      <c r="E66" s="5"/>
      <c r="F66" s="5"/>
      <c r="G66" s="5"/>
      <c r="I66" s="5"/>
      <c r="J66" s="5"/>
      <c r="K66" s="5"/>
      <c r="L66" s="5"/>
      <c r="M66" s="5"/>
      <c r="N66" s="5"/>
      <c r="O66" s="5"/>
      <c r="Q66" s="5"/>
      <c r="R66" s="5"/>
      <c r="S66" s="5"/>
      <c r="T66" s="5"/>
      <c r="U66" s="5"/>
      <c r="V66" s="5"/>
      <c r="W66" s="5"/>
    </row>
    <row r="67" spans="1:23">
      <c r="A67" s="4" t="s">
        <v>9</v>
      </c>
      <c r="B67" s="10" t="s">
        <v>14</v>
      </c>
      <c r="C67" s="10"/>
      <c r="D67" s="10"/>
      <c r="E67" s="10"/>
      <c r="F67" s="10"/>
      <c r="G67" s="10"/>
      <c r="I67" s="4" t="s">
        <v>9</v>
      </c>
      <c r="J67" s="10" t="s">
        <v>14</v>
      </c>
      <c r="K67" s="10"/>
      <c r="L67" s="10"/>
      <c r="M67" s="10"/>
      <c r="N67" s="10"/>
      <c r="O67" s="10"/>
      <c r="Q67" s="4" t="s">
        <v>9</v>
      </c>
      <c r="R67" s="10" t="s">
        <v>14</v>
      </c>
      <c r="S67" s="10"/>
      <c r="T67" s="10"/>
      <c r="U67" s="10"/>
      <c r="V67" s="10"/>
      <c r="W67" s="10"/>
    </row>
    <row r="68" spans="1:23">
      <c r="A68" s="4">
        <v>500</v>
      </c>
      <c r="B68" s="4" t="s">
        <v>13</v>
      </c>
      <c r="C68" s="4" t="s">
        <v>5</v>
      </c>
      <c r="D68" s="4" t="s">
        <v>11</v>
      </c>
      <c r="E68" s="4" t="s">
        <v>6</v>
      </c>
      <c r="F68" s="4" t="s">
        <v>7</v>
      </c>
      <c r="G68" s="4" t="s">
        <v>8</v>
      </c>
      <c r="I68" s="4">
        <v>500</v>
      </c>
      <c r="J68" s="4" t="s">
        <v>13</v>
      </c>
      <c r="K68" s="4" t="s">
        <v>5</v>
      </c>
      <c r="L68" s="4" t="s">
        <v>11</v>
      </c>
      <c r="M68" s="4" t="s">
        <v>6</v>
      </c>
      <c r="N68" s="4" t="s">
        <v>7</v>
      </c>
      <c r="O68" s="4" t="s">
        <v>8</v>
      </c>
      <c r="Q68" s="4">
        <v>500</v>
      </c>
      <c r="R68" s="4" t="s">
        <v>13</v>
      </c>
      <c r="S68" s="4" t="s">
        <v>5</v>
      </c>
      <c r="T68" s="4" t="s">
        <v>11</v>
      </c>
      <c r="U68" s="4" t="s">
        <v>6</v>
      </c>
      <c r="V68" s="4" t="s">
        <v>7</v>
      </c>
      <c r="W68" s="4" t="s">
        <v>8</v>
      </c>
    </row>
    <row r="69" spans="1:23">
      <c r="A69" s="5">
        <v>1</v>
      </c>
      <c r="B69">
        <v>23707.59</v>
      </c>
      <c r="C69">
        <v>21.08</v>
      </c>
      <c r="D69">
        <v>195.63</v>
      </c>
      <c r="E69">
        <v>100</v>
      </c>
      <c r="F69">
        <v>90</v>
      </c>
      <c r="G69">
        <v>64264</v>
      </c>
      <c r="I69" s="5">
        <v>1</v>
      </c>
      <c r="J69" s="5">
        <v>14317.65</v>
      </c>
      <c r="K69" s="5">
        <v>34.93</v>
      </c>
      <c r="L69" s="5">
        <v>248.08</v>
      </c>
      <c r="M69" s="5">
        <v>100</v>
      </c>
      <c r="N69" s="5">
        <v>189</v>
      </c>
      <c r="O69" s="5">
        <v>229776</v>
      </c>
      <c r="Q69" s="5">
        <v>1</v>
      </c>
      <c r="R69" s="5">
        <v>14790.27</v>
      </c>
      <c r="S69" s="5">
        <v>33.81</v>
      </c>
      <c r="T69" s="5">
        <v>1720</v>
      </c>
      <c r="U69" s="6">
        <v>99.5</v>
      </c>
      <c r="V69" s="5">
        <v>195</v>
      </c>
      <c r="W69" s="5">
        <v>221728</v>
      </c>
    </row>
    <row r="70" spans="1:23">
      <c r="A70" s="5">
        <v>2</v>
      </c>
      <c r="B70" s="5">
        <v>23920.81</v>
      </c>
      <c r="C70" s="5">
        <v>20.9</v>
      </c>
      <c r="D70" s="5">
        <v>239.5</v>
      </c>
      <c r="E70" s="5">
        <v>100</v>
      </c>
      <c r="F70" s="5">
        <v>86</v>
      </c>
      <c r="G70" s="5">
        <v>65040</v>
      </c>
      <c r="I70" s="5">
        <v>2</v>
      </c>
      <c r="J70" s="5">
        <v>14508.2</v>
      </c>
      <c r="K70" s="5">
        <v>34.46</v>
      </c>
      <c r="L70" s="5">
        <v>231.62</v>
      </c>
      <c r="M70" s="5">
        <v>100</v>
      </c>
      <c r="N70" s="5">
        <v>197</v>
      </c>
      <c r="O70" s="5">
        <v>198496</v>
      </c>
      <c r="Q70" s="5">
        <v>2</v>
      </c>
      <c r="R70" s="5">
        <v>14729.2</v>
      </c>
      <c r="S70" s="5">
        <v>33.93</v>
      </c>
      <c r="T70" s="5">
        <v>1790</v>
      </c>
      <c r="U70" s="6">
        <v>99.4</v>
      </c>
      <c r="V70" s="5">
        <v>194</v>
      </c>
      <c r="W70" s="5">
        <v>219552</v>
      </c>
    </row>
    <row r="71" spans="1:23">
      <c r="A71" s="5">
        <v>3</v>
      </c>
      <c r="B71" s="5">
        <v>23909.89</v>
      </c>
      <c r="C71" s="5">
        <v>20.9</v>
      </c>
      <c r="D71" s="5">
        <v>204.46</v>
      </c>
      <c r="E71" s="5">
        <v>100</v>
      </c>
      <c r="F71" s="5">
        <v>90</v>
      </c>
      <c r="G71" s="5">
        <v>65024</v>
      </c>
      <c r="I71" s="5">
        <v>3</v>
      </c>
      <c r="J71" s="5">
        <v>14466.72</v>
      </c>
      <c r="K71" s="5">
        <v>34.56</v>
      </c>
      <c r="L71" s="5">
        <v>214.82</v>
      </c>
      <c r="M71" s="5">
        <v>100</v>
      </c>
      <c r="N71" s="5">
        <v>185</v>
      </c>
      <c r="O71" s="5">
        <v>208496</v>
      </c>
      <c r="Q71" s="5">
        <v>3</v>
      </c>
      <c r="R71" s="5">
        <v>14749.95</v>
      </c>
      <c r="S71" s="5">
        <v>33.909999999999997</v>
      </c>
      <c r="T71" s="5">
        <v>1649</v>
      </c>
      <c r="U71" s="6">
        <v>99.7</v>
      </c>
      <c r="V71" s="5">
        <v>198</v>
      </c>
      <c r="W71" s="5">
        <v>234800</v>
      </c>
    </row>
    <row r="72" spans="1:23">
      <c r="A72" s="5">
        <v>4</v>
      </c>
      <c r="B72" s="5">
        <v>23825.78</v>
      </c>
      <c r="C72" s="5">
        <v>20.98</v>
      </c>
      <c r="D72" s="5">
        <v>206.59</v>
      </c>
      <c r="E72" s="5">
        <v>100</v>
      </c>
      <c r="F72" s="5">
        <v>89</v>
      </c>
      <c r="G72" s="5">
        <v>64880</v>
      </c>
      <c r="I72" s="5">
        <v>4</v>
      </c>
      <c r="J72" s="5">
        <v>14610.55</v>
      </c>
      <c r="K72" s="5">
        <v>34.21</v>
      </c>
      <c r="L72" s="5">
        <v>198.59</v>
      </c>
      <c r="M72" s="5">
        <v>100</v>
      </c>
      <c r="N72" s="5">
        <v>176</v>
      </c>
      <c r="O72" s="5">
        <v>212880</v>
      </c>
      <c r="Q72" s="5">
        <v>4</v>
      </c>
      <c r="R72" s="5">
        <v>14722.22</v>
      </c>
      <c r="S72" s="5">
        <v>33.979999999999997</v>
      </c>
      <c r="T72" s="5">
        <v>1920</v>
      </c>
      <c r="U72" s="6">
        <v>99.4</v>
      </c>
      <c r="V72" s="5">
        <v>193</v>
      </c>
      <c r="W72" s="5">
        <v>243920</v>
      </c>
    </row>
    <row r="73" spans="1:23">
      <c r="A73" s="5">
        <v>5</v>
      </c>
      <c r="B73" s="5">
        <v>23879.56</v>
      </c>
      <c r="C73" s="5">
        <v>20.93</v>
      </c>
      <c r="D73" s="5">
        <v>220.08</v>
      </c>
      <c r="E73" s="5">
        <v>100</v>
      </c>
      <c r="F73" s="5">
        <v>90</v>
      </c>
      <c r="G73" s="5">
        <v>64880</v>
      </c>
      <c r="I73" s="5">
        <v>5</v>
      </c>
      <c r="J73" s="5">
        <v>14647.9</v>
      </c>
      <c r="K73" s="5">
        <v>34.119999999999997</v>
      </c>
      <c r="L73" s="5">
        <v>238.61</v>
      </c>
      <c r="M73" s="5">
        <v>100</v>
      </c>
      <c r="N73" s="5">
        <v>190</v>
      </c>
      <c r="O73" s="5">
        <v>209896</v>
      </c>
      <c r="Q73" s="5">
        <v>5</v>
      </c>
      <c r="R73" s="5">
        <v>14628.28</v>
      </c>
      <c r="S73" s="5">
        <v>34.14</v>
      </c>
      <c r="T73" s="5">
        <v>1820</v>
      </c>
      <c r="U73" s="6">
        <v>99.7</v>
      </c>
      <c r="V73" s="5">
        <v>194</v>
      </c>
      <c r="W73" s="5">
        <v>257200</v>
      </c>
    </row>
    <row r="74" spans="1:23" s="1" customFormat="1">
      <c r="A74" s="4" t="s">
        <v>18</v>
      </c>
      <c r="B74" s="8">
        <f>AVERAGE(B69:B73)</f>
        <v>23848.726000000002</v>
      </c>
      <c r="C74" s="8">
        <f t="shared" ref="C74:G74" si="66">AVERAGE(C69:C73)</f>
        <v>20.957999999999998</v>
      </c>
      <c r="D74" s="8">
        <f t="shared" si="66"/>
        <v>213.25200000000001</v>
      </c>
      <c r="E74" s="8">
        <f t="shared" si="66"/>
        <v>100</v>
      </c>
      <c r="F74" s="8">
        <f t="shared" si="66"/>
        <v>89</v>
      </c>
      <c r="G74" s="8">
        <f t="shared" si="66"/>
        <v>64817.599999999999</v>
      </c>
      <c r="I74" s="4" t="s">
        <v>18</v>
      </c>
      <c r="J74" s="8">
        <f>AVERAGE(J69:J73)</f>
        <v>14510.203999999998</v>
      </c>
      <c r="K74" s="8">
        <f t="shared" ref="K74:O74" si="67">AVERAGE(K69:K73)</f>
        <v>34.456000000000003</v>
      </c>
      <c r="L74" s="8">
        <f t="shared" si="67"/>
        <v>226.34399999999999</v>
      </c>
      <c r="M74" s="8">
        <f t="shared" si="67"/>
        <v>100</v>
      </c>
      <c r="N74" s="8">
        <f t="shared" si="67"/>
        <v>187.4</v>
      </c>
      <c r="O74" s="8">
        <f t="shared" si="67"/>
        <v>211908.8</v>
      </c>
      <c r="Q74" s="4" t="s">
        <v>18</v>
      </c>
      <c r="R74" s="8">
        <f>AVERAGE(R69:R73)</f>
        <v>14723.984</v>
      </c>
      <c r="S74" s="8">
        <f t="shared" ref="S74:W74" si="68">AVERAGE(S69:S73)</f>
        <v>33.953999999999994</v>
      </c>
      <c r="T74" s="8">
        <f t="shared" si="68"/>
        <v>1779.8</v>
      </c>
      <c r="U74" s="8">
        <f t="shared" si="68"/>
        <v>99.539999999999992</v>
      </c>
      <c r="V74" s="8">
        <f t="shared" si="68"/>
        <v>194.8</v>
      </c>
      <c r="W74" s="8">
        <f t="shared" si="68"/>
        <v>235440</v>
      </c>
    </row>
    <row r="75" spans="1:23">
      <c r="B75" s="5"/>
      <c r="C75" s="5"/>
      <c r="D75" s="5"/>
      <c r="E75" s="5"/>
      <c r="F75" s="5"/>
      <c r="G75" s="5"/>
    </row>
    <row r="76" spans="1:23">
      <c r="A76" s="4" t="s">
        <v>9</v>
      </c>
      <c r="B76" s="10" t="s">
        <v>14</v>
      </c>
      <c r="C76" s="10"/>
      <c r="D76" s="10"/>
      <c r="E76" s="10"/>
      <c r="F76" s="10"/>
      <c r="G76" s="10"/>
      <c r="I76" s="4" t="s">
        <v>9</v>
      </c>
      <c r="J76" s="10" t="s">
        <v>14</v>
      </c>
      <c r="K76" s="10"/>
      <c r="L76" s="10"/>
      <c r="M76" s="10"/>
      <c r="N76" s="10"/>
      <c r="O76" s="10"/>
      <c r="Q76" s="4" t="s">
        <v>9</v>
      </c>
      <c r="R76" s="10" t="s">
        <v>14</v>
      </c>
      <c r="S76" s="10"/>
      <c r="T76" s="10"/>
      <c r="U76" s="10"/>
      <c r="V76" s="10"/>
      <c r="W76" s="10"/>
    </row>
    <row r="77" spans="1:23">
      <c r="A77" s="4">
        <v>1000</v>
      </c>
      <c r="B77" s="4" t="s">
        <v>13</v>
      </c>
      <c r="C77" s="4" t="s">
        <v>5</v>
      </c>
      <c r="D77" s="4" t="s">
        <v>11</v>
      </c>
      <c r="E77" s="4" t="s">
        <v>6</v>
      </c>
      <c r="F77" s="4" t="s">
        <v>7</v>
      </c>
      <c r="G77" s="4" t="s">
        <v>8</v>
      </c>
      <c r="I77" s="4">
        <v>1000</v>
      </c>
      <c r="J77" s="4" t="s">
        <v>13</v>
      </c>
      <c r="K77" s="4" t="s">
        <v>5</v>
      </c>
      <c r="L77" s="4" t="s">
        <v>11</v>
      </c>
      <c r="M77" s="4" t="s">
        <v>6</v>
      </c>
      <c r="N77" s="4" t="s">
        <v>7</v>
      </c>
      <c r="O77" s="4" t="s">
        <v>8</v>
      </c>
      <c r="Q77" s="4">
        <v>1000</v>
      </c>
      <c r="R77" s="4" t="s">
        <v>13</v>
      </c>
      <c r="S77" s="4" t="s">
        <v>5</v>
      </c>
      <c r="T77" s="4" t="s">
        <v>11</v>
      </c>
      <c r="U77" s="4" t="s">
        <v>6</v>
      </c>
      <c r="V77" s="4" t="s">
        <v>7</v>
      </c>
      <c r="W77" s="4" t="s">
        <v>8</v>
      </c>
    </row>
    <row r="78" spans="1:23">
      <c r="A78" s="5">
        <v>1</v>
      </c>
      <c r="B78" s="5">
        <v>24846.18</v>
      </c>
      <c r="C78" s="5">
        <v>40.22</v>
      </c>
      <c r="D78" s="5">
        <v>451.41</v>
      </c>
      <c r="E78" s="6">
        <f>100-329/(329+745934)*100</f>
        <v>99.955913665825591</v>
      </c>
      <c r="F78" s="5">
        <v>91</v>
      </c>
      <c r="G78" s="5">
        <v>68192</v>
      </c>
      <c r="I78" s="5">
        <v>1</v>
      </c>
      <c r="J78" s="5">
        <v>14970.63</v>
      </c>
      <c r="K78" s="5">
        <v>66.75</v>
      </c>
      <c r="L78" s="5">
        <v>511.17</v>
      </c>
      <c r="M78" s="6">
        <f>100-350/(350+449644)*100</f>
        <v>99.922221185171352</v>
      </c>
      <c r="N78" s="5">
        <v>193</v>
      </c>
      <c r="O78" s="5">
        <v>284000</v>
      </c>
      <c r="Q78" s="5">
        <v>1</v>
      </c>
      <c r="R78" s="5">
        <v>14937.53</v>
      </c>
      <c r="S78" s="5">
        <v>66.91</v>
      </c>
      <c r="T78" s="5">
        <v>6000</v>
      </c>
      <c r="U78" s="6">
        <f>100-580/(580+448210)*100</f>
        <v>99.870763608814812</v>
      </c>
      <c r="V78" s="5">
        <v>210</v>
      </c>
      <c r="W78" s="5">
        <v>283264</v>
      </c>
    </row>
    <row r="79" spans="1:23">
      <c r="A79" s="5">
        <v>2</v>
      </c>
      <c r="B79" s="5">
        <v>24776.04</v>
      </c>
      <c r="C79" s="5">
        <v>40.340000000000003</v>
      </c>
      <c r="D79" s="5">
        <v>466.86</v>
      </c>
      <c r="E79" s="6">
        <f>100-347/(347+743735)*100</f>
        <v>99.953365354893677</v>
      </c>
      <c r="F79">
        <v>90</v>
      </c>
      <c r="G79" s="5">
        <v>67472</v>
      </c>
      <c r="I79" s="5">
        <v>2</v>
      </c>
      <c r="J79" s="5">
        <v>14629.17</v>
      </c>
      <c r="K79" s="5">
        <v>68.36</v>
      </c>
      <c r="L79" s="5">
        <v>452.81</v>
      </c>
      <c r="M79" s="6">
        <f>100-310/(310+439125)*100</f>
        <v>99.929454868183001</v>
      </c>
      <c r="N79" s="5">
        <v>198</v>
      </c>
      <c r="O79" s="5">
        <v>300096</v>
      </c>
      <c r="Q79" s="5">
        <v>2</v>
      </c>
      <c r="R79" s="5">
        <v>14518.01</v>
      </c>
      <c r="S79" s="5">
        <v>68.83</v>
      </c>
      <c r="T79" s="5">
        <v>5140</v>
      </c>
      <c r="U79" s="6">
        <f>100-2256/(2556+434115)*100</f>
        <v>99.483363905549027</v>
      </c>
      <c r="V79" s="5">
        <v>206</v>
      </c>
      <c r="W79" s="5">
        <v>366512</v>
      </c>
    </row>
    <row r="80" spans="1:23">
      <c r="A80" s="5">
        <v>3</v>
      </c>
      <c r="B80" s="5">
        <v>24789.88</v>
      </c>
      <c r="C80" s="5">
        <v>40.380000000000003</v>
      </c>
      <c r="D80" s="5">
        <v>479.3</v>
      </c>
      <c r="E80" s="6">
        <f>100-341/(744119+341)*100</f>
        <v>99.954194986970421</v>
      </c>
      <c r="F80" s="5">
        <v>91</v>
      </c>
      <c r="G80" s="5">
        <v>67280</v>
      </c>
      <c r="I80" s="5">
        <v>3</v>
      </c>
      <c r="J80" s="5">
        <v>14524.19</v>
      </c>
      <c r="K80" s="5">
        <v>68.75</v>
      </c>
      <c r="L80" s="5">
        <v>594.74</v>
      </c>
      <c r="M80" s="6">
        <f>100-350/(350+436354)*100</f>
        <v>99.919854180405949</v>
      </c>
      <c r="N80" s="5">
        <v>195</v>
      </c>
      <c r="O80" s="5">
        <v>286704</v>
      </c>
      <c r="Q80" s="5">
        <v>3</v>
      </c>
      <c r="R80" s="5">
        <v>14594.26</v>
      </c>
      <c r="S80" s="5">
        <v>67.849999999999994</v>
      </c>
      <c r="T80" s="5">
        <v>4350</v>
      </c>
      <c r="U80" s="6">
        <f>100-2366/(2366+436629)*100</f>
        <v>99.461041697513636</v>
      </c>
      <c r="V80" s="5">
        <v>203</v>
      </c>
      <c r="W80" s="5">
        <v>317392</v>
      </c>
    </row>
    <row r="81" spans="1:23">
      <c r="A81" s="5">
        <v>4</v>
      </c>
      <c r="B81" s="5">
        <v>24746.3</v>
      </c>
      <c r="C81" s="5">
        <v>40.380000000000003</v>
      </c>
      <c r="D81" s="5">
        <v>479.3</v>
      </c>
      <c r="E81" s="6">
        <f>100-322/(322+742886)*100</f>
        <v>99.956674309210882</v>
      </c>
      <c r="F81" s="5">
        <v>90</v>
      </c>
      <c r="G81" s="5">
        <v>6824</v>
      </c>
      <c r="I81" s="5">
        <v>4</v>
      </c>
      <c r="J81" s="5">
        <v>14274.59</v>
      </c>
      <c r="K81" s="5">
        <v>69.98</v>
      </c>
      <c r="L81" s="5">
        <v>572.30999999999995</v>
      </c>
      <c r="M81" s="6">
        <f>100-337/(337+428541)*100</f>
        <v>99.921422875503055</v>
      </c>
      <c r="N81" s="5">
        <v>199</v>
      </c>
      <c r="O81" s="5">
        <v>294704</v>
      </c>
      <c r="Q81" s="5">
        <v>4</v>
      </c>
      <c r="R81" s="5">
        <v>14719.55</v>
      </c>
      <c r="S81" s="5">
        <v>68.2</v>
      </c>
      <c r="T81" s="5">
        <v>4540</v>
      </c>
      <c r="U81" s="6">
        <f>100-2739/(2739+439861)*100</f>
        <v>99.381156800723005</v>
      </c>
      <c r="V81" s="5">
        <v>198</v>
      </c>
      <c r="W81" s="5">
        <v>361280</v>
      </c>
    </row>
    <row r="82" spans="1:23">
      <c r="A82" s="5">
        <v>5</v>
      </c>
      <c r="B82" s="5">
        <v>24773.9</v>
      </c>
      <c r="C82" s="5">
        <v>40.340000000000003</v>
      </c>
      <c r="D82" s="5">
        <v>462.65</v>
      </c>
      <c r="E82" s="6">
        <f>100-321/(321+743725)*100</f>
        <v>99.956857506121935</v>
      </c>
      <c r="F82" s="5">
        <v>91</v>
      </c>
      <c r="G82" s="5">
        <v>67952</v>
      </c>
      <c r="I82" s="5">
        <v>5</v>
      </c>
      <c r="J82" s="5">
        <v>13378.25</v>
      </c>
      <c r="K82" s="5">
        <v>74.77</v>
      </c>
      <c r="L82" s="5">
        <v>550.02</v>
      </c>
      <c r="M82" s="6">
        <f>100-336/(336+401120)*100</f>
        <v>99.916304651070107</v>
      </c>
      <c r="N82" s="5">
        <v>190</v>
      </c>
      <c r="O82" s="5">
        <v>311296</v>
      </c>
      <c r="Q82" s="5">
        <v>5</v>
      </c>
      <c r="R82" s="5">
        <v>14651.76</v>
      </c>
      <c r="S82" s="5">
        <v>68.2</v>
      </c>
      <c r="T82" s="5">
        <v>4540</v>
      </c>
      <c r="U82" s="3">
        <f>100-2214/(2214+438230)*100</f>
        <v>99.49732542616087</v>
      </c>
      <c r="V82" s="5">
        <v>206</v>
      </c>
      <c r="W82" s="5">
        <v>323952</v>
      </c>
    </row>
    <row r="83" spans="1:23" s="1" customFormat="1">
      <c r="A83" s="4" t="s">
        <v>18</v>
      </c>
      <c r="B83" s="8">
        <f>AVERAGE(B78:B82)</f>
        <v>24786.460000000003</v>
      </c>
      <c r="C83" s="8">
        <f t="shared" ref="C83:G83" si="69">AVERAGE(C78:C82)</f>
        <v>40.332000000000001</v>
      </c>
      <c r="D83" s="8">
        <f t="shared" si="69"/>
        <v>467.904</v>
      </c>
      <c r="E83" s="8">
        <f t="shared" si="69"/>
        <v>99.95540116460451</v>
      </c>
      <c r="F83" s="8">
        <f t="shared" si="69"/>
        <v>90.6</v>
      </c>
      <c r="G83" s="8">
        <f t="shared" si="69"/>
        <v>55544</v>
      </c>
      <c r="I83" s="4" t="s">
        <v>18</v>
      </c>
      <c r="J83" s="8">
        <f>AVERAGE(J78:J82)</f>
        <v>14355.366</v>
      </c>
      <c r="K83" s="8">
        <f t="shared" ref="K83:O83" si="70">AVERAGE(K78:K82)</f>
        <v>69.722000000000008</v>
      </c>
      <c r="L83" s="8">
        <f t="shared" si="70"/>
        <v>536.20999999999992</v>
      </c>
      <c r="M83" s="8">
        <f t="shared" si="70"/>
        <v>99.921851552066698</v>
      </c>
      <c r="N83" s="8">
        <f t="shared" si="70"/>
        <v>195</v>
      </c>
      <c r="O83" s="8">
        <f t="shared" si="70"/>
        <v>295360</v>
      </c>
      <c r="Q83" s="4" t="s">
        <v>18</v>
      </c>
      <c r="R83" s="8">
        <f>AVERAGE(R78:R82)</f>
        <v>14684.222</v>
      </c>
      <c r="S83" s="8">
        <f t="shared" ref="S83:W83" si="71">AVERAGE(S78:S82)</f>
        <v>67.998000000000005</v>
      </c>
      <c r="T83" s="8">
        <f t="shared" si="71"/>
        <v>4914</v>
      </c>
      <c r="U83" s="8">
        <f t="shared" si="71"/>
        <v>99.538730287752259</v>
      </c>
      <c r="V83" s="8">
        <f t="shared" si="71"/>
        <v>204.6</v>
      </c>
      <c r="W83" s="8">
        <f t="shared" si="71"/>
        <v>330480</v>
      </c>
    </row>
  </sheetData>
  <mergeCells count="30">
    <mergeCell ref="B67:G67"/>
    <mergeCell ref="J67:O67"/>
    <mergeCell ref="R67:W67"/>
    <mergeCell ref="B76:G76"/>
    <mergeCell ref="J76:O76"/>
    <mergeCell ref="R76:W76"/>
    <mergeCell ref="B49:G49"/>
    <mergeCell ref="J49:O49"/>
    <mergeCell ref="R49:W49"/>
    <mergeCell ref="B58:G58"/>
    <mergeCell ref="J58:O58"/>
    <mergeCell ref="R58:W58"/>
    <mergeCell ref="B34:G34"/>
    <mergeCell ref="J34:O34"/>
    <mergeCell ref="R34:W34"/>
    <mergeCell ref="A48:H48"/>
    <mergeCell ref="I48:O48"/>
    <mergeCell ref="Q48:W48"/>
    <mergeCell ref="A5:H5"/>
    <mergeCell ref="I5:O5"/>
    <mergeCell ref="Q5:W5"/>
    <mergeCell ref="R6:W6"/>
    <mergeCell ref="R15:W15"/>
    <mergeCell ref="R24:W24"/>
    <mergeCell ref="B6:G6"/>
    <mergeCell ref="B15:G15"/>
    <mergeCell ref="B24:G24"/>
    <mergeCell ref="J6:O6"/>
    <mergeCell ref="J15:O15"/>
    <mergeCell ref="J24:O24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FA74-58D8-2745-A48E-13C60CDE5766}">
  <dimension ref="A1:G28"/>
  <sheetViews>
    <sheetView tabSelected="1" workbookViewId="0">
      <selection activeCell="J10" sqref="J10:J12"/>
    </sheetView>
  </sheetViews>
  <sheetFormatPr baseColWidth="10" defaultRowHeight="15.75"/>
  <cols>
    <col min="1" max="1" width="13.875" bestFit="1" customWidth="1"/>
    <col min="2" max="2" width="17" bestFit="1" customWidth="1"/>
    <col min="3" max="4" width="17" customWidth="1"/>
    <col min="5" max="5" width="17.125" bestFit="1" customWidth="1"/>
    <col min="6" max="6" width="14.125" bestFit="1" customWidth="1"/>
    <col min="7" max="7" width="29.375" bestFit="1" customWidth="1"/>
  </cols>
  <sheetData>
    <row r="1" spans="1:7">
      <c r="A1" s="1" t="s">
        <v>15</v>
      </c>
      <c r="B1">
        <v>45</v>
      </c>
    </row>
    <row r="3" spans="1:7">
      <c r="B3" s="9" t="s">
        <v>14</v>
      </c>
      <c r="C3" s="9"/>
      <c r="D3" s="9"/>
      <c r="E3" s="9" t="s">
        <v>10</v>
      </c>
      <c r="F3" s="9"/>
      <c r="G3" s="9"/>
    </row>
    <row r="4" spans="1:7" s="1" customFormat="1">
      <c r="A4" s="1" t="s">
        <v>2</v>
      </c>
      <c r="B4" s="1" t="s">
        <v>16</v>
      </c>
      <c r="C4" s="1" t="s">
        <v>19</v>
      </c>
      <c r="D4" s="4" t="s">
        <v>8</v>
      </c>
      <c r="E4" s="1" t="s">
        <v>16</v>
      </c>
      <c r="F4" s="1" t="s">
        <v>19</v>
      </c>
      <c r="G4" s="4" t="s">
        <v>8</v>
      </c>
    </row>
    <row r="5" spans="1:7">
      <c r="A5">
        <v>1</v>
      </c>
      <c r="B5">
        <v>3.23</v>
      </c>
      <c r="C5">
        <v>100</v>
      </c>
      <c r="D5">
        <v>25840</v>
      </c>
      <c r="E5">
        <v>4.4800000000000004</v>
      </c>
      <c r="F5">
        <v>100</v>
      </c>
      <c r="G5">
        <v>44624</v>
      </c>
    </row>
    <row r="6" spans="1:7">
      <c r="A6">
        <v>2</v>
      </c>
      <c r="B6">
        <v>3.23</v>
      </c>
      <c r="C6">
        <v>100</v>
      </c>
      <c r="D6">
        <v>25776</v>
      </c>
      <c r="E6">
        <v>4.49</v>
      </c>
      <c r="F6">
        <v>100</v>
      </c>
      <c r="G6">
        <v>45644</v>
      </c>
    </row>
    <row r="7" spans="1:7">
      <c r="A7">
        <v>3</v>
      </c>
      <c r="B7">
        <v>3.24</v>
      </c>
      <c r="C7">
        <v>100</v>
      </c>
      <c r="D7">
        <v>25904</v>
      </c>
      <c r="E7">
        <v>4.46</v>
      </c>
      <c r="F7">
        <v>100</v>
      </c>
      <c r="G7">
        <v>45380</v>
      </c>
    </row>
    <row r="8" spans="1:7">
      <c r="A8">
        <v>4</v>
      </c>
      <c r="B8">
        <v>3.26</v>
      </c>
      <c r="C8">
        <v>100</v>
      </c>
      <c r="D8">
        <v>26160</v>
      </c>
      <c r="E8">
        <v>4.47</v>
      </c>
      <c r="F8">
        <v>100</v>
      </c>
      <c r="G8">
        <v>44744</v>
      </c>
    </row>
    <row r="9" spans="1:7">
      <c r="A9">
        <v>5</v>
      </c>
      <c r="B9">
        <v>3.26</v>
      </c>
      <c r="C9">
        <v>100</v>
      </c>
      <c r="D9">
        <v>25952</v>
      </c>
      <c r="E9">
        <v>4.46</v>
      </c>
      <c r="F9">
        <v>100</v>
      </c>
      <c r="G9">
        <v>43844</v>
      </c>
    </row>
    <row r="10" spans="1:7">
      <c r="A10" s="1" t="s">
        <v>18</v>
      </c>
      <c r="B10" s="7">
        <f>AVERAGE(B5:B9)</f>
        <v>3.2439999999999998</v>
      </c>
      <c r="C10" s="7">
        <f t="shared" ref="C10:G10" si="0">AVERAGE(C5:C9)</f>
        <v>100</v>
      </c>
      <c r="D10" s="7">
        <f t="shared" si="0"/>
        <v>25926.400000000001</v>
      </c>
      <c r="E10" s="7">
        <f t="shared" si="0"/>
        <v>4.4719999999999995</v>
      </c>
      <c r="F10" s="7">
        <f t="shared" si="0"/>
        <v>100</v>
      </c>
      <c r="G10" s="7">
        <f t="shared" si="0"/>
        <v>44847.199999999997</v>
      </c>
    </row>
    <row r="12" spans="1:7">
      <c r="B12" s="9" t="s">
        <v>14</v>
      </c>
      <c r="C12" s="9"/>
      <c r="D12" s="9"/>
      <c r="E12" s="9" t="s">
        <v>10</v>
      </c>
      <c r="F12" s="9"/>
      <c r="G12" s="9"/>
    </row>
    <row r="13" spans="1:7" s="1" customFormat="1">
      <c r="A13" s="1" t="s">
        <v>3</v>
      </c>
      <c r="B13" s="1" t="s">
        <v>16</v>
      </c>
      <c r="C13" s="1" t="s">
        <v>19</v>
      </c>
      <c r="D13" s="4" t="s">
        <v>8</v>
      </c>
      <c r="E13" s="1" t="s">
        <v>16</v>
      </c>
      <c r="F13" s="1" t="s">
        <v>19</v>
      </c>
      <c r="G13" s="4" t="s">
        <v>8</v>
      </c>
    </row>
    <row r="14" spans="1:7">
      <c r="A14">
        <v>1</v>
      </c>
      <c r="B14">
        <v>6.56</v>
      </c>
      <c r="C14">
        <v>99</v>
      </c>
      <c r="D14">
        <v>42496</v>
      </c>
      <c r="E14">
        <v>7.39</v>
      </c>
      <c r="F14">
        <v>98</v>
      </c>
      <c r="G14">
        <v>45696</v>
      </c>
    </row>
    <row r="15" spans="1:7">
      <c r="A15">
        <v>2</v>
      </c>
      <c r="B15">
        <v>6.5</v>
      </c>
      <c r="C15">
        <v>99</v>
      </c>
      <c r="D15">
        <v>40976</v>
      </c>
      <c r="E15">
        <v>7.29</v>
      </c>
      <c r="F15">
        <v>99</v>
      </c>
      <c r="G15">
        <v>46336</v>
      </c>
    </row>
    <row r="16" spans="1:7">
      <c r="A16">
        <v>3</v>
      </c>
      <c r="B16">
        <v>6.48</v>
      </c>
      <c r="C16">
        <v>99</v>
      </c>
      <c r="D16">
        <v>40848</v>
      </c>
      <c r="E16">
        <v>7.35</v>
      </c>
      <c r="F16">
        <v>100</v>
      </c>
      <c r="G16">
        <v>46336</v>
      </c>
    </row>
    <row r="17" spans="1:7">
      <c r="A17">
        <v>4</v>
      </c>
      <c r="B17">
        <v>6.5</v>
      </c>
      <c r="C17">
        <v>99</v>
      </c>
      <c r="D17">
        <v>42448</v>
      </c>
      <c r="E17">
        <v>7.29</v>
      </c>
      <c r="F17">
        <v>99</v>
      </c>
      <c r="G17">
        <v>46336</v>
      </c>
    </row>
    <row r="18" spans="1:7">
      <c r="A18">
        <v>5</v>
      </c>
      <c r="B18">
        <v>6.49</v>
      </c>
      <c r="C18">
        <v>99</v>
      </c>
      <c r="D18">
        <v>43120</v>
      </c>
      <c r="E18">
        <v>7.41</v>
      </c>
      <c r="F18">
        <v>100</v>
      </c>
      <c r="G18">
        <v>46080</v>
      </c>
    </row>
    <row r="19" spans="1:7">
      <c r="A19" s="1" t="s">
        <v>18</v>
      </c>
      <c r="B19" s="7">
        <f>AVERAGE(B14:B18)</f>
        <v>6.5060000000000002</v>
      </c>
      <c r="C19" s="7">
        <f>AVERAGE(C14:C18)</f>
        <v>99</v>
      </c>
      <c r="D19" s="7">
        <f>AVERAGE(D14:D18)</f>
        <v>41977.599999999999</v>
      </c>
      <c r="E19" s="7">
        <f>AVERAGE(E14:E18)</f>
        <v>7.346000000000001</v>
      </c>
      <c r="F19" s="7">
        <f t="shared" ref="F19:G19" si="1">AVERAGE(F14:F18)</f>
        <v>99.2</v>
      </c>
      <c r="G19" s="7">
        <f t="shared" si="1"/>
        <v>46156.800000000003</v>
      </c>
    </row>
    <row r="21" spans="1:7">
      <c r="B21" s="9" t="s">
        <v>14</v>
      </c>
      <c r="C21" s="9"/>
      <c r="D21" s="9"/>
      <c r="E21" s="9" t="s">
        <v>10</v>
      </c>
      <c r="F21" s="9"/>
      <c r="G21" s="9"/>
    </row>
    <row r="22" spans="1:7" s="1" customFormat="1">
      <c r="A22" s="1" t="s">
        <v>17</v>
      </c>
      <c r="B22" s="1" t="s">
        <v>16</v>
      </c>
      <c r="C22" s="1" t="s">
        <v>19</v>
      </c>
      <c r="D22" s="4" t="s">
        <v>8</v>
      </c>
      <c r="E22" s="1" t="s">
        <v>16</v>
      </c>
      <c r="F22" s="1" t="s">
        <v>19</v>
      </c>
      <c r="G22" s="4" t="s">
        <v>8</v>
      </c>
    </row>
    <row r="23" spans="1:7">
      <c r="A23">
        <v>1</v>
      </c>
      <c r="B23">
        <v>6.32</v>
      </c>
      <c r="C23">
        <v>99</v>
      </c>
      <c r="D23">
        <v>36688</v>
      </c>
      <c r="E23">
        <v>7.19</v>
      </c>
      <c r="F23">
        <v>100</v>
      </c>
      <c r="G23">
        <v>43904</v>
      </c>
    </row>
    <row r="24" spans="1:7">
      <c r="A24">
        <v>2</v>
      </c>
      <c r="B24">
        <v>6.32</v>
      </c>
      <c r="C24">
        <v>99</v>
      </c>
      <c r="D24">
        <v>36608</v>
      </c>
      <c r="E24">
        <v>7.17</v>
      </c>
      <c r="F24">
        <v>100</v>
      </c>
      <c r="G24">
        <v>43904</v>
      </c>
    </row>
    <row r="25" spans="1:7">
      <c r="A25">
        <v>3</v>
      </c>
      <c r="B25">
        <v>6.32</v>
      </c>
      <c r="C25">
        <v>99</v>
      </c>
      <c r="D25">
        <v>36912</v>
      </c>
      <c r="E25">
        <v>7.17</v>
      </c>
      <c r="F25">
        <v>100</v>
      </c>
      <c r="G25">
        <v>43776</v>
      </c>
    </row>
    <row r="26" spans="1:7">
      <c r="A26">
        <v>4</v>
      </c>
      <c r="B26">
        <v>6.32</v>
      </c>
      <c r="C26">
        <v>99</v>
      </c>
      <c r="D26">
        <v>36800</v>
      </c>
      <c r="E26">
        <v>7.17</v>
      </c>
      <c r="F26">
        <v>99</v>
      </c>
      <c r="G26">
        <v>43776</v>
      </c>
    </row>
    <row r="27" spans="1:7">
      <c r="A27">
        <v>5</v>
      </c>
      <c r="B27">
        <v>6.33</v>
      </c>
      <c r="C27">
        <v>99</v>
      </c>
      <c r="D27">
        <v>36672</v>
      </c>
      <c r="E27">
        <v>7.2</v>
      </c>
      <c r="F27">
        <v>99</v>
      </c>
      <c r="G27">
        <v>43776</v>
      </c>
    </row>
    <row r="28" spans="1:7">
      <c r="A28" s="1" t="s">
        <v>18</v>
      </c>
      <c r="B28" s="7">
        <f t="shared" ref="B28:G28" si="2">AVERAGE(B23:B27)</f>
        <v>6.3220000000000001</v>
      </c>
      <c r="C28" s="7">
        <f t="shared" si="2"/>
        <v>99</v>
      </c>
      <c r="D28" s="7">
        <f t="shared" si="2"/>
        <v>36736</v>
      </c>
      <c r="E28" s="7">
        <f t="shared" si="2"/>
        <v>7.1800000000000015</v>
      </c>
      <c r="F28" s="7">
        <f t="shared" si="2"/>
        <v>99.6</v>
      </c>
      <c r="G28" s="7">
        <f t="shared" si="2"/>
        <v>43827.199999999997</v>
      </c>
    </row>
  </sheetData>
  <mergeCells count="6">
    <mergeCell ref="B21:D21"/>
    <mergeCell ref="E21:G21"/>
    <mergeCell ref="B12:D12"/>
    <mergeCell ref="E12:G12"/>
    <mergeCell ref="B3:D3"/>
    <mergeCell ref="E3:G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HTTP-Server</vt:lpstr>
      <vt:lpstr>File-Server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Lichter, Ansgar</dc:creator>
  <cp:lastModifiedBy>Ansgar Lichter</cp:lastModifiedBy>
  <dcterms:created xsi:type="dcterms:W3CDTF">2023-10-19T14:15:54Z</dcterms:created>
  <dcterms:modified xsi:type="dcterms:W3CDTF">2023-10-22T17:54:05Z</dcterms:modified>
</cp:coreProperties>
</file>