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715" documentId="13_ncr:1_{468BF684-8668-49FB-B8B4-C277039509B3}" xr6:coauthVersionLast="47" xr6:coauthVersionMax="47" xr10:uidLastSave="{E79BA568-9D82-40F3-B48C-EA882D50A003}"/>
  <bookViews>
    <workbookView xWindow="-110" yWindow="-110" windowWidth="19420" windowHeight="10300" tabRatio="787"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SW Civil" sheetId="16" r:id="rId7"/>
    <sheet name="SY ELE" sheetId="22" r:id="rId8"/>
    <sheet name="Cont Piling" sheetId="20"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6"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9" l="1"/>
  <c r="E10" i="3"/>
  <c r="E9" i="3"/>
  <c r="E8" i="3"/>
  <c r="E7" i="3"/>
  <c r="E6" i="3"/>
  <c r="G15" i="29"/>
  <c r="F108" i="3"/>
  <c r="F96" i="3"/>
  <c r="D12" i="30" l="1"/>
  <c r="P12" i="30" s="1"/>
  <c r="CL8" i="3"/>
  <c r="O2" i="11"/>
  <c r="T3" i="30"/>
  <c r="L2" i="29"/>
  <c r="CJ8" i="3"/>
  <c r="CG8" i="3"/>
  <c r="CH8" i="3"/>
  <c r="L28" i="30"/>
  <c r="K28" i="30"/>
  <c r="J28" i="30"/>
  <c r="I28" i="30"/>
  <c r="E29" i="30" s="1"/>
  <c r="H28" i="30"/>
  <c r="U7" i="30" s="1"/>
  <c r="G28" i="30"/>
  <c r="F28" i="30"/>
  <c r="V7" i="30" s="1"/>
  <c r="E28" i="30"/>
  <c r="M27" i="30"/>
  <c r="D27" i="30"/>
  <c r="P27" i="30" s="1"/>
  <c r="C27" i="30"/>
  <c r="M26" i="30"/>
  <c r="D26" i="30"/>
  <c r="N26" i="30" s="1"/>
  <c r="O26" i="30" s="1"/>
  <c r="C26" i="30"/>
  <c r="M25" i="30"/>
  <c r="D25" i="30"/>
  <c r="P25" i="30" s="1"/>
  <c r="C25" i="30"/>
  <c r="M24" i="30"/>
  <c r="D24" i="30"/>
  <c r="P24" i="30" s="1"/>
  <c r="C24" i="30"/>
  <c r="M23" i="30"/>
  <c r="D23" i="30"/>
  <c r="P23" i="30" s="1"/>
  <c r="C23" i="30"/>
  <c r="M22" i="30"/>
  <c r="D22" i="30"/>
  <c r="C22" i="30"/>
  <c r="M21" i="30"/>
  <c r="D21" i="30"/>
  <c r="N21" i="30" s="1"/>
  <c r="O21" i="30" s="1"/>
  <c r="C21" i="30"/>
  <c r="M20" i="30"/>
  <c r="D20" i="30"/>
  <c r="P20" i="30" s="1"/>
  <c r="C20" i="30"/>
  <c r="M19" i="30"/>
  <c r="D19" i="30"/>
  <c r="P19" i="30" s="1"/>
  <c r="C19" i="30"/>
  <c r="M18" i="30"/>
  <c r="D18" i="30"/>
  <c r="C18" i="30"/>
  <c r="M17" i="30"/>
  <c r="D17" i="30"/>
  <c r="P17" i="30" s="1"/>
  <c r="C17" i="30"/>
  <c r="M16" i="30"/>
  <c r="D16" i="30"/>
  <c r="P16" i="30" s="1"/>
  <c r="C16" i="30"/>
  <c r="M15" i="30"/>
  <c r="D15" i="30"/>
  <c r="P15" i="30" s="1"/>
  <c r="C15" i="30"/>
  <c r="M14" i="30"/>
  <c r="D14" i="30"/>
  <c r="C14" i="30"/>
  <c r="M13" i="30"/>
  <c r="D13" i="30"/>
  <c r="P13" i="30" s="1"/>
  <c r="C13" i="30"/>
  <c r="M12" i="30"/>
  <c r="C12" i="30"/>
  <c r="W7" i="30"/>
  <c r="D7" i="30"/>
  <c r="D5" i="30"/>
  <c r="N25" i="30" l="1"/>
  <c r="O25" i="30" s="1"/>
  <c r="T7" i="30"/>
  <c r="N14" i="30"/>
  <c r="O14" i="30" s="1"/>
  <c r="N22" i="30"/>
  <c r="O22" i="30" s="1"/>
  <c r="N18" i="30"/>
  <c r="O18" i="30" s="1"/>
  <c r="P21" i="30"/>
  <c r="N17" i="30"/>
  <c r="O17" i="30" s="1"/>
  <c r="N13" i="30"/>
  <c r="O13" i="30" s="1"/>
  <c r="P22" i="30"/>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s="1"/>
  <c r="F71" i="3"/>
  <c r="H71" i="3"/>
  <c r="G14" i="29"/>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P28" i="30" l="1"/>
  <c r="R7" i="30"/>
  <c r="U6" i="30" s="1"/>
  <c r="N28" i="30"/>
  <c r="O28" i="30" s="1"/>
  <c r="O12" i="30"/>
  <c r="I14" i="29"/>
  <c r="K14" i="29" s="1"/>
  <c r="H14" i="29"/>
  <c r="H13" i="29"/>
  <c r="I13" i="29"/>
  <c r="K13" i="29" s="1"/>
  <c r="H11" i="29"/>
  <c r="I25" i="29"/>
  <c r="K25" i="29" s="1"/>
  <c r="S6" i="30" l="1"/>
  <c r="T6" i="30"/>
  <c r="V6" i="30"/>
  <c r="W6" i="30"/>
  <c r="R6" i="30"/>
  <c r="E7" i="29"/>
  <c r="CD8" i="3"/>
  <c r="CE8" i="3"/>
  <c r="G58" i="11"/>
  <c r="I55" i="11"/>
  <c r="H57" i="11"/>
  <c r="H56" i="11"/>
  <c r="F58" i="11"/>
  <c r="I57" i="11"/>
  <c r="I56" i="11"/>
  <c r="B43" i="14"/>
  <c r="C43" i="14"/>
  <c r="B45" i="14"/>
  <c r="C45" i="14"/>
  <c r="F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G66" i="11"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G78" i="11" s="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<sst xmlns="http://schemas.openxmlformats.org/spreadsheetml/2006/main" count="2383" uniqueCount="957">
  <si>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</si>
  <si>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</si>
  <si>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</si>
  <si>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</si>
  <si>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</si>
  <si>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</si>
  <si>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</si>
  <si>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</si>
  <si>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</si>
  <si>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</si>
  <si>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</si>
  <si>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</si>
  <si>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</si>
  <si>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</si>
  <si>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</si>
  <si>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</si>
  <si>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</si>
  <si>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</si>
  <si>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</si>
  <si>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</si>
  <si>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</si>
  <si>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</si>
  <si>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</si>
  <si>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</si>
  <si>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</si>
  <si>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</si>
  <si>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</si>
  <si>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</si>
  <si>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</si>
  <si>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</si>
  <si>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</si>
  <si>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</si>
  <si>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</si>
  <si>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</si>
  <si>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</si>
  <si>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</si>
  <si>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</si>
  <si>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</si>
  <si>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</si>
  <si>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</si>
  <si>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</si>
  <si>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</si>
  <si>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</si>
  <si>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</si>
  <si>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</si>
  <si>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</si>
  <si>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</si>
  <si>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</si>
  <si>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</si>
  <si>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</si>
  <si>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</si>
  <si>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</si>
  <si>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</si>
  <si>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</si>
  <si>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</si>
  <si>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</si>
  <si>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</si>
  <si>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</si>
  <si>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</si>
  <si>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</si>
  <si>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</si>
  <si>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</si>
  <si>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</si>
  <si>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</si>
  <si>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</si>
  <si>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</si>
  <si>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</si>
  <si>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</si>
  <si>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</si>
  <si>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</si>
  <si>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</si>
  <si>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</si>
  <si>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</si>
  <si>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</si>
  <si>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</si>
  <si>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</si>
  <si>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</si>
  <si>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</si>
  <si>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</si>
  <si>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</si>
  <si>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</si>
  <si>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</si>
  <si>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</si>
  <si>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</si>
  <si>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</si>
  <si>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</si>
  <si>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</si>
  <si>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</si>
  <si>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</si>
  <si>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</si>
  <si>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</si>
  <si>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</si>
  <si>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</si>
  <si>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</si>
  <si>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</si>
  <si>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</si>
  <si>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</si>
  <si>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</si>
  <si>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</si>
  <si>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</si>
  <si>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</si>
  <si>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</si>
  <si>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</si>
  <si>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</si>
  <si>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</si>
  <si>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</si>
  <si>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</si>
  <si>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</si>
  <si>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</si>
  <si>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</si>
  <si>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</si>
  <si>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</si>
  <si>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</si>
  <si>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</si>
  <si>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</si>
  <si>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</si>
  <si>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</si>
  <si>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</si>
  <si>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</si>
  <si>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</si>
  <si>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</si>
  <si>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</si>
  <si>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</si>
  <si>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</si>
  <si>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</si>
  <si>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</si>
  <si>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</si>
  <si>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</si>
  <si>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</si>
  <si>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</si>
  <si>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</si>
  <si>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</si>
  <si>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</si>
  <si>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</si>
  <si>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</si>
  <si>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</si>
  <si>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</si>
  <si>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</si>
  <si>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</si>
  <si>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</si>
  <si>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</si>
  <si>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</si>
  <si>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</si>
  <si>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</si>
  <si>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</si>
  <si>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</si>
  <si>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</si>
  <si>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</si>
  <si>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</si>
  <si>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</si>
  <si>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</si>
  <si>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</si>
  <si>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</si>
  <si>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</si>
  <si>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</si>
  <si>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</si>
  <si>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</si>
  <si>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</si>
  <si>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</si>
  <si>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</si>
  <si>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</si>
  <si>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</si>
  <si>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</si>
  <si>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</si>
  <si>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</si>
  <si>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</si>
  <si>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</si>
  <si>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</si>
  <si>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</si>
  <si>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</si>
  <si>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</si>
  <si>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</si>
  <si>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</si>
  <si>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</si>
  <si>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</si>
  <si>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</si>
  <si>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</si>
  <si>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</si>
  <si>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</si>
  <si>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</si>
  <si>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</si>
  <si>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</si>
  <si>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</si>
  <si>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</si>
  <si>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</si>
  <si>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</si>
  <si>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</si>
  <si>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</si>
  <si>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</si>
  <si>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</si>
  <si>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</si>
  <si>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</si>
  <si>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</si>
  <si>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</si>
  <si>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</si>
  <si>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</si>
  <si>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</si>
  <si>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</si>
  <si>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</si>
  <si>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</si>
  <si>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</si>
  <si>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</si>
  <si>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</si>
  <si>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</si>
  <si>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</si>
  <si>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</si>
  <si>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</si>
  <si>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</si>
  <si>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</si>
  <si>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</si>
  <si>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</si>
  <si>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</si>
  <si>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</si>
  <si>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</si>
  <si>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</si>
  <si>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</si>
  <si>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</si>
  <si>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</si>
  <si>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</si>
  <si>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</si>
  <si>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</si>
  <si>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</si>
  <si>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</si>
  <si>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</si>
  <si>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</si>
  <si>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</si>
  <si>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</si>
  <si>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</si>
  <si>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</si>
  <si>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</si>
  <si>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</si>
  <si>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</si>
  <si>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</si>
  <si>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</si>
  <si>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</si>
  <si>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</si>
  <si>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</si>
  <si>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</si>
  <si>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</si>
  <si>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</si>
  <si>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</si>
  <si>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</si>
  <si>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</si>
  <si>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</si>
  <si>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</si>
  <si>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</si>
  <si>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</si>
  <si>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</si>
  <si>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</si>
  <si>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</si>
  <si>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</si>
  <si>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</si>
  <si>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</si>
  <si>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</si>
  <si>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</si>
  <si>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</si>
  <si>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</si>
  <si>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</si>
  <si>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</si>
  <si>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</si>
  <si>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</si>
  <si>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</si>
  <si>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</si>
  <si>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</si>
  <si>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</si>
  <si>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</si>
  <si>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</si>
  <si>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</si>
  <si>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</si>
  <si>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</si>
  <si>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</si>
  <si>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</si>
  <si>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</si>
  <si>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</si>
  <si>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</si>
  <si>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</si>
  <si>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</si>
  <si>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</si>
  <si>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</si>
  <si>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</si>
  <si>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</si>
  <si>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</si>
  <si>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</si>
  <si>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</si>
  <si>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</si>
  <si>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</si>
  <si>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</si>
  <si>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</si>
  <si>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</si>
  <si>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</si>
  <si>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</si>
  <si>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</si>
  <si>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</si>
  <si>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</si>
  <si>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</si>
  <si>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</si>
  <si>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</si>
  <si>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</si>
  <si>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</si>
  <si>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</si>
  <si>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</si>
  <si>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</si>
  <si>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</si>
  <si>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</si>
  <si>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</si>
  <si>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</si>
  <si>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</si>
  <si>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</si>
  <si>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</si>
  <si>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</si>
  <si>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</si>
  <si>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</si>
  <si>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</si>
  <si>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</si>
  <si>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</si>
  <si>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</si>
  <si>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</si>
  <si>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</si>
  <si>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</si>
  <si>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</si>
  <si>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</si>
  <si>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</si>
  <si>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</si>
  <si>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</si>
  <si>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</si>
  <si>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</si>
  <si>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</si>
  <si>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</si>
  <si>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</si>
  <si>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</si>
  <si>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</si>
  <si>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</si>
  <si>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</si>
  <si>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</si>
  <si>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</si>
  <si>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</si>
  <si>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</si>
  <si>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</si>
  <si>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</si>
  <si>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</si>
  <si>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</si>
  <si>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</si>
  <si>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</si>
  <si>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</si>
  <si>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</si>
  <si>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</si>
  <si>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</si>
  <si>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</si>
  <si>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</si>
  <si>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</si>
  <si>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</si>
  <si>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</si>
  <si>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</si>
  <si>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</si>
  <si>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</si>
  <si>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</si>
  <si>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</si>
  <si>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</si>
  <si>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</si>
  <si>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</si>
  <si>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</si>
  <si>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</si>
  <si>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</si>
  <si>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</si>
  <si>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</si>
  <si>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</si>
  <si>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</si>
  <si>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</si>
  <si>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</si>
  <si>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</si>
  <si>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</si>
  <si>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</si>
  <si>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</si>
  <si>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</si>
  <si>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</si>
  <si>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</si>
  <si>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</si>
  <si>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</si>
  <si>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</si>
  <si>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</si>
  <si>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</si>
  <si>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</si>
  <si>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</si>
  <si>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</si>
  <si>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</si>
  <si>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</si>
  <si>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</si>
  <si>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</si>
  <si>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</si>
  <si>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</si>
  <si>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</si>
  <si>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</si>
  <si>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</si>
  <si>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</si>
  <si>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</si>
  <si>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</si>
  <si>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</si>
  <si>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</si>
  <si>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</si>
  <si>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</si>
  <si>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</si>
  <si>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</si>
  <si>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</si>
  <si>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</si>
  <si>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</si>
  <si>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</si>
  <si>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</si>
  <si>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</si>
  <si>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</si>
  <si>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</si>
  <si>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</si>
  <si>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</si>
  <si>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</si>
  <si>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</si>
  <si>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</si>
  <si>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</si>
  <si>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</si>
  <si>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</si>
  <si>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</si>
  <si>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</si>
  <si>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</si>
  <si>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</si>
  <si>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</si>
  <si>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</si>
  <si>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</si>
  <si>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</si>
  <si>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</si>
  <si>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</si>
  <si>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</si>
  <si>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</si>
  <si>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</si>
  <si>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</si>
  <si>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</si>
  <si>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</si>
  <si>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</si>
  <si>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</si>
  <si>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</si>
  <si>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</si>
  <si>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</si>
  <si>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</si>
  <si>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</si>
  <si>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</si>
  <si>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</si>
  <si>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</si>
  <si>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</si>
  <si>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</si>
  <si>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</si>
  <si>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</si>
  <si>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</si>
  <si>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</si>
  <si>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</si>
  <si>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</si>
  <si>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</si>
  <si>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</si>
  <si>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</si>
  <si>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</si>
  <si>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</si>
  <si>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</si>
  <si>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</si>
  <si>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</si>
  <si>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</si>
  <si>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</si>
  <si>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</si>
  <si>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</si>
  <si>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</si>
  <si>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</si>
  <si>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</si>
  <si>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</si>
  <si>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</si>
  <si>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</si>
  <si>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</si>
  <si>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</si>
  <si>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</si>
  <si>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</si>
  <si>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</si>
  <si>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</si>
  <si>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</si>
  <si>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</si>
  <si>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</si>
  <si>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</si>
  <si>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</si>
  <si>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</si>
  <si>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</si>
  <si>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</si>
  <si>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</si>
  <si>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</si>
  <si>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</si>
  <si>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</si>
  <si>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</si>
  <si>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</si>
  <si>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</si>
  <si>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</si>
  <si>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</si>
  <si>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</si>
  <si>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</si>
  <si>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</si>
  <si>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</si>
  <si>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</si>
  <si>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</si>
  <si>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</si>
  <si>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</si>
  <si>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</si>
  <si>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</si>
  <si>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</si>
  <si>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</si>
  <si>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</si>
  <si>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</si>
  <si>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</si>
  <si>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</si>
  <si>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</si>
  <si>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</si>
  <si>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</si>
  <si>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</si>
  <si>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</si>
  <si>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</si>
  <si>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</si>
  <si>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</si>
  <si>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</si>
  <si>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</si>
  <si>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</si>
  <si>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</si>
  <si>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</si>
  <si>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</si>
  <si>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</si>
  <si>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</si>
  <si>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</si>
  <si>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</si>
  <si>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</si>
  <si>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</si>
  <si>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</si>
  <si>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</si>
  <si>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</si>
  <si>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</si>
  <si>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</si>
  <si>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</si>
  <si>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</si>
  <si>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</si>
  <si>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</si>
  <si>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</si>
  <si>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</si>
  <si>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</si>
  <si>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</si>
  <si>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</si>
  <si>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</si>
  <si>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</si>
  <si>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</si>
  <si>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</si>
  <si>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</si>
  <si>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</si>
  <si>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</si>
  <si>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</si>
  <si>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</si>
  <si>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</si>
  <si>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</si>
  <si>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</si>
  <si>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</si>
  <si>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</si>
  <si>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</si>
  <si>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</si>
  <si>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</si>
  <si>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</si>
  <si>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</si>
  <si>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</si>
  <si>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</si>
  <si>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</si>
  <si>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</si>
  <si>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</si>
  <si>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</si>
  <si>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</si>
  <si>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</si>
  <si>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</si>
  <si>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</si>
  <si>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</si>
  <si>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</si>
  <si>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</si>
  <si>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</si>
  <si>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</si>
  <si>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</si>
  <si>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</si>
  <si>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</si>
  <si>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</si>
  <si>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</si>
  <si>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</si>
  <si>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</si>
  <si>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</si>
  <si>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</si>
  <si>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</si>
  <si>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</si>
  <si>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</si>
  <si>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</si>
  <si>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</si>
  <si>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</si>
  <si>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</si>
  <si>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</si>
  <si>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</si>
  <si>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</si>
  <si>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</si>
  <si>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</si>
  <si>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</si>
  <si>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</si>
  <si>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</si>
  <si>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</si>
  <si>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</si>
  <si>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</si>
  <si>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</si>
  <si>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SECI-LEH25MW-GTP-ELE-20</t>
  </si>
  <si>
    <t>SECI-LEH25MW-DBR-CIV-44</t>
  </si>
  <si>
    <t>SECI-LEH25MW-DWG-CIV-45</t>
  </si>
  <si>
    <t>SECI-LEH25MW-DWG-CIV-47</t>
  </si>
  <si>
    <t>SECI-LEH25MW-DWG-CIV-49</t>
  </si>
  <si>
    <t>SECI-LEH25MW-DBR-ELE-78</t>
  </si>
  <si>
    <t>SECI-LEH25MW-DWG-ELE-119</t>
  </si>
  <si>
    <t>CAT-II</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</si>
  <si>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</si>
  <si>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</si>
  <si>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</si>
  <si>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</si>
  <si>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</si>
  <si>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</si>
  <si>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</si>
  <si>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</si>
  <si>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</si>
  <si>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</si>
  <si>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</si>
  <si>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</si>
  <si>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</si>
  <si>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</si>
  <si>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</si>
  <si>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</si>
  <si>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</si>
  <si>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</si>
  <si>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</si>
  <si>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</si>
  <si>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</si>
  <si>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</si>
  <si>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</si>
  <si>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</si>
  <si>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</si>
  <si>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</si>
  <si>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</si>
  <si>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</si>
  <si>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</si>
  <si>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</si>
  <si>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</si>
  <si>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</si>
  <si>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</si>
  <si>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</si>
  <si>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</si>
  <si>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</si>
  <si>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</si>
  <si>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</si>
  <si>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</si>
  <si>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</si>
  <si>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</si>
  <si>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</si>
  <si>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</si>
  <si>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</si>
  <si>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</si>
  <si>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</si>
  <si>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</si>
  <si>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</si>
  <si>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</si>
  <si>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</si>
  <si>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</si>
  <si>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</si>
  <si>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</si>
  <si>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</si>
  <si>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</si>
  <si>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</si>
  <si>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</si>
  <si>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</si>
  <si>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</si>
  <si>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</si>
  <si>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</si>
  <si>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</si>
  <si>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</si>
  <si>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</si>
  <si>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</si>
  <si>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</si>
  <si>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</si>
  <si>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</si>
  <si>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</si>
  <si>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</si>
  <si>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</si>
  <si>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</si>
  <si>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</si>
  <si>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</si>
  <si>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</si>
  <si>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</si>
  <si>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</si>
  <si>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</si>
  <si>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</si>
  <si>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</si>
  <si>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</si>
  <si>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</si>
  <si>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</si>
  <si>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</si>
  <si>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</si>
  <si>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</si>
  <si>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</si>
  <si>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</si>
  <si>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</si>
  <si>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</si>
  <si>
    <t>Photovoltaic Module</t>
  </si>
  <si>
    <t>System Design Basis Report _x000D_
(including Energy Yield Simulation and shadow analysis report)</t>
  </si>
  <si>
    <t>SECI-LEH25MW-GTP-ELE-1</t>
  </si>
  <si>
    <t>String Combiner Box (SCB)</t>
  </si>
  <si>
    <t>Inverter Duty Transformer (IDT)</t>
  </si>
  <si>
    <t>11kV HT Combiner Panel</t>
  </si>
  <si>
    <t>SECI-LEH25MW-GTP-ELE-12</t>
  </si>
  <si>
    <t>SECI-LEH25MW-GTP-ELE-13</t>
  </si>
  <si>
    <t>SECI-LEH25MW-GTP-ELE-15</t>
  </si>
  <si>
    <t>SECI-LEH25MW-GTP-ELE-16</t>
  </si>
  <si>
    <t>SECI-LEH25MW-GTP-ELE-17</t>
  </si>
  <si>
    <t>SECI-LEH25MW-GTP-ELE-18</t>
  </si>
  <si>
    <t>SECI-LEH25MW-GTP-ELE-19</t>
  </si>
  <si>
    <t>Communication Cable</t>
  </si>
  <si>
    <t>LT Auxiliary Power Cable</t>
  </si>
  <si>
    <t>Control Cable</t>
  </si>
  <si>
    <t>SECI-LEH25MW-GTP-ELE-24</t>
  </si>
  <si>
    <t>SECI-LEH25MW-GTP-ELE-25</t>
  </si>
  <si>
    <t>SECI-LEH25MW-GTP-ELE-26</t>
  </si>
  <si>
    <t>Overall System Schematic, Equipment Layout and BoM</t>
  </si>
  <si>
    <t>PCS Transformer (GTP, Drawings, Type Test Report and QAP)</t>
  </si>
  <si>
    <t>PCS Transformer  NIFPS (GTP, Drawings and QAP) (If Applicable)</t>
  </si>
  <si>
    <t>BESS Earthing Scheme</t>
  </si>
  <si>
    <t>Energy Management System (EMS) document (GTP, schematics,and GA)</t>
  </si>
  <si>
    <t>DC and AC Sizing Cable Calculation</t>
  </si>
  <si>
    <t>DC and AC Cable GTP</t>
  </si>
  <si>
    <t>SECI-LEH25MW-DWG-ELE-29</t>
  </si>
  <si>
    <t>SECI-LEH25MW-GTP-ELE-33</t>
  </si>
  <si>
    <t>SECI-LEH25MW-GTP-ELE-34</t>
  </si>
  <si>
    <t>SECI-LEH25MW-DWG-ELE-37</t>
  </si>
  <si>
    <t>SECI-LEH25MW-GTP-ELE-41</t>
  </si>
  <si>
    <t>SECI-LEH25MW-DBR-ELE-42</t>
  </si>
  <si>
    <t>SECI-LEH25MW-GTP-ELE-43</t>
  </si>
  <si>
    <t>Battery Energy Storage System (BESS)</t>
  </si>
  <si>
    <t xml:space="preserve">Basic Engineering </t>
  </si>
  <si>
    <t>Major Electrical Equipments (GTP, GA, Type Test Reports and QAP)</t>
  </si>
  <si>
    <t>Cable sizing documents</t>
  </si>
  <si>
    <t>Cable GTPs, Type Test Reports and QAP</t>
  </si>
  <si>
    <t>MMS Fabrication Drawing (Interior)</t>
  </si>
  <si>
    <t>MMS Foundation Drawing (Interior)</t>
  </si>
  <si>
    <t>Pile Test Report (if applicable)</t>
  </si>
  <si>
    <t>44A</t>
  </si>
  <si>
    <t>45A</t>
  </si>
  <si>
    <t>46A</t>
  </si>
  <si>
    <t>47A</t>
  </si>
  <si>
    <t>SECI-LEH25MW-DWG-CIV-46A</t>
  </si>
  <si>
    <t>SECI-LEH25MW-DWG-CIV-47A</t>
  </si>
  <si>
    <t>SECI-LEH25MW-IR-CIV-50</t>
  </si>
  <si>
    <t>Module Mounting structure</t>
  </si>
  <si>
    <t>MCR - Plumbing Network and Sanitary Details</t>
  </si>
  <si>
    <t xml:space="preserve">MCR Heating/HVAC Sytem - Layout, General Arrangement and Details </t>
  </si>
  <si>
    <t>MCR Heating/HVAC System - Design Basis Report (DBR)</t>
  </si>
  <si>
    <t>MCR Lighting Layout</t>
  </si>
  <si>
    <t>MCR - Cable Trench General Arrangement and Reinforcement Details</t>
  </si>
  <si>
    <t>SECI-LEH25MW-DWG-CIV-57</t>
  </si>
  <si>
    <t>SECI-LEH25MW-DWG-CIV-58</t>
  </si>
  <si>
    <t>SECI-LEH25MW-DBR-CIV-59</t>
  </si>
  <si>
    <t>SECI-LEH25MW-DWG-ELE-60</t>
  </si>
  <si>
    <t>SECI-LEH25MW-DWG-CIV-61</t>
  </si>
  <si>
    <t>LCR Equipment Layout</t>
  </si>
  <si>
    <t>Inverter Foundation and Super Structure DBR</t>
  </si>
  <si>
    <t>HT Container Foundation and Super Structure DBR</t>
  </si>
  <si>
    <t>Inverter Foundation and Superstructure - General Arrangement and Reinforcement Details</t>
  </si>
  <si>
    <t>HT Container Foundation and Superstructure - General Arrangement and Reinforcement Details</t>
  </si>
  <si>
    <t>Cable Trench Layout for ICR room</t>
  </si>
  <si>
    <t>63A</t>
  </si>
  <si>
    <t>64A</t>
  </si>
  <si>
    <t>SECI-LEH25MW-DWG-ELE-62</t>
  </si>
  <si>
    <t>SECI-LEH25MW-DBR-CIV-63</t>
  </si>
  <si>
    <t>SECI-LEH25MW-DBR-CIV-63A</t>
  </si>
  <si>
    <t>SECI-LEH25MW-DWG-CIV-64</t>
  </si>
  <si>
    <t>SECI-LEH25MW-DWG-CIV-64A</t>
  </si>
  <si>
    <t>SECI-LEH25MW-DWG-ELE-65</t>
  </si>
  <si>
    <t>BESS Transformer Foundation - General Arrangement and Details</t>
  </si>
  <si>
    <t>Design Basis Report (DBR) for BESS Transformer foundation</t>
  </si>
  <si>
    <t>BESS Yard Fence &amp; Gate  - General Arrangement and Details</t>
  </si>
  <si>
    <t>BESS PCS Foundation - DBR</t>
  </si>
  <si>
    <t>BESS PCS Foundation - General Arrangement and Details</t>
  </si>
  <si>
    <t>SECI-LEH25MW-DWG-CIV-66</t>
  </si>
  <si>
    <t>SECI-LEH25MW-DBR-CIV-67</t>
  </si>
  <si>
    <t>SECI-LEH25MW-DWG-CIV-70</t>
  </si>
  <si>
    <t>SECI-LEH25MW-DBR-CIV-71</t>
  </si>
  <si>
    <t>SECI-LEH25MW-DWG-CIV-72</t>
  </si>
  <si>
    <t>LCR Equipment Room</t>
  </si>
  <si>
    <t>MCR Building</t>
  </si>
  <si>
    <t>String Combiner Panel Structure and Foundation - General Arrangement and Details</t>
  </si>
  <si>
    <t>Auxiliary Tranformer Foundation DBR and GA Drawing</t>
  </si>
  <si>
    <t>Inverter Transformer Foundation DBR</t>
  </si>
  <si>
    <t>Inverter Transformer Foundation - General Arrangement and Details</t>
  </si>
  <si>
    <t>SECI-LEH25MW-DWG-CIV-73</t>
  </si>
  <si>
    <t>SECI-LEH25MW-DWG-CIV-74</t>
  </si>
  <si>
    <t>SECI-LEH25MW-DBR-CIV-75</t>
  </si>
  <si>
    <t>SECI-LEH25MW-DWG-CIV-76</t>
  </si>
  <si>
    <t>Cable trench Layout and Cross section (DC, AC, Lighting and CCTV system etc)</t>
  </si>
  <si>
    <t>PV Array Yard Earthing Layout</t>
  </si>
  <si>
    <t>LCR and MCR Yard Earthing Layout</t>
  </si>
  <si>
    <t>Illumination Design and Simulation Report</t>
  </si>
  <si>
    <t>Plant Lighting Layout and Lighting Pole GA &amp; Foundation</t>
  </si>
  <si>
    <t>LED Luminarie and Pole with accessories</t>
  </si>
  <si>
    <t>Auxiliary SLD</t>
  </si>
  <si>
    <t>UPS ( GTP, GA &amp; Drawing, QAP and Type Test Reports</t>
  </si>
  <si>
    <t xml:space="preserve">Auxiliary Transformer (GTP, GA &amp; Drawing, QAP and Type Test Reports) </t>
  </si>
  <si>
    <t>GTP and Schematics of LT distribution panel</t>
  </si>
  <si>
    <t>SCADA System Architecture and IO List</t>
  </si>
  <si>
    <t>SCADA Schematic</t>
  </si>
  <si>
    <t>GTP of SCADA system components - Hardware &amp; Software</t>
  </si>
  <si>
    <t>CCTV Layout and General Arrangement</t>
  </si>
  <si>
    <t xml:space="preserve">Solar Cable Connector (GTP and Type Test Reports) </t>
  </si>
  <si>
    <t xml:space="preserve">HT Cable Termination Kit (GTP, GA Drawing and Type Test Reports) </t>
  </si>
  <si>
    <t>Lightning protection system: GTP, LA Mounting and Foundation drawing</t>
  </si>
  <si>
    <t>Earthing electrode and Accessories- GTP</t>
  </si>
  <si>
    <t>Testing Instruments</t>
  </si>
  <si>
    <t>Weather Monitoring System: GA, GTP and Mounting &amp; Foundation drawing</t>
  </si>
  <si>
    <t>CCTV System</t>
  </si>
  <si>
    <t>SECI-LEH25MW-DWG-ELE-77</t>
  </si>
  <si>
    <t>SECI-LEH25MW-DWG-ELE-79</t>
  </si>
  <si>
    <t>SECI-LEH25MW-DWG-ELE-81</t>
  </si>
  <si>
    <t>SECI-LEH25MW-DBR-ELE-82</t>
  </si>
  <si>
    <t>SECI-LEH25MW-DWG-ELE-83</t>
  </si>
  <si>
    <t>SECI-LEH25MW-GTP-ELE-84</t>
  </si>
  <si>
    <t>SECI-LEH25MW-DWG-ELE-86</t>
  </si>
  <si>
    <t>SECI-LEH25MW-GTP-ELE-87</t>
  </si>
  <si>
    <t>SECI-LEH25MW-GTP-ELE-88</t>
  </si>
  <si>
    <t>SECI-LEH25MW-GTP-ELE-89</t>
  </si>
  <si>
    <t>SECI-LEH25MW-DBR-ELE-90</t>
  </si>
  <si>
    <t>SECI-LEH25MW-DWG-ELE-91</t>
  </si>
  <si>
    <t>SECI-LEH25MW-GTP-ELE-92</t>
  </si>
  <si>
    <t>SECI-LEH25MW-DWG-ELE-93</t>
  </si>
  <si>
    <t>SECI-LEH25MW-GTP-ELE-94</t>
  </si>
  <si>
    <t>SECI-LEH25MW-GTP-ELE-95</t>
  </si>
  <si>
    <t>SECI-LEH25MW-GTP-ELE-96</t>
  </si>
  <si>
    <t>SECI-LEH25MW-GTP-ELE-97</t>
  </si>
  <si>
    <t>SECI-LEH25MW-GTP-ELE-98</t>
  </si>
  <si>
    <t>SECI-LEH25MW-GTP-ELE-99</t>
  </si>
  <si>
    <t>SECI-LEH25MW-GTP-ELE-100</t>
  </si>
  <si>
    <t>Layout, Ancillary Equipment GTP and DBR</t>
  </si>
  <si>
    <t>Equipment foundations</t>
  </si>
  <si>
    <t>Roads - DBR</t>
  </si>
  <si>
    <t>Road Layout and Sections</t>
  </si>
  <si>
    <t>Drainage-DBR</t>
  </si>
  <si>
    <t>Drainage Layout and Sections</t>
  </si>
  <si>
    <t>PV Module Cleaning System-DBR and GA</t>
  </si>
  <si>
    <t>Security Room - Architectural Plan, Elevation, Sections &amp; Finishing</t>
  </si>
  <si>
    <t xml:space="preserve">Security Room Superstructure and Foundation -Design Basis Report </t>
  </si>
  <si>
    <t xml:space="preserve">Security Room Superstructure and Foundation- General Arrangement and Details </t>
  </si>
  <si>
    <t xml:space="preserve">Security Room - Plumbing and Sanitary Layout, General Arrangement and Details </t>
  </si>
  <si>
    <t xml:space="preserve">Security Room Heating/HVAC Sytem - Layout, General Arrangement and Details </t>
  </si>
  <si>
    <t>SECI-LEH25MW-DBR-CIV-101</t>
  </si>
  <si>
    <t>SECI-LEH25MW-DWG-CIV-102</t>
  </si>
  <si>
    <t>SECI-LEH25MW-DBR-CIV-103</t>
  </si>
  <si>
    <t>SECI-LEH25MW-DWG-CIV-104</t>
  </si>
  <si>
    <t>SECI-LEH25MW-DBR-CIV-105</t>
  </si>
  <si>
    <t>SECI-LEH25MW-DWG-CIV-106</t>
  </si>
  <si>
    <t>SECI-LEH25MW-DBR-CIV-107</t>
  </si>
  <si>
    <t>SECI-LEH25MW-DWG-CIV-108</t>
  </si>
  <si>
    <t>SECI-LEH25MW-DWG-CIV-109</t>
  </si>
  <si>
    <t>SECI-LEH25MW-DWG-CIV-110</t>
  </si>
  <si>
    <t>Cable Schedules</t>
  </si>
  <si>
    <t>Ancillary Systems</t>
  </si>
  <si>
    <t>SECI-LEH25MW-DOC-ELE-111</t>
  </si>
  <si>
    <t>SECI-LEH25MW-DOC-ELE-112</t>
  </si>
  <si>
    <t>SECI-LEH25MW-DOC-ELE-113</t>
  </si>
  <si>
    <t>SECI-LEH25MW-DOC-ELE-114</t>
  </si>
  <si>
    <t>SECI-LEH25MW-DOC-ELE-115</t>
  </si>
  <si>
    <t>SECI-LEH25MW-DOC-ELE-116</t>
  </si>
  <si>
    <t>SECI-LEH25MW-DOC-ELE-117</t>
  </si>
  <si>
    <t>Battery &amp; Battery Charger for Switchyard - Sizing Calculations</t>
  </si>
  <si>
    <t>Main Control Room UPS Sizing Calculation</t>
  </si>
  <si>
    <t>Auxiliary System SLD and DB Details</t>
  </si>
  <si>
    <t>Switchyard Cable Trench Layout - layout, design and details</t>
  </si>
  <si>
    <t>Switchyard Erection Key Diagram</t>
  </si>
  <si>
    <t>Switchyard Illumination Layout</t>
  </si>
  <si>
    <t>Fire &amp; Smoke Detection Layout for Buildings and Switchyard along with GTP</t>
  </si>
  <si>
    <t>NIFP System- Power Transformer</t>
  </si>
  <si>
    <t>Voltage Transformer (Metering) - GTP and Drawing</t>
  </si>
  <si>
    <t>ABT Meter- GTP and Drawing</t>
  </si>
  <si>
    <t xml:space="preserve">Control and Relay panels (GTP, GA &amp; Drawing, QAP and Type Test Reports) </t>
  </si>
  <si>
    <t>UPS System MCR building - GTP and Drawing</t>
  </si>
  <si>
    <t xml:space="preserve">Station Auxiliary ACDB - GTP and drawing </t>
  </si>
  <si>
    <t>Power and Control cables - GTP and drawing</t>
  </si>
  <si>
    <t>Switchyard Illumination - GTP and drawing</t>
  </si>
  <si>
    <t>BMK. JB, MB - GTP and drawing</t>
  </si>
  <si>
    <t>Telemetry system - GTP and drawing</t>
  </si>
  <si>
    <t>Transmission conductor/cable - GTP and Drawing</t>
  </si>
  <si>
    <t>Line Disc insulator - GTP and Drawing</t>
  </si>
  <si>
    <t>Transmission Line Earthing Details</t>
  </si>
  <si>
    <t>Line Hardware Material - GTP and Drawing</t>
  </si>
  <si>
    <t>Line Conductor - GTP and Drawing</t>
  </si>
  <si>
    <t>Relay setting Calculation &amp; Chart</t>
  </si>
  <si>
    <t>GA drawing of LA support Structure</t>
  </si>
  <si>
    <t>GA drawing of ISO support Structure</t>
  </si>
  <si>
    <t>GA drawing of CT support Structure</t>
  </si>
  <si>
    <t>GA drawing of PT support Structure</t>
  </si>
  <si>
    <t>Isolator Foundation Drawing</t>
  </si>
  <si>
    <t>Circuit Breaker Foundation Drawing</t>
  </si>
  <si>
    <t>ABT Meter Foundation Drawing</t>
  </si>
  <si>
    <t>Gantry - GA and Foundation (as applicable)</t>
  </si>
  <si>
    <t>Switchyard DSLP Layout &amp; Calculation</t>
  </si>
  <si>
    <t>66kV HT Conductor</t>
  </si>
  <si>
    <t>HT and LT Cable Schedule- Switchyard</t>
  </si>
  <si>
    <t>Control Scheme Cable Schedule- Switchyard</t>
  </si>
  <si>
    <t>SAS Cable Schedule- Switchyard</t>
  </si>
  <si>
    <t xml:space="preserve">Switchyard Fencing and Gate </t>
  </si>
  <si>
    <t>LILO Switchyard Layout</t>
  </si>
  <si>
    <t>Transmission line Route Layout</t>
  </si>
  <si>
    <t>66KV line Tower Schedule</t>
  </si>
  <si>
    <t>66KV Line profile</t>
  </si>
  <si>
    <t>Transmission Tower- GA and Structural Drawing</t>
  </si>
  <si>
    <t>Transmission Tower- Foundation Drawing</t>
  </si>
  <si>
    <t>SECI-LEH25MW-DBR-ELE-120</t>
  </si>
  <si>
    <t>SECI-LEH25MW-DBR-ELE-121</t>
  </si>
  <si>
    <t>SECI-LEH25MW-DWG-ELE-123</t>
  </si>
  <si>
    <t>SECI-LEH25MW-DWG-ELE-128</t>
  </si>
  <si>
    <t>SECI-LEH25MW-DWG-ELE-129</t>
  </si>
  <si>
    <t>SECI-LEH25MW-DWG-ELE-130</t>
  </si>
  <si>
    <t>SECI-LEH25MW-DWG-ELE-131</t>
  </si>
  <si>
    <t>SECI-LEH25MW-GTP-ELE-133</t>
  </si>
  <si>
    <t>SECI-LEH25MW-GTP-ELE-139</t>
  </si>
  <si>
    <t>SECI-LEH25MW-GTP-ELE-140</t>
  </si>
  <si>
    <t>SECI-LEH25MW-GTP-ELE-141</t>
  </si>
  <si>
    <t>SECI-LEH25MW-GTP-ELE-142</t>
  </si>
  <si>
    <t>SECI-LEH25MW-GTP-ELE-143</t>
  </si>
  <si>
    <t>SECI-LEH25MW-GTP-ELE-144</t>
  </si>
  <si>
    <t>SECI-LEH25MW-GTP-ELE-147</t>
  </si>
  <si>
    <t>SECI-LEH25MW-GTP-ELE-148</t>
  </si>
  <si>
    <t>SECI-LEH25MW-GTP-ELE-149</t>
  </si>
  <si>
    <t>SECI-LEH25MW-GTP-ELE-150</t>
  </si>
  <si>
    <t>SECI-LEH25MW-GTP-ELE-151</t>
  </si>
  <si>
    <t>SECI-LEH25MW-DWG-ELE-152</t>
  </si>
  <si>
    <t>SECI-LEH25MW-GTP-ELE-153</t>
  </si>
  <si>
    <t>SECI-LEH25MW-GTP-ELE-154</t>
  </si>
  <si>
    <t>SECI-LEH25MW-DBR-ELE-155</t>
  </si>
  <si>
    <t>SECI-LEH25MW-DWG-CIV-158</t>
  </si>
  <si>
    <t>SECI-LEH25MW-DWG-CIV-159</t>
  </si>
  <si>
    <t>SECI-LEH25MW-DWG-CIV-160</t>
  </si>
  <si>
    <t>SECI-LEH25MW-DWG-CIV-161</t>
  </si>
  <si>
    <t>SECI-LEH25MW-DWG-CIV-162</t>
  </si>
  <si>
    <t>SECI-LEH25MW-DWG-CIV-163</t>
  </si>
  <si>
    <t>SECI-LEH25MW-DWG-CIV-167</t>
  </si>
  <si>
    <t>SECI-LEH25MW-DWG-CIV-168</t>
  </si>
  <si>
    <t>SECI-LEH25MW-DWG-ELE-169</t>
  </si>
  <si>
    <t>SECI-LEH25MW-DOC-ELE-170</t>
  </si>
  <si>
    <t>SECI-LEH25MW-DOC-ELE-171</t>
  </si>
  <si>
    <t>SECI-LEH25MW-DOC-ELE-172</t>
  </si>
  <si>
    <t>SECI-LEH25MW-DOC-ELE-173</t>
  </si>
  <si>
    <t>SECI-LEH25MW-DWG-CIV-174</t>
  </si>
  <si>
    <t>SECI-LEH25MW-DWG-ELE-175</t>
  </si>
  <si>
    <t>SECI-LEH25MW-DWG-ELE-176</t>
  </si>
  <si>
    <t>SECI-LEH25MW-DWG-ELE-177</t>
  </si>
  <si>
    <t>SECI-LEH25MW-DWG-ELE-178</t>
  </si>
  <si>
    <t>SECI-LEH25MW-DWG-CIV-179</t>
  </si>
  <si>
    <t>SECI-LEH25MW-DWG-CIV-180</t>
  </si>
  <si>
    <t>SUB. APPROVED</t>
  </si>
  <si>
    <t>Barbed wire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</si>
</sst>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5">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
      <b/>
      <sz val="9"/>
      <color theme="1"/>
      <name val="Calibri"/>
      <family val="2"/>
      <scheme val="minor"/>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5" tint="0.39997558519241921"/>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52">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18" xfId="0" applyFill="1" applyBorder="1" applyAlignment="1">
      <alignment horizontal="left" vertical="center" wrapText="1"/>
    </xf>
    <xf numFmtId="0" fontId="0" fillId="4" borderId="3" xfId="0" applyFill="1" applyBorder="1" applyAlignment="1">
      <alignment horizontal="left" vertical="center" wrapText="1"/>
    </xf>
    <xf numFmtId="0" fontId="0" fillId="4" borderId="23" xfId="0" applyFill="1" applyBorder="1" applyAlignment="1">
      <alignment horizontal="left" vertical="center" wrapText="1"/>
    </xf>
    <xf numFmtId="0" fontId="0" fillId="31" borderId="40" xfId="0" applyFill="1" applyBorder="1" applyAlignment="1">
      <alignment horizontal="center" vertical="center"/>
    </xf>
    <xf numFmtId="0" fontId="0" fillId="31" borderId="41" xfId="0" applyFill="1" applyBorder="1" applyAlignment="1">
      <alignment horizontal="center" vertical="center"/>
    </xf>
    <xf numFmtId="0" fontId="0" fillId="31" borderId="41" xfId="0" applyFill="1" applyBorder="1" applyAlignment="1">
      <alignment horizontal="center" vertical="center" wrapText="1"/>
    </xf>
    <xf numFmtId="0" fontId="0" fillId="31" borderId="43" xfId="0" applyFill="1" applyBorder="1" applyAlignment="1">
      <alignment horizontal="center" vertical="center" wrapText="1"/>
    </xf>
    <xf numFmtId="0" fontId="0" fillId="4" borderId="3" xfId="0" applyFill="1" applyBorder="1" applyAlignment="1">
      <alignment horizontal="left" vertical="center"/>
    </xf>
    <xf numFmtId="172" fontId="0" fillId="4" borderId="18" xfId="0" applyNumberFormat="1" applyFill="1" applyBorder="1" applyAlignment="1">
      <alignment horizontal="left" vertical="center"/>
    </xf>
    <xf numFmtId="172" fontId="0" fillId="4" borderId="3" xfId="0" applyNumberFormat="1" applyFill="1" applyBorder="1" applyAlignment="1">
      <alignment horizontal="left" vertical="center"/>
    </xf>
    <xf numFmtId="172" fontId="0" fillId="4" borderId="23" xfId="0" applyNumberFormat="1" applyFill="1" applyBorder="1" applyAlignment="1">
      <alignment horizontal="left" vertical="center"/>
    </xf>
    <xf numFmtId="0" fontId="0" fillId="4" borderId="0" xfId="0" applyFill="1" applyAlignment="1">
      <alignment horizontal="left" vertical="center"/>
    </xf>
    <xf numFmtId="0" fontId="0" fillId="4" borderId="17" xfId="0" applyFill="1" applyBorder="1" applyAlignment="1">
      <alignment horizontal="left" vertical="center"/>
    </xf>
    <xf numFmtId="0" fontId="0" fillId="4" borderId="18" xfId="0" applyFill="1" applyBorder="1" applyAlignment="1">
      <alignment horizontal="left" vertical="center"/>
    </xf>
    <xf numFmtId="0" fontId="50" fillId="4" borderId="18" xfId="0" applyFont="1" applyFill="1" applyBorder="1" applyAlignment="1">
      <alignment horizontal="left" vertical="center"/>
    </xf>
    <xf numFmtId="0" fontId="0" fillId="4" borderId="20" xfId="0" applyFill="1" applyBorder="1" applyAlignment="1">
      <alignment horizontal="left" vertical="center"/>
    </xf>
    <xf numFmtId="0" fontId="50" fillId="4" borderId="3" xfId="0" applyFont="1" applyFill="1" applyBorder="1" applyAlignment="1">
      <alignment horizontal="left" vertical="center"/>
    </xf>
    <xf numFmtId="0" fontId="0" fillId="4" borderId="22" xfId="0" applyFill="1" applyBorder="1" applyAlignment="1">
      <alignment horizontal="left" vertical="center"/>
    </xf>
    <xf numFmtId="0" fontId="0" fillId="4" borderId="23" xfId="0" applyFill="1" applyBorder="1" applyAlignment="1">
      <alignment horizontal="left" vertical="center"/>
    </xf>
    <xf numFmtId="0" fontId="50" fillId="4" borderId="23" xfId="0" applyFont="1" applyFill="1" applyBorder="1" applyAlignment="1">
      <alignment horizontal="left" vertical="center"/>
    </xf>
    <xf numFmtId="0" fontId="0" fillId="4" borderId="100" xfId="0" applyFill="1" applyBorder="1" applyAlignment="1">
      <alignment horizontal="left" vertical="center"/>
    </xf>
    <xf numFmtId="0" fontId="0" fillId="4" borderId="1" xfId="0" applyFill="1" applyBorder="1" applyAlignment="1">
      <alignment horizontal="left" vertical="center"/>
    </xf>
    <xf numFmtId="0" fontId="0" fillId="4" borderId="112" xfId="0" applyFill="1" applyBorder="1" applyAlignment="1">
      <alignment horizontal="left" vertical="center"/>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53" fillId="32" borderId="81" xfId="0" applyFont="1" applyFill="1" applyBorder="1" applyAlignment="1">
      <alignment horizontal="left" vertical="center" textRotation="90"/>
    </xf>
    <xf numFmtId="0" fontId="53" fillId="32" borderId="83" xfId="0" applyFont="1" applyFill="1" applyBorder="1" applyAlignment="1">
      <alignment horizontal="left" vertical="center" textRotation="90"/>
    </xf>
    <xf numFmtId="0" fontId="53" fillId="32" borderId="85" xfId="0" applyFont="1" applyFill="1" applyBorder="1" applyAlignment="1">
      <alignment horizontal="left" vertical="center" textRotation="90"/>
    </xf>
    <xf numFmtId="0" fontId="104" fillId="6" borderId="81" xfId="0" applyFont="1" applyFill="1" applyBorder="1" applyAlignment="1">
      <alignment horizontal="left" vertical="center" wrapText="1"/>
    </xf>
    <xf numFmtId="0" fontId="104" fillId="6" borderId="83" xfId="0" applyFont="1" applyFill="1" applyBorder="1" applyAlignment="1">
      <alignment horizontal="left" vertical="center" wrapText="1"/>
    </xf>
    <xf numFmtId="0" fontId="104" fillId="6" borderId="85" xfId="0" applyFont="1" applyFill="1" applyBorder="1" applyAlignment="1">
      <alignment horizontal="left" vertical="center" wrapText="1"/>
    </xf>
    <xf numFmtId="0" fontId="3" fillId="32" borderId="81" xfId="0" applyFont="1" applyFill="1" applyBorder="1" applyAlignment="1">
      <alignment horizontal="left" vertical="center" wrapText="1"/>
    </xf>
    <xf numFmtId="0" fontId="3" fillId="32" borderId="83" xfId="0" applyFont="1" applyFill="1" applyBorder="1" applyAlignment="1">
      <alignment horizontal="left" vertical="center" wrapText="1"/>
    </xf>
    <xf numFmtId="0" fontId="3" fillId="32" borderId="85" xfId="0" applyFont="1" applyFill="1" applyBorder="1" applyAlignment="1">
      <alignment horizontal="left" vertical="center" wrapText="1"/>
    </xf>
    <xf numFmtId="0" fontId="3" fillId="6" borderId="81" xfId="0" applyFont="1" applyFill="1" applyBorder="1" applyAlignment="1">
      <alignment horizontal="left" vertical="center" textRotation="90" wrapText="1"/>
    </xf>
    <xf numFmtId="0" fontId="3" fillId="6" borderId="83" xfId="0" applyFont="1" applyFill="1" applyBorder="1" applyAlignment="1">
      <alignment horizontal="left" vertical="center" textRotation="90" wrapText="1"/>
    </xf>
    <xf numFmtId="0" fontId="3" fillId="6" borderId="85" xfId="0" applyFont="1" applyFill="1" applyBorder="1" applyAlignment="1">
      <alignment horizontal="left" vertical="center" textRotation="90" wrapText="1"/>
    </xf>
    <xf numFmtId="0" fontId="0" fillId="4" borderId="81" xfId="0" applyFill="1" applyBorder="1" applyAlignment="1">
      <alignment horizontal="left" vertical="center"/>
    </xf>
    <xf numFmtId="0" fontId="0" fillId="4" borderId="83" xfId="0" applyFill="1" applyBorder="1" applyAlignment="1">
      <alignment horizontal="left" vertical="center"/>
    </xf>
    <xf numFmtId="0" fontId="0" fillId="4" borderId="85" xfId="0" applyFill="1" applyBorder="1" applyAlignment="1">
      <alignment horizontal="left" vertical="center"/>
    </xf>
    <xf numFmtId="0" fontId="9" fillId="6" borderId="81" xfId="0" applyFont="1" applyFill="1" applyBorder="1" applyAlignment="1">
      <alignment horizontal="left" vertical="center" textRotation="90"/>
    </xf>
    <xf numFmtId="0" fontId="9" fillId="6" borderId="83" xfId="0" applyFont="1" applyFill="1" applyBorder="1" applyAlignment="1">
      <alignment horizontal="left" vertical="center" textRotation="90"/>
    </xf>
    <xf numFmtId="0" fontId="9" fillId="6" borderId="85" xfId="0" applyFont="1" applyFill="1" applyBorder="1" applyAlignment="1">
      <alignment horizontal="left" vertical="center" textRotation="90"/>
    </xf>
    <xf numFmtId="0" fontId="3" fillId="32" borderId="81" xfId="0" applyFont="1" applyFill="1" applyBorder="1" applyAlignment="1">
      <alignment horizontal="left" vertical="center" textRotation="90"/>
    </xf>
    <xf numFmtId="0" fontId="3" fillId="32" borderId="83" xfId="0" applyFont="1" applyFill="1" applyBorder="1" applyAlignment="1">
      <alignment horizontal="left" vertical="center" textRotation="90"/>
    </xf>
    <xf numFmtId="0" fontId="3" fillId="32" borderId="85" xfId="0" applyFont="1" applyFill="1" applyBorder="1" applyAlignment="1">
      <alignment horizontal="left" vertical="center" textRotation="90"/>
    </xf>
    <xf numFmtId="0" fontId="3" fillId="6" borderId="81" xfId="0" applyFont="1" applyFill="1" applyBorder="1" applyAlignment="1">
      <alignment horizontal="left" vertical="center" textRotation="90"/>
    </xf>
    <xf numFmtId="0" fontId="3" fillId="6" borderId="83" xfId="0" applyFont="1" applyFill="1" applyBorder="1" applyAlignment="1">
      <alignment horizontal="left" vertical="center" textRotation="90"/>
    </xf>
    <xf numFmtId="0" fontId="3" fillId="6" borderId="85" xfId="0" applyFont="1" applyFill="1" applyBorder="1" applyAlignment="1">
      <alignment horizontal="left" vertical="center" textRotation="90"/>
    </xf>
    <xf numFmtId="0" fontId="0" fillId="4" borderId="81" xfId="0" applyFill="1" applyBorder="1" applyAlignment="1">
      <alignment horizontal="left" vertical="center" textRotation="90" wrapText="1"/>
    </xf>
    <xf numFmtId="0" fontId="0" fillId="4" borderId="83" xfId="0" applyFill="1" applyBorder="1" applyAlignment="1">
      <alignment horizontal="left" vertical="center" textRotation="90" wrapText="1"/>
    </xf>
    <xf numFmtId="0" fontId="0" fillId="4" borderId="85" xfId="0" applyFill="1" applyBorder="1" applyAlignment="1">
      <alignment horizontal="left" vertical="center" textRotation="90" wrapText="1"/>
    </xf>
    <xf numFmtId="0" fontId="0" fillId="4" borderId="81" xfId="0" applyFill="1" applyBorder="1" applyAlignment="1">
      <alignment horizontal="left" vertical="center" textRotation="90"/>
    </xf>
    <xf numFmtId="0" fontId="0" fillId="4" borderId="83" xfId="0" applyFill="1" applyBorder="1" applyAlignment="1">
      <alignment horizontal="left" vertical="center" textRotation="90"/>
    </xf>
    <xf numFmtId="0" fontId="0" fillId="4" borderId="85" xfId="0" applyFill="1" applyBorder="1" applyAlignment="1">
      <alignment horizontal="left" vertical="center" textRotation="90"/>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6" fillId="4" borderId="37"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22" borderId="26"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23" xfId="0" applyFill="1" applyBorder="1" applyAlignment="1">
      <alignment horizontal="center" vertical="center" wrapText="1"/>
    </xf>
    <xf numFmtId="0" fontId="0" fillId="0" borderId="26"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0" borderId="4" xfId="0" applyBorder="1" applyAlignment="1">
      <alignment horizontal="center" vertical="center"/>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22" borderId="18" xfId="0" applyFill="1" applyBorder="1" applyAlignment="1">
      <alignment horizontal="center" vertical="center" wrapText="1"/>
    </xf>
    <xf numFmtId="0" fontId="0" fillId="0" borderId="58" xfId="0" applyBorder="1" applyAlignment="1">
      <alignment horizontal="center" vertical="center"/>
    </xf>
    <xf numFmtId="0" fontId="0" fillId="22" borderId="4" xfId="0" applyFill="1" applyBorder="1" applyAlignment="1">
      <alignment horizontal="center" vertical="center" wrapText="1"/>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0" borderId="37" xfId="0" applyBorder="1" applyAlignment="1">
      <alignment horizontal="center" vertical="center"/>
    </xf>
    <xf numFmtId="0" fontId="0" fillId="22" borderId="38" xfId="0" applyFill="1" applyBorder="1" applyAlignment="1">
      <alignment horizontal="center" vertical="center" wrapText="1"/>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138"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85" xfId="0" applyBorder="1" applyAlignment="1">
      <alignment horizontal="center" vertical="center" wrapText="1"/>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48">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3.9E-2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187</c:v>
                </c:pt>
                <c:pt idx="1">
                  <c:v>22</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0.15617715617715616</c:v>
                </c:pt>
                <c:pt idx="1">
                  <c:v>0.84382284382284389</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815</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0.85263620386643235</c:v>
                </c:pt>
                <c:pt idx="1">
                  <c:v>0.14736379613356765</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1.3636363636363636E-2</c:v>
                </c:pt>
                <c:pt idx="1">
                  <c:v>0.98636363636363633</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0.36684346701921394</c:v>
                </c:pt>
                <c:pt idx="1">
                  <c:v>0.63315653298078611</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3.90%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11.76%</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1%</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815</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32.35%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tabSelected="1" zoomScale="70" zoomScaleNormal="70" workbookViewId="0">
      <selection activeCell="Q12" sqref="Q12"/>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703" t="s">
        <v>533</v>
      </c>
      <c r="D2" s="704"/>
      <c r="E2" s="704"/>
      <c r="F2" s="704"/>
      <c r="G2" s="704"/>
      <c r="H2" s="704"/>
      <c r="I2" s="704"/>
      <c r="J2" s="704"/>
      <c r="K2" s="704"/>
      <c r="L2" s="632" t="str">
        <f ca="1">+"PROGRESS ON: 
"&amp;TEXT(TODAY()-1,"DD-MMM-YYY")</f>
        <v>PROGRESS ON: 
12-Aug-2025</v>
      </c>
    </row>
    <row r="3" spans="3:17" ht="40" customHeight="1">
      <c r="C3" s="722" t="s">
        <v>0</v>
      </c>
      <c r="D3" s="723"/>
      <c r="E3" s="708" t="s">
        <v>446</v>
      </c>
      <c r="F3" s="709"/>
      <c r="G3" s="709"/>
      <c r="H3" s="709"/>
      <c r="I3" s="709"/>
      <c r="J3" s="709"/>
      <c r="K3" s="710"/>
      <c r="L3" s="705"/>
    </row>
    <row r="4" spans="3:17" ht="45" customHeight="1">
      <c r="C4" s="724" t="s">
        <v>427</v>
      </c>
      <c r="D4" s="725"/>
      <c r="E4" s="711" t="s">
        <v>426</v>
      </c>
      <c r="F4" s="712"/>
      <c r="G4" s="712"/>
      <c r="H4" s="712"/>
      <c r="I4" s="712"/>
      <c r="J4" s="712"/>
      <c r="K4" s="713"/>
      <c r="L4" s="706"/>
    </row>
    <row r="5" spans="3:17" ht="40" customHeight="1">
      <c r="C5" s="724" t="s">
        <v>1</v>
      </c>
      <c r="D5" s="725"/>
      <c r="E5" s="711" t="s">
        <v>428</v>
      </c>
      <c r="F5" s="712"/>
      <c r="G5" s="712"/>
      <c r="H5" s="712"/>
      <c r="I5" s="712"/>
      <c r="J5" s="712"/>
      <c r="K5" s="713"/>
      <c r="L5" s="706"/>
    </row>
    <row r="6" spans="3:17" ht="17.5">
      <c r="C6" s="724" t="s">
        <v>2</v>
      </c>
      <c r="D6" s="725"/>
      <c r="E6" s="714">
        <v>45616</v>
      </c>
      <c r="F6" s="715"/>
      <c r="G6" s="715"/>
      <c r="H6" s="715"/>
      <c r="I6" s="715"/>
      <c r="J6" s="715"/>
      <c r="K6" s="716"/>
      <c r="L6" s="706"/>
    </row>
    <row r="7" spans="3:17" ht="18" thickBot="1">
      <c r="C7" s="720" t="s">
        <v>3</v>
      </c>
      <c r="D7" s="721"/>
      <c r="E7" s="717">
        <f>E6+(36*30)</f>
        <v>46696</v>
      </c>
      <c r="F7" s="718"/>
      <c r="G7" s="718"/>
      <c r="H7" s="718"/>
      <c r="I7" s="718"/>
      <c r="J7" s="718"/>
      <c r="K7" s="719"/>
      <c r="L7" s="707"/>
    </row>
    <row r="8" spans="3:17" ht="60.5" thickBot="1">
      <c r="C8" s="599" t="s">
        <v>443</v>
      </c>
      <c r="D8" s="600" t="s">
        <v>4</v>
      </c>
      <c r="E8" s="601" t="s">
        <v>7</v>
      </c>
      <c r="F8" s="601" t="s">
        <v>6</v>
      </c>
      <c r="G8" s="601" t="s">
        <v>506</v>
      </c>
      <c r="H8" s="600" t="s">
        <v>9</v>
      </c>
      <c r="I8" s="602" t="s">
        <v>507</v>
      </c>
      <c r="J8" s="602" t="s">
        <v>508</v>
      </c>
      <c r="K8" s="602" t="s">
        <v>509</v>
      </c>
      <c r="L8" s="602" t="s">
        <v>529</v>
      </c>
    </row>
    <row r="9" spans="3:17">
      <c r="C9" s="606">
        <v>1</v>
      </c>
      <c r="D9" s="607" t="s">
        <v>510</v>
      </c>
      <c r="E9" s="608">
        <f>2276*2.5</f>
        <v>5690</v>
      </c>
      <c r="F9" s="609" t="s">
        <v>530</v>
      </c>
      <c r="G9" s="611">
        <f>'Civil Progress'!F5</f>
        <v>4851.5</v>
      </c>
      <c r="H9" s="609">
        <f>E9-G9</f>
        <v>838.5</v>
      </c>
      <c r="I9" s="616">
        <f t="shared" ref="I9:I28" si="0">ROUND(G9/E9,3)</f>
        <v>0.85299999999999998</v>
      </c>
      <c r="J9" s="613">
        <f>60%*2%</f>
        <v>1.2E-2</v>
      </c>
      <c r="K9" s="619">
        <f>ROUND(I9*J9,3)</f>
        <v>0.01</v>
      </c>
      <c r="L9" s="698"/>
    </row>
    <row r="10" spans="3:17" ht="14.5" customHeight="1">
      <c r="C10" s="610">
        <v>2</v>
      </c>
      <c r="D10" s="604" t="s">
        <v>511</v>
      </c>
      <c r="E10" s="605">
        <v>1</v>
      </c>
      <c r="F10" s="603" t="s">
        <v>202</v>
      </c>
      <c r="G10" s="612">
        <f>'Progress Abstract'!G39</f>
        <v>0.15617715617715616</v>
      </c>
      <c r="H10" s="612">
        <f>E10-G10</f>
        <v>0.84382284382284389</v>
      </c>
      <c r="I10" s="617">
        <f t="shared" si="0"/>
        <v>0.156</v>
      </c>
      <c r="J10" s="614">
        <f>60%*15%</f>
        <v>0.09</v>
      </c>
      <c r="K10" s="618">
        <f>ROUND(I10*J10,3)</f>
        <v>1.4E-2</v>
      </c>
      <c r="L10" s="699"/>
    </row>
    <row r="11" spans="3:17" ht="15">
      <c r="C11" s="610">
        <v>3</v>
      </c>
      <c r="D11" s="604" t="s">
        <v>516</v>
      </c>
      <c r="E11" s="605">
        <v>27000</v>
      </c>
      <c r="F11" s="603" t="s">
        <v>35</v>
      </c>
      <c r="G11" s="621">
        <f>'Progress Abstract'!G57</f>
        <v>0</v>
      </c>
      <c r="H11" s="612">
        <f t="shared" ref="H11:H28" si="1">E11-G11</f>
        <v>27000</v>
      </c>
      <c r="I11" s="617">
        <f t="shared" si="0"/>
        <v>0</v>
      </c>
      <c r="J11" s="614">
        <f>60%*38%</f>
        <v>0.22799999999999998</v>
      </c>
      <c r="K11" s="618">
        <f t="shared" ref="K11:K27" si="2">ROUND(I11*J11,3)</f>
        <v>0</v>
      </c>
      <c r="L11" s="699"/>
      <c r="M11" s="598"/>
      <c r="N11" s="598"/>
      <c r="O11" s="598"/>
      <c r="P11" s="598"/>
      <c r="Q11" s="598"/>
    </row>
    <row r="12" spans="3:17" ht="14.5" customHeight="1">
      <c r="C12" s="610">
        <v>4</v>
      </c>
      <c r="D12" s="604" t="s">
        <v>515</v>
      </c>
      <c r="E12" s="605">
        <v>1</v>
      </c>
      <c r="F12" s="603" t="s">
        <v>202</v>
      </c>
      <c r="G12" s="603">
        <v>0</v>
      </c>
      <c r="H12" s="612">
        <f t="shared" si="1"/>
        <v>1</v>
      </c>
      <c r="I12" s="617">
        <f t="shared" si="0"/>
        <v>0</v>
      </c>
      <c r="J12" s="614">
        <f>60%*15%</f>
        <v>0.09</v>
      </c>
      <c r="K12" s="618">
        <f t="shared" si="2"/>
        <v>0</v>
      </c>
      <c r="L12" s="699"/>
    </row>
    <row r="13" spans="3:17" ht="14.5" customHeight="1">
      <c r="C13" s="610">
        <v>5</v>
      </c>
      <c r="D13" s="604" t="s">
        <v>512</v>
      </c>
      <c r="E13" s="605">
        <v>4</v>
      </c>
      <c r="F13" s="603" t="s">
        <v>202</v>
      </c>
      <c r="G13" s="612">
        <f>'Civil Progress'!F71</f>
        <v>3</v>
      </c>
      <c r="H13" s="612">
        <f t="shared" si="1"/>
        <v>1</v>
      </c>
      <c r="I13" s="617">
        <f t="shared" si="0"/>
        <v>0.75</v>
      </c>
      <c r="J13" s="614">
        <f>60%*2%</f>
        <v>1.2E-2</v>
      </c>
      <c r="K13" s="618">
        <f t="shared" si="2"/>
        <v>8.9999999999999993E-3</v>
      </c>
      <c r="L13" s="699"/>
    </row>
    <row r="14" spans="3:17" ht="14.5" customHeight="1">
      <c r="C14" s="610">
        <v>6</v>
      </c>
      <c r="D14" s="604" t="s">
        <v>513</v>
      </c>
      <c r="E14" s="605">
        <v>5</v>
      </c>
      <c r="F14" s="603" t="s">
        <v>202</v>
      </c>
      <c r="G14" s="612">
        <f>'Civil Progress'!F96</f>
        <v>0</v>
      </c>
      <c r="H14" s="612">
        <f t="shared" si="1"/>
        <v>5</v>
      </c>
      <c r="I14" s="617">
        <f t="shared" si="0"/>
        <v>0</v>
      </c>
      <c r="J14" s="614">
        <f>60%*2%</f>
        <v>1.2E-2</v>
      </c>
      <c r="K14" s="618">
        <f t="shared" si="2"/>
        <v>0</v>
      </c>
      <c r="L14" s="699"/>
    </row>
    <row r="15" spans="3:17" ht="14.5" customHeight="1">
      <c r="C15" s="610">
        <v>7</v>
      </c>
      <c r="D15" s="604" t="s">
        <v>514</v>
      </c>
      <c r="E15" s="605">
        <v>1</v>
      </c>
      <c r="F15" s="603" t="s">
        <v>202</v>
      </c>
      <c r="G15" s="612">
        <f>'Civil Progress'!F108</f>
        <v>0.13636363636363635</v>
      </c>
      <c r="H15" s="612">
        <f t="shared" si="1"/>
        <v>0.86363636363636365</v>
      </c>
      <c r="I15" s="617">
        <f t="shared" si="0"/>
        <v>0.13600000000000001</v>
      </c>
      <c r="J15" s="614">
        <f>60%*6%</f>
        <v>3.5999999999999997E-2</v>
      </c>
      <c r="K15" s="618">
        <f t="shared" si="2"/>
        <v>5.0000000000000001E-3</v>
      </c>
      <c r="L15" s="699"/>
    </row>
    <row r="16" spans="3:17" ht="14.5" customHeight="1">
      <c r="C16" s="610">
        <v>8</v>
      </c>
      <c r="D16" s="604" t="s">
        <v>519</v>
      </c>
      <c r="E16" s="605">
        <v>4</v>
      </c>
      <c r="F16" s="603" t="s">
        <v>202</v>
      </c>
      <c r="G16" s="603">
        <v>0</v>
      </c>
      <c r="H16" s="612">
        <f t="shared" si="1"/>
        <v>4</v>
      </c>
      <c r="I16" s="617">
        <f t="shared" si="0"/>
        <v>0</v>
      </c>
      <c r="J16" s="614">
        <f>60%*4%</f>
        <v>2.4E-2</v>
      </c>
      <c r="K16" s="618">
        <f t="shared" si="2"/>
        <v>0</v>
      </c>
      <c r="L16" s="699"/>
    </row>
    <row r="17" spans="3:12" ht="14.5" customHeight="1">
      <c r="C17" s="610">
        <v>9</v>
      </c>
      <c r="D17" s="604" t="s">
        <v>520</v>
      </c>
      <c r="E17" s="605">
        <v>3934</v>
      </c>
      <c r="F17" s="603" t="s">
        <v>531</v>
      </c>
      <c r="G17" s="603">
        <v>0</v>
      </c>
      <c r="H17" s="612">
        <f t="shared" si="1"/>
        <v>3934</v>
      </c>
      <c r="I17" s="617">
        <f t="shared" si="0"/>
        <v>0</v>
      </c>
      <c r="J17" s="614">
        <f>60%*12%</f>
        <v>7.1999999999999995E-2</v>
      </c>
      <c r="K17" s="618">
        <f t="shared" si="2"/>
        <v>0</v>
      </c>
      <c r="L17" s="699"/>
    </row>
    <row r="18" spans="3:12" ht="14.5" customHeight="1">
      <c r="C18" s="610">
        <v>10</v>
      </c>
      <c r="D18" s="604" t="s">
        <v>517</v>
      </c>
      <c r="E18" s="605">
        <v>3000</v>
      </c>
      <c r="F18" s="603" t="s">
        <v>532</v>
      </c>
      <c r="G18" s="603">
        <v>0</v>
      </c>
      <c r="H18" s="612">
        <f t="shared" si="1"/>
        <v>3000</v>
      </c>
      <c r="I18" s="617">
        <f t="shared" si="0"/>
        <v>0</v>
      </c>
      <c r="J18" s="614">
        <f>60%*2%</f>
        <v>1.2E-2</v>
      </c>
      <c r="K18" s="618">
        <f t="shared" si="2"/>
        <v>0</v>
      </c>
      <c r="L18" s="699"/>
    </row>
    <row r="19" spans="3:12" ht="14.5" customHeight="1">
      <c r="C19" s="610">
        <v>11</v>
      </c>
      <c r="D19" s="604" t="s">
        <v>518</v>
      </c>
      <c r="E19" s="605">
        <v>1000</v>
      </c>
      <c r="F19" s="603" t="s">
        <v>532</v>
      </c>
      <c r="G19" s="603">
        <v>0</v>
      </c>
      <c r="H19" s="612">
        <f t="shared" si="1"/>
        <v>1000</v>
      </c>
      <c r="I19" s="617">
        <f t="shared" si="0"/>
        <v>0</v>
      </c>
      <c r="J19" s="614">
        <f>60%*1%</f>
        <v>6.0000000000000001E-3</v>
      </c>
      <c r="K19" s="618">
        <f t="shared" si="2"/>
        <v>0</v>
      </c>
      <c r="L19" s="699"/>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699"/>
    </row>
    <row r="21" spans="3:12" ht="14.5" customHeight="1">
      <c r="C21" s="610">
        <v>13</v>
      </c>
      <c r="D21" s="604" t="s">
        <v>522</v>
      </c>
      <c r="E21" s="605">
        <v>1</v>
      </c>
      <c r="F21" s="603" t="s">
        <v>202</v>
      </c>
      <c r="G21" s="603">
        <v>0</v>
      </c>
      <c r="H21" s="612">
        <f t="shared" si="1"/>
        <v>1</v>
      </c>
      <c r="I21" s="617">
        <f t="shared" si="0"/>
        <v>0</v>
      </c>
      <c r="J21" s="614">
        <f>37%*20%</f>
        <v>7.3999999999999996E-2</v>
      </c>
      <c r="K21" s="618">
        <f t="shared" si="2"/>
        <v>0</v>
      </c>
      <c r="L21" s="699"/>
    </row>
    <row r="22" spans="3:12" ht="14.5" customHeight="1">
      <c r="C22" s="610">
        <v>14</v>
      </c>
      <c r="D22" s="604" t="s">
        <v>523</v>
      </c>
      <c r="E22" s="605">
        <v>1</v>
      </c>
      <c r="F22" s="603" t="s">
        <v>202</v>
      </c>
      <c r="G22" s="603">
        <v>0</v>
      </c>
      <c r="H22" s="612">
        <f t="shared" si="1"/>
        <v>1</v>
      </c>
      <c r="I22" s="617">
        <f t="shared" si="0"/>
        <v>0</v>
      </c>
      <c r="J22" s="614">
        <f>37%*20%</f>
        <v>7.3999999999999996E-2</v>
      </c>
      <c r="K22" s="618">
        <f t="shared" si="2"/>
        <v>0</v>
      </c>
      <c r="L22" s="699"/>
    </row>
    <row r="23" spans="3:12" ht="14.5" customHeight="1">
      <c r="C23" s="610">
        <v>15</v>
      </c>
      <c r="D23" s="604" t="s">
        <v>521</v>
      </c>
      <c r="E23" s="605">
        <v>1</v>
      </c>
      <c r="F23" s="603" t="s">
        <v>202</v>
      </c>
      <c r="G23" s="603">
        <v>0</v>
      </c>
      <c r="H23" s="612">
        <f t="shared" si="1"/>
        <v>1</v>
      </c>
      <c r="I23" s="617">
        <f t="shared" si="0"/>
        <v>0</v>
      </c>
      <c r="J23" s="614">
        <f>37%*20%</f>
        <v>7.3999999999999996E-2</v>
      </c>
      <c r="K23" s="618">
        <f t="shared" si="2"/>
        <v>0</v>
      </c>
      <c r="L23" s="699"/>
    </row>
    <row r="24" spans="3:12" ht="14.5" customHeight="1">
      <c r="C24" s="610">
        <v>16</v>
      </c>
      <c r="D24" s="604" t="s">
        <v>525</v>
      </c>
      <c r="E24" s="605">
        <v>1</v>
      </c>
      <c r="F24" s="603" t="s">
        <v>202</v>
      </c>
      <c r="G24" s="603">
        <v>0</v>
      </c>
      <c r="H24" s="612">
        <f t="shared" si="1"/>
        <v>1</v>
      </c>
      <c r="I24" s="617">
        <f t="shared" si="0"/>
        <v>0</v>
      </c>
      <c r="J24" s="614">
        <f>37%*10%</f>
        <v>3.6999999999999998E-2</v>
      </c>
      <c r="K24" s="618">
        <f t="shared" si="2"/>
        <v>0</v>
      </c>
      <c r="L24" s="699"/>
    </row>
    <row r="25" spans="3:12" ht="14.5" customHeight="1">
      <c r="C25" s="610">
        <v>17</v>
      </c>
      <c r="D25" s="604" t="s">
        <v>524</v>
      </c>
      <c r="E25" s="605">
        <f>3934*24</f>
        <v>94416</v>
      </c>
      <c r="F25" s="603" t="s">
        <v>35</v>
      </c>
      <c r="G25" s="603">
        <v>0</v>
      </c>
      <c r="H25" s="612">
        <f t="shared" si="1"/>
        <v>94416</v>
      </c>
      <c r="I25" s="617">
        <f t="shared" si="0"/>
        <v>0</v>
      </c>
      <c r="J25" s="614">
        <f>37%*20%</f>
        <v>7.3999999999999996E-2</v>
      </c>
      <c r="K25" s="618">
        <f t="shared" si="2"/>
        <v>0</v>
      </c>
      <c r="L25" s="699"/>
    </row>
    <row r="26" spans="3:12" ht="14.5" customHeight="1">
      <c r="C26" s="610">
        <v>18</v>
      </c>
      <c r="D26" s="604" t="s">
        <v>526</v>
      </c>
      <c r="E26" s="605">
        <v>1</v>
      </c>
      <c r="F26" s="603" t="s">
        <v>202</v>
      </c>
      <c r="G26" s="603">
        <v>0</v>
      </c>
      <c r="H26" s="612">
        <f t="shared" si="1"/>
        <v>1</v>
      </c>
      <c r="I26" s="617">
        <f t="shared" si="0"/>
        <v>0</v>
      </c>
      <c r="J26" s="614">
        <f>37%*10%</f>
        <v>3.6999999999999998E-2</v>
      </c>
      <c r="K26" s="618">
        <f t="shared" si="2"/>
        <v>0</v>
      </c>
      <c r="L26" s="699"/>
    </row>
    <row r="27" spans="3:12" ht="14.5" customHeight="1">
      <c r="C27" s="610">
        <v>19</v>
      </c>
      <c r="D27" s="604" t="s">
        <v>527</v>
      </c>
      <c r="E27" s="605">
        <v>1</v>
      </c>
      <c r="F27" s="603" t="s">
        <v>202</v>
      </c>
      <c r="G27" s="603">
        <v>0</v>
      </c>
      <c r="H27" s="612">
        <f t="shared" si="1"/>
        <v>1</v>
      </c>
      <c r="I27" s="617">
        <f t="shared" si="0"/>
        <v>0</v>
      </c>
      <c r="J27" s="615">
        <v>0.01</v>
      </c>
      <c r="K27" s="618">
        <f t="shared" si="2"/>
        <v>0</v>
      </c>
      <c r="L27" s="699"/>
    </row>
    <row r="28" spans="3:12" ht="15" customHeight="1" thickBot="1">
      <c r="C28" s="623">
        <v>20</v>
      </c>
      <c r="D28" s="624" t="s">
        <v>528</v>
      </c>
      <c r="E28" s="625">
        <v>1</v>
      </c>
      <c r="F28" s="626" t="s">
        <v>202</v>
      </c>
      <c r="G28" s="626">
        <v>0</v>
      </c>
      <c r="H28" s="620">
        <f t="shared" si="1"/>
        <v>1</v>
      </c>
      <c r="I28" s="627">
        <f t="shared" si="0"/>
        <v>0</v>
      </c>
      <c r="J28" s="628">
        <v>0.02</v>
      </c>
      <c r="K28" s="629">
        <f>ROUND(I28*J28,3)</f>
        <v>0</v>
      </c>
      <c r="L28" s="699"/>
    </row>
    <row r="29" spans="3:12" ht="18" thickBot="1">
      <c r="C29" s="700" t="s">
        <v>529</v>
      </c>
      <c r="D29" s="701"/>
      <c r="E29" s="701"/>
      <c r="F29" s="701"/>
      <c r="G29" s="701"/>
      <c r="H29" s="701"/>
      <c r="I29" s="702"/>
      <c r="J29" s="630">
        <f>SUM(J9:J28)</f>
        <v>0.99999999999999978</v>
      </c>
      <c r="K29" s="630">
        <f>SUM(K9:K28)</f>
        <v>3.9E-2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topLeftCell="A6" zoomScale="70" zoomScaleNormal="90" zoomScaleSheetLayoutView="70" workbookViewId="0">
      <selection activeCell="C3" sqref="C3:W29"/>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28" t="s">
        <v>534</v>
      </c>
      <c r="D3" s="729"/>
      <c r="E3" s="729"/>
      <c r="F3" s="729"/>
      <c r="G3" s="729"/>
      <c r="H3" s="729"/>
      <c r="I3" s="729"/>
      <c r="J3" s="729"/>
      <c r="K3" s="729"/>
      <c r="L3" s="729"/>
      <c r="M3" s="729"/>
      <c r="N3" s="729"/>
      <c r="O3" s="729"/>
      <c r="P3" s="729"/>
      <c r="Q3" s="729"/>
      <c r="R3" s="729"/>
      <c r="S3" s="729"/>
      <c r="T3" s="732" t="str">
        <f ca="1">+"PROGRESS ON: 
"&amp;TEXT(TODAY()-1,"DD-MMM-YYY")</f>
        <v>PROGRESS ON: 
12-Aug-2025</v>
      </c>
      <c r="U3" s="732"/>
      <c r="V3" s="732"/>
      <c r="W3" s="733"/>
    </row>
    <row r="4" spans="3:23" ht="9" customHeight="1" thickBot="1">
      <c r="C4" s="730"/>
      <c r="D4" s="731"/>
      <c r="E4" s="731"/>
      <c r="F4" s="731"/>
      <c r="G4" s="731"/>
      <c r="H4" s="731"/>
      <c r="I4" s="731"/>
      <c r="J4" s="731"/>
      <c r="K4" s="731"/>
      <c r="L4" s="731"/>
      <c r="M4" s="731"/>
      <c r="N4" s="731"/>
      <c r="O4" s="731"/>
      <c r="P4" s="731"/>
      <c r="Q4" s="731"/>
      <c r="R4" s="731"/>
      <c r="S4" s="731"/>
      <c r="T4" s="734"/>
      <c r="U4" s="734"/>
      <c r="V4" s="734"/>
      <c r="W4" s="735"/>
    </row>
    <row r="5" spans="3:23" ht="23">
      <c r="C5" s="634" t="s">
        <v>535</v>
      </c>
      <c r="D5" s="736" t="str">
        <f>[1]Coverpage!D4</f>
        <v>Solar Energy Corporation of India Ltd</v>
      </c>
      <c r="E5" s="736"/>
      <c r="F5" s="736"/>
      <c r="G5" s="736"/>
      <c r="H5" s="736"/>
      <c r="I5" s="736"/>
      <c r="J5" s="736"/>
      <c r="K5" s="736"/>
      <c r="L5" s="736"/>
      <c r="M5" s="736"/>
      <c r="N5" s="736"/>
      <c r="O5" s="736"/>
      <c r="P5" s="737"/>
      <c r="R5" s="635" t="s">
        <v>536</v>
      </c>
      <c r="S5" s="636" t="s">
        <v>537</v>
      </c>
      <c r="T5" s="637" t="s">
        <v>538</v>
      </c>
      <c r="U5" s="637" t="s">
        <v>539</v>
      </c>
      <c r="V5" s="637" t="s">
        <v>540</v>
      </c>
      <c r="W5" s="638" t="s">
        <v>541</v>
      </c>
    </row>
    <row r="6" spans="3:23" ht="15">
      <c r="C6" s="639" t="s">
        <v>542</v>
      </c>
      <c r="D6" s="738" t="s">
        <v>428</v>
      </c>
      <c r="E6" s="739"/>
      <c r="F6" s="739"/>
      <c r="G6" s="739"/>
      <c r="H6" s="739"/>
      <c r="I6" s="739"/>
      <c r="J6" s="739"/>
      <c r="K6" s="739"/>
      <c r="L6" s="739"/>
      <c r="M6" s="739"/>
      <c r="N6" s="739"/>
      <c r="O6" s="739"/>
      <c r="P6" s="740"/>
      <c r="R6" s="640">
        <f t="shared" ref="R6:W6" si="0">R7/$R$7</f>
        <v>1</v>
      </c>
      <c r="S6" s="640">
        <f t="shared" si="0"/>
        <v>0.42780748663101603</v>
      </c>
      <c r="T6" s="640">
        <f t="shared" si="0"/>
        <v>0.11764705882352941</v>
      </c>
      <c r="U6" s="640">
        <f t="shared" si="0"/>
        <v>1.06951871657754E-2</v>
      </c>
      <c r="V6" s="640">
        <f t="shared" si="0"/>
        <v>0.15508021390374332</v>
      </c>
      <c r="W6" s="641">
        <f t="shared" si="0"/>
        <v>0.57219251336898391</v>
      </c>
    </row>
    <row r="7" spans="3:23" ht="23" customHeight="1">
      <c r="C7" s="639" t="s">
        <v>543</v>
      </c>
      <c r="D7" s="741" t="str">
        <f>[1]Coverpage!D5</f>
        <v>25 MW (AC) Solar PV Power Plant (50 MWp DC) with 20 MW / 50 MWh
Battery Energy Storage System at Taru, Leh, UT of Ladakh, India</v>
      </c>
      <c r="E7" s="741"/>
      <c r="F7" s="741"/>
      <c r="G7" s="741"/>
      <c r="H7" s="741"/>
      <c r="I7" s="741"/>
      <c r="J7" s="741"/>
      <c r="K7" s="741"/>
      <c r="L7" s="741"/>
      <c r="M7" s="741"/>
      <c r="N7" s="741"/>
      <c r="O7" s="741"/>
      <c r="P7" s="742"/>
      <c r="R7" s="642">
        <f>D28</f>
        <v>187</v>
      </c>
      <c r="S7" s="642">
        <f>M28</f>
        <v>80</v>
      </c>
      <c r="T7" s="642">
        <f>I28+J28</f>
        <v>22</v>
      </c>
      <c r="U7" s="642">
        <f>H28</f>
        <v>2</v>
      </c>
      <c r="V7" s="642">
        <f>F28</f>
        <v>29</v>
      </c>
      <c r="W7" s="643">
        <f>L28</f>
        <v>107</v>
      </c>
    </row>
    <row r="8" spans="3:23" ht="15">
      <c r="C8" s="639" t="s">
        <v>544</v>
      </c>
      <c r="D8" s="743" t="s">
        <v>545</v>
      </c>
      <c r="E8" s="744"/>
      <c r="F8" s="744"/>
      <c r="G8" s="744"/>
      <c r="H8" s="744"/>
      <c r="I8" s="744"/>
      <c r="J8" s="744"/>
      <c r="K8" s="744"/>
      <c r="L8" s="744"/>
      <c r="M8" s="744"/>
      <c r="N8" s="744"/>
      <c r="O8" s="744"/>
      <c r="P8" s="745"/>
      <c r="R8" s="746" t="s">
        <v>546</v>
      </c>
      <c r="S8" s="746"/>
      <c r="T8" s="746"/>
      <c r="U8" s="746"/>
      <c r="V8" s="746"/>
      <c r="W8" s="747"/>
    </row>
    <row r="9" spans="3:23" ht="12.5" customHeight="1">
      <c r="C9" s="748" t="s">
        <v>547</v>
      </c>
      <c r="D9" s="750" t="s">
        <v>536</v>
      </c>
      <c r="E9" s="752"/>
      <c r="F9" s="753"/>
      <c r="G9" s="753"/>
      <c r="H9" s="753"/>
      <c r="I9" s="753"/>
      <c r="J9" s="753"/>
      <c r="K9" s="753"/>
      <c r="L9" s="753"/>
      <c r="M9" s="754"/>
      <c r="N9" s="750" t="s">
        <v>548</v>
      </c>
      <c r="O9" s="750" t="s">
        <v>549</v>
      </c>
      <c r="P9" s="726" t="s">
        <v>550</v>
      </c>
      <c r="W9" s="644"/>
    </row>
    <row r="10" spans="3:23" ht="23.5" customHeight="1" thickBot="1">
      <c r="C10" s="749"/>
      <c r="D10" s="751"/>
      <c r="E10" s="645" t="s">
        <v>551</v>
      </c>
      <c r="F10" s="645" t="s">
        <v>552</v>
      </c>
      <c r="G10" s="645" t="s">
        <v>553</v>
      </c>
      <c r="H10" s="646" t="s">
        <v>554</v>
      </c>
      <c r="I10" s="646" t="s">
        <v>555</v>
      </c>
      <c r="J10" s="646" t="s">
        <v>556</v>
      </c>
      <c r="K10" s="646" t="s">
        <v>557</v>
      </c>
      <c r="L10" s="646" t="s">
        <v>558</v>
      </c>
      <c r="M10" s="646" t="s">
        <v>559</v>
      </c>
      <c r="N10" s="751"/>
      <c r="O10" s="751"/>
      <c r="P10" s="727"/>
      <c r="W10" s="644"/>
    </row>
    <row r="11" spans="3:23" ht="14">
      <c r="C11" s="647" t="s">
        <v>560</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2</v>
      </c>
      <c r="G12" s="652">
        <v>3</v>
      </c>
      <c r="H12" s="652">
        <v>0</v>
      </c>
      <c r="I12" s="653">
        <v>2</v>
      </c>
      <c r="J12" s="653">
        <v>4</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1</v>
      </c>
      <c r="G13" s="652">
        <v>0</v>
      </c>
      <c r="H13" s="652">
        <v>0</v>
      </c>
      <c r="I13" s="653">
        <v>0</v>
      </c>
      <c r="J13" s="653">
        <v>0</v>
      </c>
      <c r="K13" s="652">
        <v>0</v>
      </c>
      <c r="L13" s="652">
        <v>3</v>
      </c>
      <c r="M13" s="654">
        <f t="shared" ref="M13:M27" si="3">SUM(E13:K13)</f>
        <v>1</v>
      </c>
      <c r="N13" s="655">
        <f t="shared" ref="N13:N27" si="4">(D13-E13)-M13</f>
        <v>3</v>
      </c>
      <c r="O13" s="656">
        <f t="shared" ref="O13:O28" si="5">((D13-E13)-N13)/(D13-E13)</f>
        <v>0.25</v>
      </c>
      <c r="P13" s="657">
        <f t="shared" si="1"/>
        <v>0</v>
      </c>
      <c r="W13" s="644"/>
    </row>
    <row r="14" spans="3:23" ht="14">
      <c r="C14" s="650" t="str">
        <f>[1]MDL!A27</f>
        <v>C.Cable sizing documents</v>
      </c>
      <c r="D14" s="651">
        <f t="shared" si="2"/>
        <v>4</v>
      </c>
      <c r="E14" s="652">
        <v>0</v>
      </c>
      <c r="F14" s="652">
        <v>1</v>
      </c>
      <c r="G14" s="652">
        <v>0</v>
      </c>
      <c r="H14" s="652">
        <v>0</v>
      </c>
      <c r="I14" s="653">
        <v>3</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1</v>
      </c>
      <c r="H15" s="652">
        <v>1</v>
      </c>
      <c r="I15" s="653">
        <v>2</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6</v>
      </c>
      <c r="G16" s="652">
        <v>3</v>
      </c>
      <c r="H16" s="652">
        <v>0</v>
      </c>
      <c r="I16" s="653">
        <v>2</v>
      </c>
      <c r="J16" s="653">
        <v>2</v>
      </c>
      <c r="K16" s="652">
        <v>0</v>
      </c>
      <c r="L16" s="652">
        <v>4</v>
      </c>
      <c r="M16" s="654">
        <f t="shared" si="3"/>
        <v>13</v>
      </c>
      <c r="N16" s="655">
        <f t="shared" si="4"/>
        <v>4</v>
      </c>
      <c r="O16" s="656">
        <f t="shared" si="5"/>
        <v>0.76470588235294112</v>
      </c>
      <c r="P16" s="657">
        <f t="shared" si="1"/>
        <v>0</v>
      </c>
      <c r="W16" s="644"/>
    </row>
    <row r="17" spans="3:23" ht="14">
      <c r="C17" s="650" t="str">
        <f>[1]MDL!A59</f>
        <v>F.Module Mounting structure</v>
      </c>
      <c r="D17" s="651">
        <f t="shared" si="2"/>
        <v>12</v>
      </c>
      <c r="E17" s="652">
        <v>0</v>
      </c>
      <c r="F17" s="652">
        <v>7</v>
      </c>
      <c r="G17" s="652">
        <v>0</v>
      </c>
      <c r="H17" s="652">
        <v>0</v>
      </c>
      <c r="I17" s="653">
        <v>0</v>
      </c>
      <c r="J17" s="653">
        <v>3</v>
      </c>
      <c r="K17" s="652">
        <v>0</v>
      </c>
      <c r="L17" s="652">
        <v>2</v>
      </c>
      <c r="M17" s="654">
        <f t="shared" si="3"/>
        <v>10</v>
      </c>
      <c r="N17" s="655">
        <f t="shared" si="4"/>
        <v>2</v>
      </c>
      <c r="O17" s="656">
        <f t="shared" si="5"/>
        <v>0.83333333333333337</v>
      </c>
      <c r="P17" s="657">
        <f t="shared" si="1"/>
        <v>0</v>
      </c>
      <c r="W17" s="644"/>
    </row>
    <row r="18" spans="3:23" ht="24" customHeight="1">
      <c r="C18" s="650" t="str">
        <f>[1]MDL!A67</f>
        <v>G.MCR Building</v>
      </c>
      <c r="D18" s="651">
        <f t="shared" si="2"/>
        <v>11</v>
      </c>
      <c r="E18" s="652">
        <v>0</v>
      </c>
      <c r="F18" s="652">
        <v>3</v>
      </c>
      <c r="G18" s="652">
        <v>2</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6</v>
      </c>
      <c r="E19" s="652">
        <v>0</v>
      </c>
      <c r="F19" s="652">
        <v>0</v>
      </c>
      <c r="G19" s="652">
        <v>0</v>
      </c>
      <c r="H19" s="652">
        <v>0</v>
      </c>
      <c r="I19" s="653">
        <v>0</v>
      </c>
      <c r="J19" s="653">
        <v>0</v>
      </c>
      <c r="K19" s="652">
        <v>0</v>
      </c>
      <c r="L19" s="652">
        <v>6</v>
      </c>
      <c r="M19" s="654">
        <f t="shared" si="3"/>
        <v>0</v>
      </c>
      <c r="N19" s="655">
        <f t="shared" si="4"/>
        <v>6</v>
      </c>
      <c r="O19" s="656">
        <f t="shared" si="5"/>
        <v>0</v>
      </c>
      <c r="P19" s="657">
        <f t="shared" si="1"/>
        <v>0</v>
      </c>
      <c r="W19" s="644"/>
    </row>
    <row r="20" spans="3:23" ht="24" customHeight="1">
      <c r="C20" s="650" t="str">
        <f>[1]MDL!A84</f>
        <v>I.BESS Foundation</v>
      </c>
      <c r="D20" s="651">
        <f t="shared" si="2"/>
        <v>7</v>
      </c>
      <c r="E20" s="652">
        <v>0</v>
      </c>
      <c r="F20" s="652">
        <v>0</v>
      </c>
      <c r="G20" s="652">
        <v>2</v>
      </c>
      <c r="H20" s="652">
        <v>0</v>
      </c>
      <c r="I20" s="653">
        <v>0</v>
      </c>
      <c r="J20" s="653">
        <v>0</v>
      </c>
      <c r="K20" s="652">
        <v>0</v>
      </c>
      <c r="L20" s="652">
        <v>5</v>
      </c>
      <c r="M20" s="654">
        <f t="shared" si="3"/>
        <v>2</v>
      </c>
      <c r="N20" s="655">
        <f t="shared" si="4"/>
        <v>5</v>
      </c>
      <c r="O20" s="656">
        <f t="shared" si="5"/>
        <v>0.2857142857142857</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1</v>
      </c>
      <c r="H22" s="652">
        <v>0</v>
      </c>
      <c r="I22" s="653">
        <v>1</v>
      </c>
      <c r="J22" s="653">
        <v>0</v>
      </c>
      <c r="K22" s="652">
        <v>0</v>
      </c>
      <c r="L22" s="652">
        <v>20</v>
      </c>
      <c r="M22" s="654">
        <f t="shared" si="3"/>
        <v>4</v>
      </c>
      <c r="N22" s="655">
        <f t="shared" si="4"/>
        <v>20</v>
      </c>
      <c r="O22" s="656">
        <f t="shared" si="5"/>
        <v>0.16666666666666666</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3</v>
      </c>
      <c r="G25" s="652">
        <v>1</v>
      </c>
      <c r="H25" s="652">
        <v>1</v>
      </c>
      <c r="I25" s="653">
        <v>2</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4</v>
      </c>
      <c r="G26" s="652">
        <v>5</v>
      </c>
      <c r="H26" s="652">
        <v>0</v>
      </c>
      <c r="I26" s="653">
        <v>0</v>
      </c>
      <c r="J26" s="653">
        <v>0</v>
      </c>
      <c r="K26" s="652">
        <v>0</v>
      </c>
      <c r="L26" s="652">
        <v>15</v>
      </c>
      <c r="M26" s="654">
        <f t="shared" si="3"/>
        <v>9</v>
      </c>
      <c r="N26" s="655">
        <f t="shared" si="4"/>
        <v>15</v>
      </c>
      <c r="O26" s="656">
        <f t="shared" si="5"/>
        <v>0.375</v>
      </c>
      <c r="P26" s="657">
        <f t="shared" si="1"/>
        <v>0</v>
      </c>
      <c r="W26" s="644"/>
    </row>
    <row r="27" spans="3:23" ht="24" customHeight="1">
      <c r="C27" s="650" t="str">
        <f>[1]MDL!A182</f>
        <v xml:space="preserve">Q.Equipment Foundation Drawings and Cable Schedules </v>
      </c>
      <c r="D27" s="651">
        <f t="shared" si="7"/>
        <v>25</v>
      </c>
      <c r="E27" s="652">
        <v>0</v>
      </c>
      <c r="F27" s="652">
        <v>0</v>
      </c>
      <c r="G27" s="652">
        <v>9</v>
      </c>
      <c r="H27" s="652">
        <v>0</v>
      </c>
      <c r="I27" s="653">
        <v>0</v>
      </c>
      <c r="J27" s="653">
        <v>0</v>
      </c>
      <c r="K27" s="652">
        <v>0</v>
      </c>
      <c r="L27" s="652">
        <v>16</v>
      </c>
      <c r="M27" s="654">
        <f t="shared" si="3"/>
        <v>9</v>
      </c>
      <c r="N27" s="655">
        <f t="shared" si="4"/>
        <v>16</v>
      </c>
      <c r="O27" s="656">
        <f t="shared" si="5"/>
        <v>0.36</v>
      </c>
      <c r="P27" s="657">
        <f t="shared" si="1"/>
        <v>0</v>
      </c>
      <c r="W27" s="644"/>
    </row>
    <row r="28" spans="3:23" s="664" customFormat="1" ht="17" thickBot="1">
      <c r="C28" s="658" t="s">
        <v>561</v>
      </c>
      <c r="D28" s="659">
        <f>SUM(D12:D27)-E28</f>
        <v>187</v>
      </c>
      <c r="E28" s="659">
        <f>SUM(E12:E21)</f>
        <v>0</v>
      </c>
      <c r="F28" s="659">
        <f t="shared" ref="F28:N28" si="8">SUM(F12:F27)</f>
        <v>29</v>
      </c>
      <c r="G28" s="659">
        <f t="shared" si="8"/>
        <v>27</v>
      </c>
      <c r="H28" s="659">
        <f t="shared" si="8"/>
        <v>2</v>
      </c>
      <c r="I28" s="660">
        <f t="shared" si="8"/>
        <v>13</v>
      </c>
      <c r="J28" s="660">
        <f t="shared" si="8"/>
        <v>9</v>
      </c>
      <c r="K28" s="659">
        <f t="shared" si="8"/>
        <v>0</v>
      </c>
      <c r="L28" s="661">
        <f t="shared" si="8"/>
        <v>107</v>
      </c>
      <c r="M28" s="659">
        <f t="shared" si="8"/>
        <v>80</v>
      </c>
      <c r="N28" s="661">
        <f t="shared" si="8"/>
        <v>107</v>
      </c>
      <c r="O28" s="662">
        <f t="shared" si="5"/>
        <v>0.42780748663101603</v>
      </c>
      <c r="P28" s="663">
        <f t="shared" si="1"/>
        <v>0</v>
      </c>
      <c r="W28" s="665"/>
    </row>
    <row r="29" spans="3:23" ht="14.5" thickBot="1">
      <c r="C29" s="666"/>
      <c r="D29" s="672">
        <f>D28</f>
        <v>187</v>
      </c>
      <c r="E29" s="672">
        <f>I28+J28</f>
        <v>22</v>
      </c>
      <c r="F29" s="673">
        <v>1</v>
      </c>
      <c r="G29" s="673">
        <f>E29/D29</f>
        <v>0.11764705882352941</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47"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dimension ref="C1:M189"/>
  <sheetViews>
    <sheetView workbookViewId="0">
      <selection activeCell="K4" sqref="K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customWidth="1"/>
    <col min="10" max="10" width="11" style="16" customWidth="1"/>
    <col min="11" max="11" width="23.54296875" style="16" bestFit="1" customWidth="1"/>
    <col min="12" max="12" width="8.7265625" style="16"/>
    <col min="13" max="13" width="13.08984375" style="16" hidden="1" customWidth="1"/>
    <col min="14" max="16384" width="8.7265625" style="16"/>
  </cols>
  <sheetData>
    <row r="1" spans="3:13" ht="7.5" customHeight="1"/>
    <row r="2" spans="3:13" ht="7.5" customHeight="1" thickBot="1"/>
    <row r="3" spans="3:13" s="674" customFormat="1" ht="44" thickBot="1">
      <c r="C3" s="678" t="s">
        <v>573</v>
      </c>
      <c r="D3" s="679" t="s">
        <v>562</v>
      </c>
      <c r="E3" s="680" t="s">
        <v>575</v>
      </c>
      <c r="F3" s="679" t="s">
        <v>572</v>
      </c>
      <c r="G3" s="680" t="s">
        <v>576</v>
      </c>
      <c r="H3" s="680" t="s">
        <v>623</v>
      </c>
      <c r="I3" s="681" t="s">
        <v>628</v>
      </c>
      <c r="J3" s="686"/>
      <c r="K3" s="686"/>
      <c r="L3" s="686"/>
      <c r="M3" s="686"/>
    </row>
    <row r="4" spans="3:13">
      <c r="C4" s="687">
        <v>1</v>
      </c>
      <c r="D4" s="675" t="s">
        <v>703</v>
      </c>
      <c r="E4" s="688"/>
      <c r="F4" s="683">
        <v>45715</v>
      </c>
      <c r="G4" s="688" t="s">
        <v>705</v>
      </c>
      <c r="H4" s="689" t="s">
        <v>626</v>
      </c>
      <c r="I4" s="695"/>
      <c r="J4" s="755" t="s">
        <v>737</v>
      </c>
      <c r="K4" s="686"/>
      <c r="L4" s="686"/>
      <c r="M4" s="686" t="s">
        <v>538</v>
      </c>
    </row>
    <row r="5" spans="3:13">
      <c r="C5" s="690">
        <v>2</v>
      </c>
      <c r="D5" s="676" t="s">
        <v>629</v>
      </c>
      <c r="E5" s="682"/>
      <c r="F5" s="684">
        <v>45681</v>
      </c>
      <c r="G5" s="682" t="s">
        <v>644</v>
      </c>
      <c r="H5" s="691" t="s">
        <v>626</v>
      </c>
      <c r="I5" s="696"/>
      <c r="J5" s="756"/>
      <c r="K5" s="686"/>
      <c r="L5" s="686"/>
      <c r="M5" s="686" t="s">
        <v>624</v>
      </c>
    </row>
    <row r="6" spans="3:13" ht="29">
      <c r="C6" s="690">
        <v>3</v>
      </c>
      <c r="D6" s="676" t="s">
        <v>704</v>
      </c>
      <c r="E6" s="682" t="s">
        <v>617</v>
      </c>
      <c r="F6" s="684">
        <v>45805</v>
      </c>
      <c r="G6" s="682" t="s">
        <v>618</v>
      </c>
      <c r="H6" s="691" t="s">
        <v>626</v>
      </c>
      <c r="I6" s="696"/>
      <c r="J6" s="756"/>
      <c r="K6" s="686"/>
      <c r="L6" s="686"/>
      <c r="M6" s="686" t="s">
        <v>626</v>
      </c>
    </row>
    <row r="7" spans="3:13">
      <c r="C7" s="690">
        <v>4</v>
      </c>
      <c r="D7" s="676" t="s">
        <v>585</v>
      </c>
      <c r="E7" s="682" t="s">
        <v>597</v>
      </c>
      <c r="F7" s="684">
        <v>45792</v>
      </c>
      <c r="G7" s="682" t="s">
        <v>591</v>
      </c>
      <c r="H7" s="691" t="s">
        <v>538</v>
      </c>
      <c r="I7" s="696"/>
      <c r="J7" s="756"/>
      <c r="K7" s="686"/>
      <c r="L7" s="686"/>
      <c r="M7" s="686" t="s">
        <v>625</v>
      </c>
    </row>
    <row r="8" spans="3:13">
      <c r="C8" s="690">
        <v>5</v>
      </c>
      <c r="D8" s="676" t="s">
        <v>586</v>
      </c>
      <c r="E8" s="682" t="s">
        <v>597</v>
      </c>
      <c r="F8" s="684">
        <v>45862</v>
      </c>
      <c r="G8" s="682" t="s">
        <v>592</v>
      </c>
      <c r="H8" s="691" t="s">
        <v>538</v>
      </c>
      <c r="I8" s="696"/>
      <c r="J8" s="756"/>
      <c r="K8" s="686"/>
      <c r="L8" s="686"/>
      <c r="M8" s="686" t="s">
        <v>627</v>
      </c>
    </row>
    <row r="9" spans="3:13">
      <c r="C9" s="690">
        <v>6</v>
      </c>
      <c r="D9" s="676" t="s">
        <v>587</v>
      </c>
      <c r="E9" s="682" t="s">
        <v>597</v>
      </c>
      <c r="F9" s="684">
        <v>45818</v>
      </c>
      <c r="G9" s="682" t="s">
        <v>593</v>
      </c>
      <c r="H9" s="691" t="s">
        <v>538</v>
      </c>
      <c r="I9" s="696"/>
      <c r="J9" s="756"/>
      <c r="K9" s="686"/>
      <c r="L9" s="686"/>
      <c r="M9" s="686"/>
    </row>
    <row r="10" spans="3:13">
      <c r="C10" s="690">
        <v>7</v>
      </c>
      <c r="D10" s="676" t="s">
        <v>630</v>
      </c>
      <c r="E10" s="682"/>
      <c r="F10" s="684">
        <v>45859</v>
      </c>
      <c r="G10" s="682" t="s">
        <v>645</v>
      </c>
      <c r="H10" s="691" t="s">
        <v>626</v>
      </c>
      <c r="I10" s="696"/>
      <c r="J10" s="756"/>
      <c r="K10" s="686"/>
      <c r="L10" s="686"/>
      <c r="M10" s="686"/>
    </row>
    <row r="11" spans="3:13">
      <c r="C11" s="690">
        <v>8</v>
      </c>
      <c r="D11" s="676" t="s">
        <v>660</v>
      </c>
      <c r="E11" s="682"/>
      <c r="F11" s="684">
        <v>45849</v>
      </c>
      <c r="G11" s="682" t="s">
        <v>681</v>
      </c>
      <c r="H11" s="691" t="s">
        <v>626</v>
      </c>
      <c r="I11" s="696"/>
      <c r="J11" s="756"/>
      <c r="K11" s="686"/>
      <c r="L11" s="686"/>
      <c r="M11" s="686"/>
    </row>
    <row r="12" spans="3:13" ht="29">
      <c r="C12" s="690">
        <v>9</v>
      </c>
      <c r="D12" s="676" t="s">
        <v>613</v>
      </c>
      <c r="E12" s="682" t="s">
        <v>617</v>
      </c>
      <c r="F12" s="684">
        <v>45841</v>
      </c>
      <c r="G12" s="682" t="s">
        <v>619</v>
      </c>
      <c r="H12" s="691" t="s">
        <v>626</v>
      </c>
      <c r="I12" s="696"/>
      <c r="J12" s="756"/>
      <c r="K12" s="686"/>
      <c r="L12" s="686"/>
      <c r="M12" s="686"/>
    </row>
    <row r="13" spans="3:13">
      <c r="C13" s="690">
        <v>10</v>
      </c>
      <c r="D13" s="676" t="s">
        <v>563</v>
      </c>
      <c r="E13" s="682" t="s">
        <v>574</v>
      </c>
      <c r="F13" s="684">
        <v>45804</v>
      </c>
      <c r="G13" s="682" t="s">
        <v>577</v>
      </c>
      <c r="H13" s="691" t="s">
        <v>538</v>
      </c>
      <c r="I13" s="696"/>
      <c r="J13" s="756"/>
      <c r="K13" s="686"/>
      <c r="L13" s="686"/>
      <c r="M13" s="686"/>
    </row>
    <row r="14" spans="3:13" ht="15" thickBot="1">
      <c r="C14" s="692">
        <v>11</v>
      </c>
      <c r="D14" s="677" t="s">
        <v>564</v>
      </c>
      <c r="E14" s="693" t="s">
        <v>574</v>
      </c>
      <c r="F14" s="685">
        <v>45842</v>
      </c>
      <c r="G14" s="693" t="s">
        <v>578</v>
      </c>
      <c r="H14" s="694" t="s">
        <v>538</v>
      </c>
      <c r="I14" s="697"/>
      <c r="J14" s="757"/>
      <c r="K14" s="686"/>
      <c r="L14" s="686"/>
      <c r="M14" s="686"/>
    </row>
    <row r="15" spans="3:13">
      <c r="C15" s="687">
        <v>12</v>
      </c>
      <c r="D15" s="688" t="s">
        <v>706</v>
      </c>
      <c r="E15" s="688"/>
      <c r="F15" s="683"/>
      <c r="G15" s="688" t="s">
        <v>709</v>
      </c>
      <c r="H15" s="689" t="s">
        <v>627</v>
      </c>
      <c r="I15" s="695"/>
      <c r="J15" s="758" t="s">
        <v>738</v>
      </c>
      <c r="K15" s="686"/>
      <c r="L15" s="686"/>
      <c r="M15" s="686"/>
    </row>
    <row r="16" spans="3:13">
      <c r="C16" s="690">
        <v>13</v>
      </c>
      <c r="D16" s="682" t="s">
        <v>707</v>
      </c>
      <c r="E16" s="682"/>
      <c r="F16" s="684"/>
      <c r="G16" s="682" t="s">
        <v>710</v>
      </c>
      <c r="H16" s="691" t="s">
        <v>627</v>
      </c>
      <c r="I16" s="696"/>
      <c r="J16" s="759"/>
      <c r="K16" s="686"/>
      <c r="L16" s="686"/>
      <c r="M16" s="686"/>
    </row>
    <row r="17" spans="3:13">
      <c r="C17" s="690">
        <v>14</v>
      </c>
      <c r="D17" s="682" t="s">
        <v>661</v>
      </c>
      <c r="E17" s="682"/>
      <c r="F17" s="684"/>
      <c r="G17" s="682" t="s">
        <v>682</v>
      </c>
      <c r="H17" s="691" t="s">
        <v>625</v>
      </c>
      <c r="I17" s="696"/>
      <c r="J17" s="759"/>
      <c r="K17" s="686"/>
      <c r="L17" s="686"/>
      <c r="M17" s="686"/>
    </row>
    <row r="18" spans="3:13" ht="15" thickBot="1">
      <c r="C18" s="692">
        <v>15</v>
      </c>
      <c r="D18" s="693" t="s">
        <v>708</v>
      </c>
      <c r="E18" s="693"/>
      <c r="F18" s="685"/>
      <c r="G18" s="693" t="s">
        <v>711</v>
      </c>
      <c r="H18" s="694" t="s">
        <v>627</v>
      </c>
      <c r="I18" s="697"/>
      <c r="J18" s="760"/>
      <c r="K18" s="686"/>
      <c r="L18" s="686"/>
      <c r="M18" s="686"/>
    </row>
    <row r="19" spans="3:13">
      <c r="C19" s="687">
        <v>16</v>
      </c>
      <c r="D19" s="688" t="s">
        <v>598</v>
      </c>
      <c r="E19" s="688" t="s">
        <v>612</v>
      </c>
      <c r="F19" s="683"/>
      <c r="G19" s="688" t="s">
        <v>712</v>
      </c>
      <c r="H19" s="689" t="s">
        <v>538</v>
      </c>
      <c r="I19" s="695"/>
      <c r="J19" s="761" t="s">
        <v>739</v>
      </c>
      <c r="K19" s="686"/>
      <c r="L19" s="686"/>
      <c r="M19" s="686"/>
    </row>
    <row r="20" spans="3:13">
      <c r="C20" s="690">
        <v>17</v>
      </c>
      <c r="D20" s="682" t="s">
        <v>565</v>
      </c>
      <c r="E20" s="682" t="s">
        <v>574</v>
      </c>
      <c r="F20" s="684"/>
      <c r="G20" s="682" t="s">
        <v>713</v>
      </c>
      <c r="H20" s="691" t="s">
        <v>538</v>
      </c>
      <c r="I20" s="696"/>
      <c r="J20" s="762"/>
      <c r="K20" s="686"/>
      <c r="L20" s="686"/>
      <c r="M20" s="686"/>
    </row>
    <row r="21" spans="3:13">
      <c r="C21" s="690">
        <v>18</v>
      </c>
      <c r="D21" s="682" t="s">
        <v>566</v>
      </c>
      <c r="E21" s="682" t="s">
        <v>574</v>
      </c>
      <c r="F21" s="684"/>
      <c r="G21" s="682" t="s">
        <v>714</v>
      </c>
      <c r="H21" s="691" t="s">
        <v>538</v>
      </c>
      <c r="I21" s="696"/>
      <c r="J21" s="762"/>
      <c r="K21" s="686"/>
      <c r="L21" s="686"/>
      <c r="M21" s="686"/>
    </row>
    <row r="22" spans="3:13" ht="15" thickBot="1">
      <c r="C22" s="692">
        <v>19</v>
      </c>
      <c r="D22" s="693" t="s">
        <v>567</v>
      </c>
      <c r="E22" s="693" t="s">
        <v>574</v>
      </c>
      <c r="F22" s="685"/>
      <c r="G22" s="693" t="s">
        <v>715</v>
      </c>
      <c r="H22" s="694" t="s">
        <v>538</v>
      </c>
      <c r="I22" s="697"/>
      <c r="J22" s="763"/>
      <c r="K22" s="686"/>
      <c r="L22" s="686"/>
      <c r="M22" s="686"/>
    </row>
    <row r="23" spans="3:13">
      <c r="C23" s="687">
        <v>20</v>
      </c>
      <c r="D23" s="688" t="s">
        <v>598</v>
      </c>
      <c r="E23" s="688" t="s">
        <v>612</v>
      </c>
      <c r="F23" s="683"/>
      <c r="G23" s="688" t="s">
        <v>605</v>
      </c>
      <c r="H23" s="689" t="s">
        <v>538</v>
      </c>
      <c r="I23" s="695"/>
      <c r="J23" s="764" t="s">
        <v>740</v>
      </c>
      <c r="K23" s="686" t="s">
        <v>955</v>
      </c>
      <c r="L23" s="686"/>
      <c r="M23" s="686"/>
    </row>
    <row r="24" spans="3:13">
      <c r="C24" s="690">
        <v>21</v>
      </c>
      <c r="D24" s="682" t="s">
        <v>565</v>
      </c>
      <c r="E24" s="682"/>
      <c r="F24" s="684"/>
      <c r="G24" s="682" t="s">
        <v>683</v>
      </c>
      <c r="H24" s="691" t="s">
        <v>624</v>
      </c>
      <c r="I24" s="696"/>
      <c r="J24" s="765"/>
      <c r="K24" s="686" t="s">
        <v>553</v>
      </c>
      <c r="L24" s="686"/>
      <c r="M24" s="686"/>
    </row>
    <row r="25" spans="3:13">
      <c r="C25" s="690">
        <v>22</v>
      </c>
      <c r="D25" s="682" t="s">
        <v>566</v>
      </c>
      <c r="E25" s="682" t="s">
        <v>574</v>
      </c>
      <c r="F25" s="684"/>
      <c r="G25" s="682" t="s">
        <v>579</v>
      </c>
      <c r="H25" s="691" t="s">
        <v>538</v>
      </c>
      <c r="I25" s="696"/>
      <c r="J25" s="765"/>
      <c r="K25" s="686" t="s">
        <v>555</v>
      </c>
      <c r="L25" s="686"/>
      <c r="M25" s="686"/>
    </row>
    <row r="26" spans="3:13">
      <c r="C26" s="690">
        <v>23</v>
      </c>
      <c r="D26" s="682" t="s">
        <v>567</v>
      </c>
      <c r="E26" s="682" t="s">
        <v>574</v>
      </c>
      <c r="F26" s="684"/>
      <c r="G26" s="682" t="s">
        <v>580</v>
      </c>
      <c r="H26" s="691" t="s">
        <v>538</v>
      </c>
      <c r="I26" s="696"/>
      <c r="J26" s="765"/>
      <c r="K26" s="686" t="s">
        <v>555</v>
      </c>
      <c r="L26" s="686"/>
      <c r="M26" s="686"/>
    </row>
    <row r="27" spans="3:13">
      <c r="C27" s="690">
        <v>24</v>
      </c>
      <c r="D27" s="682" t="s">
        <v>716</v>
      </c>
      <c r="E27" s="682"/>
      <c r="F27" s="684"/>
      <c r="G27" s="682" t="s">
        <v>719</v>
      </c>
      <c r="H27" s="691" t="s">
        <v>627</v>
      </c>
      <c r="I27" s="696"/>
      <c r="J27" s="765"/>
      <c r="K27" s="686" t="s">
        <v>558</v>
      </c>
      <c r="L27" s="686"/>
      <c r="M27" s="686"/>
    </row>
    <row r="28" spans="3:13">
      <c r="C28" s="690">
        <v>25</v>
      </c>
      <c r="D28" s="682" t="s">
        <v>717</v>
      </c>
      <c r="E28" s="682"/>
      <c r="F28" s="684"/>
      <c r="G28" s="682" t="s">
        <v>720</v>
      </c>
      <c r="H28" s="691" t="s">
        <v>627</v>
      </c>
      <c r="I28" s="696"/>
      <c r="J28" s="765"/>
      <c r="K28" s="686" t="s">
        <v>558</v>
      </c>
      <c r="L28" s="686"/>
      <c r="M28" s="686"/>
    </row>
    <row r="29" spans="3:13" ht="15" thickBot="1">
      <c r="C29" s="692">
        <v>26</v>
      </c>
      <c r="D29" s="677" t="s">
        <v>718</v>
      </c>
      <c r="E29" s="693"/>
      <c r="F29" s="685"/>
      <c r="G29" s="693" t="s">
        <v>721</v>
      </c>
      <c r="H29" s="694" t="s">
        <v>627</v>
      </c>
      <c r="I29" s="697"/>
      <c r="J29" s="766"/>
      <c r="K29" s="686" t="s">
        <v>558</v>
      </c>
      <c r="L29" s="686"/>
      <c r="M29" s="686"/>
    </row>
    <row r="30" spans="3:13">
      <c r="C30" s="687">
        <v>27</v>
      </c>
      <c r="D30" s="675" t="s">
        <v>631</v>
      </c>
      <c r="E30" s="688"/>
      <c r="F30" s="683"/>
      <c r="G30" s="688" t="s">
        <v>646</v>
      </c>
      <c r="H30" s="689" t="s">
        <v>625</v>
      </c>
      <c r="I30" s="695"/>
      <c r="J30" s="755" t="s">
        <v>736</v>
      </c>
      <c r="K30" s="686" t="s">
        <v>553</v>
      </c>
      <c r="L30" s="686"/>
      <c r="M30" s="686"/>
    </row>
    <row r="31" spans="3:13">
      <c r="C31" s="690">
        <v>28</v>
      </c>
      <c r="D31" s="682" t="s">
        <v>568</v>
      </c>
      <c r="E31" s="682" t="s">
        <v>574</v>
      </c>
      <c r="F31" s="684"/>
      <c r="G31" s="682" t="s">
        <v>581</v>
      </c>
      <c r="H31" s="691" t="s">
        <v>538</v>
      </c>
      <c r="I31" s="696"/>
      <c r="J31" s="756"/>
      <c r="K31" s="686" t="s">
        <v>555</v>
      </c>
      <c r="L31" s="686"/>
      <c r="M31" s="686"/>
    </row>
    <row r="32" spans="3:13">
      <c r="C32" s="690">
        <v>29</v>
      </c>
      <c r="D32" s="682" t="s">
        <v>722</v>
      </c>
      <c r="E32" s="682"/>
      <c r="F32" s="684"/>
      <c r="G32" s="682" t="s">
        <v>729</v>
      </c>
      <c r="H32" s="691" t="s">
        <v>627</v>
      </c>
      <c r="I32" s="696"/>
      <c r="J32" s="756"/>
      <c r="K32" s="686" t="s">
        <v>558</v>
      </c>
      <c r="L32" s="686"/>
      <c r="M32" s="686"/>
    </row>
    <row r="33" spans="3:13" ht="14.5" customHeight="1">
      <c r="C33" s="690">
        <v>30</v>
      </c>
      <c r="D33" s="676" t="s">
        <v>662</v>
      </c>
      <c r="E33" s="682"/>
      <c r="F33" s="684"/>
      <c r="G33" s="682" t="s">
        <v>684</v>
      </c>
      <c r="H33" s="691" t="s">
        <v>626</v>
      </c>
      <c r="I33" s="696"/>
      <c r="J33" s="756"/>
      <c r="K33" s="686" t="s">
        <v>552</v>
      </c>
      <c r="L33" s="686"/>
      <c r="M33" s="686"/>
    </row>
    <row r="34" spans="3:13">
      <c r="C34" s="690">
        <v>31</v>
      </c>
      <c r="D34" s="682" t="s">
        <v>632</v>
      </c>
      <c r="E34" s="682"/>
      <c r="F34" s="684"/>
      <c r="G34" s="682" t="s">
        <v>647</v>
      </c>
      <c r="H34" s="691" t="s">
        <v>626</v>
      </c>
      <c r="I34" s="696"/>
      <c r="J34" s="756"/>
      <c r="K34" s="686" t="s">
        <v>552</v>
      </c>
      <c r="L34" s="686"/>
      <c r="M34" s="686"/>
    </row>
    <row r="35" spans="3:13">
      <c r="C35" s="690">
        <v>32</v>
      </c>
      <c r="D35" s="682" t="s">
        <v>663</v>
      </c>
      <c r="E35" s="682"/>
      <c r="F35" s="684"/>
      <c r="G35" s="682" t="s">
        <v>685</v>
      </c>
      <c r="H35" s="691" t="s">
        <v>625</v>
      </c>
      <c r="I35" s="696"/>
      <c r="J35" s="756"/>
      <c r="K35" s="686" t="s">
        <v>553</v>
      </c>
      <c r="L35" s="686"/>
      <c r="M35" s="686"/>
    </row>
    <row r="36" spans="3:13">
      <c r="C36" s="690">
        <v>33</v>
      </c>
      <c r="D36" s="682" t="s">
        <v>723</v>
      </c>
      <c r="E36" s="682"/>
      <c r="F36" s="684"/>
      <c r="G36" s="682" t="s">
        <v>730</v>
      </c>
      <c r="H36" s="691" t="s">
        <v>627</v>
      </c>
      <c r="I36" s="696"/>
      <c r="J36" s="756"/>
      <c r="K36" s="686" t="s">
        <v>558</v>
      </c>
      <c r="L36" s="686"/>
      <c r="M36" s="686"/>
    </row>
    <row r="37" spans="3:13">
      <c r="C37" s="690">
        <v>34</v>
      </c>
      <c r="D37" s="682" t="s">
        <v>724</v>
      </c>
      <c r="E37" s="682"/>
      <c r="F37" s="684"/>
      <c r="G37" s="682" t="s">
        <v>731</v>
      </c>
      <c r="H37" s="691" t="s">
        <v>627</v>
      </c>
      <c r="I37" s="696"/>
      <c r="J37" s="756"/>
      <c r="K37" s="686" t="s">
        <v>558</v>
      </c>
      <c r="L37" s="686"/>
      <c r="M37" s="686"/>
    </row>
    <row r="38" spans="3:13">
      <c r="C38" s="690">
        <v>35</v>
      </c>
      <c r="D38" s="682" t="s">
        <v>633</v>
      </c>
      <c r="E38" s="682"/>
      <c r="F38" s="684"/>
      <c r="G38" s="682" t="s">
        <v>648</v>
      </c>
      <c r="H38" s="691" t="s">
        <v>625</v>
      </c>
      <c r="I38" s="696"/>
      <c r="J38" s="756"/>
      <c r="K38" s="686" t="s">
        <v>553</v>
      </c>
      <c r="L38" s="686"/>
      <c r="M38" s="686"/>
    </row>
    <row r="39" spans="3:13">
      <c r="C39" s="690">
        <v>36</v>
      </c>
      <c r="D39" s="682" t="s">
        <v>634</v>
      </c>
      <c r="E39" s="682"/>
      <c r="F39" s="684"/>
      <c r="G39" s="682" t="s">
        <v>649</v>
      </c>
      <c r="H39" s="691" t="s">
        <v>626</v>
      </c>
      <c r="I39" s="696"/>
      <c r="J39" s="756"/>
      <c r="K39" s="686" t="s">
        <v>552</v>
      </c>
      <c r="L39" s="686"/>
      <c r="M39" s="686"/>
    </row>
    <row r="40" spans="3:13">
      <c r="C40" s="690">
        <v>37</v>
      </c>
      <c r="D40" s="682" t="s">
        <v>725</v>
      </c>
      <c r="E40" s="682"/>
      <c r="F40" s="684"/>
      <c r="G40" s="682" t="s">
        <v>732</v>
      </c>
      <c r="H40" s="691" t="s">
        <v>627</v>
      </c>
      <c r="I40" s="696"/>
      <c r="J40" s="756"/>
      <c r="K40" s="686" t="s">
        <v>558</v>
      </c>
      <c r="L40" s="686"/>
      <c r="M40" s="686"/>
    </row>
    <row r="41" spans="3:13">
      <c r="C41" s="690">
        <v>38</v>
      </c>
      <c r="D41" s="682" t="s">
        <v>614</v>
      </c>
      <c r="E41" s="682" t="s">
        <v>617</v>
      </c>
      <c r="F41" s="684"/>
      <c r="G41" s="682" t="s">
        <v>620</v>
      </c>
      <c r="H41" s="691" t="s">
        <v>626</v>
      </c>
      <c r="I41" s="696"/>
      <c r="J41" s="756"/>
      <c r="K41" s="686" t="s">
        <v>552</v>
      </c>
      <c r="L41" s="686"/>
      <c r="M41" s="686"/>
    </row>
    <row r="42" spans="3:13">
      <c r="C42" s="690">
        <v>39</v>
      </c>
      <c r="D42" s="682" t="s">
        <v>588</v>
      </c>
      <c r="E42" s="682" t="s">
        <v>597</v>
      </c>
      <c r="F42" s="684"/>
      <c r="G42" s="682" t="s">
        <v>594</v>
      </c>
      <c r="H42" s="691" t="s">
        <v>538</v>
      </c>
      <c r="I42" s="696"/>
      <c r="J42" s="756"/>
      <c r="K42" s="686" t="s">
        <v>556</v>
      </c>
      <c r="L42" s="686"/>
      <c r="M42" s="686"/>
    </row>
    <row r="43" spans="3:13">
      <c r="C43" s="690">
        <v>40</v>
      </c>
      <c r="D43" s="682" t="s">
        <v>589</v>
      </c>
      <c r="E43" s="682" t="s">
        <v>597</v>
      </c>
      <c r="F43" s="684"/>
      <c r="G43" s="682" t="s">
        <v>595</v>
      </c>
      <c r="H43" s="691" t="s">
        <v>538</v>
      </c>
      <c r="I43" s="696"/>
      <c r="J43" s="756"/>
      <c r="K43" s="686" t="s">
        <v>556</v>
      </c>
      <c r="L43" s="686"/>
      <c r="M43" s="686"/>
    </row>
    <row r="44" spans="3:13">
      <c r="C44" s="690">
        <v>41</v>
      </c>
      <c r="D44" s="682" t="s">
        <v>726</v>
      </c>
      <c r="E44" s="682"/>
      <c r="F44" s="684"/>
      <c r="G44" s="682" t="s">
        <v>733</v>
      </c>
      <c r="H44" s="691" t="s">
        <v>627</v>
      </c>
      <c r="I44" s="696"/>
      <c r="J44" s="756"/>
      <c r="K44" s="686" t="s">
        <v>558</v>
      </c>
      <c r="L44" s="686"/>
      <c r="M44" s="686"/>
    </row>
    <row r="45" spans="3:13">
      <c r="C45" s="690">
        <v>42</v>
      </c>
      <c r="D45" s="682" t="s">
        <v>727</v>
      </c>
      <c r="E45" s="682" t="s">
        <v>574</v>
      </c>
      <c r="F45" s="684"/>
      <c r="G45" s="682" t="s">
        <v>734</v>
      </c>
      <c r="H45" s="691" t="s">
        <v>538</v>
      </c>
      <c r="I45" s="696"/>
      <c r="J45" s="756"/>
      <c r="K45" s="686" t="s">
        <v>555</v>
      </c>
      <c r="L45" s="686"/>
      <c r="M45" s="686"/>
    </row>
    <row r="46" spans="3:13" ht="15" thickBot="1">
      <c r="C46" s="692">
        <v>43</v>
      </c>
      <c r="D46" s="693" t="s">
        <v>728</v>
      </c>
      <c r="E46" s="693"/>
      <c r="F46" s="685"/>
      <c r="G46" s="693" t="s">
        <v>735</v>
      </c>
      <c r="H46" s="694" t="s">
        <v>627</v>
      </c>
      <c r="I46" s="697"/>
      <c r="J46" s="757"/>
      <c r="K46" s="686" t="s">
        <v>558</v>
      </c>
      <c r="L46" s="686"/>
      <c r="M46" s="686"/>
    </row>
    <row r="47" spans="3:13">
      <c r="C47" s="687">
        <v>44</v>
      </c>
      <c r="D47" s="688" t="s">
        <v>599</v>
      </c>
      <c r="E47" s="688" t="s">
        <v>612</v>
      </c>
      <c r="F47" s="683"/>
      <c r="G47" s="688" t="s">
        <v>606</v>
      </c>
      <c r="H47" s="689" t="s">
        <v>538</v>
      </c>
      <c r="I47" s="695"/>
      <c r="J47" s="770" t="s">
        <v>751</v>
      </c>
      <c r="K47" s="686" t="s">
        <v>552</v>
      </c>
      <c r="L47" s="686"/>
      <c r="M47" s="686"/>
    </row>
    <row r="48" spans="3:13">
      <c r="C48" s="690" t="s">
        <v>744</v>
      </c>
      <c r="D48" s="682" t="s">
        <v>635</v>
      </c>
      <c r="E48" s="682" t="s">
        <v>617</v>
      </c>
      <c r="F48" s="684"/>
      <c r="G48" s="682" t="s">
        <v>650</v>
      </c>
      <c r="H48" s="691" t="s">
        <v>626</v>
      </c>
      <c r="I48" s="696"/>
      <c r="J48" s="771"/>
      <c r="K48" s="686" t="s">
        <v>553</v>
      </c>
      <c r="L48" s="686"/>
      <c r="M48" s="686"/>
    </row>
    <row r="49" spans="3:13">
      <c r="C49" s="690">
        <v>45</v>
      </c>
      <c r="D49" s="682" t="s">
        <v>600</v>
      </c>
      <c r="E49" s="682" t="s">
        <v>612</v>
      </c>
      <c r="F49" s="684"/>
      <c r="G49" s="682" t="s">
        <v>607</v>
      </c>
      <c r="H49" s="691" t="s">
        <v>538</v>
      </c>
      <c r="I49" s="696"/>
      <c r="J49" s="771"/>
      <c r="K49" s="686" t="s">
        <v>552</v>
      </c>
      <c r="L49" s="686"/>
      <c r="M49" s="686"/>
    </row>
    <row r="50" spans="3:13">
      <c r="C50" s="690" t="s">
        <v>745</v>
      </c>
      <c r="D50" s="676" t="s">
        <v>636</v>
      </c>
      <c r="E50" s="682" t="s">
        <v>617</v>
      </c>
      <c r="F50" s="684"/>
      <c r="G50" s="682" t="s">
        <v>651</v>
      </c>
      <c r="H50" s="691" t="s">
        <v>626</v>
      </c>
      <c r="I50" s="696"/>
      <c r="J50" s="771"/>
      <c r="K50" s="686" t="s">
        <v>553</v>
      </c>
      <c r="L50" s="686"/>
      <c r="M50" s="686"/>
    </row>
    <row r="51" spans="3:13">
      <c r="C51" s="690">
        <v>46</v>
      </c>
      <c r="D51" s="676" t="s">
        <v>590</v>
      </c>
      <c r="E51" s="682" t="s">
        <v>597</v>
      </c>
      <c r="F51" s="684"/>
      <c r="G51" s="682" t="s">
        <v>596</v>
      </c>
      <c r="H51" s="691" t="s">
        <v>538</v>
      </c>
      <c r="I51" s="696"/>
      <c r="J51" s="771"/>
      <c r="K51" s="686" t="s">
        <v>556</v>
      </c>
      <c r="L51" s="686"/>
      <c r="M51" s="686"/>
    </row>
    <row r="52" spans="3:13">
      <c r="C52" s="690" t="s">
        <v>746</v>
      </c>
      <c r="D52" s="676" t="s">
        <v>741</v>
      </c>
      <c r="E52" s="682"/>
      <c r="F52" s="684"/>
      <c r="G52" s="682" t="s">
        <v>748</v>
      </c>
      <c r="H52" s="691" t="s">
        <v>627</v>
      </c>
      <c r="I52" s="696"/>
      <c r="J52" s="771"/>
      <c r="K52" s="686" t="s">
        <v>558</v>
      </c>
      <c r="L52" s="686"/>
      <c r="M52" s="686"/>
    </row>
    <row r="53" spans="3:13">
      <c r="C53" s="690">
        <v>47</v>
      </c>
      <c r="D53" s="676" t="s">
        <v>601</v>
      </c>
      <c r="E53" s="682" t="s">
        <v>612</v>
      </c>
      <c r="F53" s="684"/>
      <c r="G53" s="682" t="s">
        <v>608</v>
      </c>
      <c r="H53" s="691" t="s">
        <v>538</v>
      </c>
      <c r="I53" s="696"/>
      <c r="J53" s="771"/>
      <c r="K53" s="686" t="s">
        <v>552</v>
      </c>
      <c r="L53" s="686"/>
      <c r="M53" s="686"/>
    </row>
    <row r="54" spans="3:13">
      <c r="C54" s="690" t="s">
        <v>747</v>
      </c>
      <c r="D54" s="676" t="s">
        <v>742</v>
      </c>
      <c r="E54" s="682"/>
      <c r="F54" s="684"/>
      <c r="G54" s="682" t="s">
        <v>749</v>
      </c>
      <c r="H54" s="691" t="s">
        <v>627</v>
      </c>
      <c r="I54" s="696"/>
      <c r="J54" s="771"/>
      <c r="K54" s="686" t="s">
        <v>558</v>
      </c>
      <c r="L54" s="686"/>
      <c r="M54" s="686"/>
    </row>
    <row r="55" spans="3:13">
      <c r="C55" s="690">
        <v>48</v>
      </c>
      <c r="D55" s="676" t="s">
        <v>664</v>
      </c>
      <c r="E55" s="682"/>
      <c r="F55" s="682"/>
      <c r="G55" s="682" t="s">
        <v>686</v>
      </c>
      <c r="H55" s="691" t="s">
        <v>625</v>
      </c>
      <c r="I55" s="696"/>
      <c r="J55" s="771"/>
      <c r="K55" s="686" t="s">
        <v>552</v>
      </c>
      <c r="L55" s="686"/>
      <c r="M55" s="686"/>
    </row>
    <row r="56" spans="3:13">
      <c r="C56" s="690">
        <v>49</v>
      </c>
      <c r="D56" s="676" t="s">
        <v>602</v>
      </c>
      <c r="E56" s="682" t="s">
        <v>612</v>
      </c>
      <c r="F56" s="682"/>
      <c r="G56" s="682" t="s">
        <v>609</v>
      </c>
      <c r="H56" s="691" t="s">
        <v>538</v>
      </c>
      <c r="I56" s="696"/>
      <c r="J56" s="771"/>
      <c r="K56" s="686" t="s">
        <v>552</v>
      </c>
      <c r="L56" s="686"/>
      <c r="M56" s="686"/>
    </row>
    <row r="57" spans="3:13" ht="15" thickBot="1">
      <c r="C57" s="692">
        <v>50</v>
      </c>
      <c r="D57" s="677" t="s">
        <v>743</v>
      </c>
      <c r="E57" s="693"/>
      <c r="F57" s="693"/>
      <c r="G57" s="693" t="s">
        <v>750</v>
      </c>
      <c r="H57" s="694"/>
      <c r="I57" s="697"/>
      <c r="J57" s="772"/>
      <c r="K57" s="686" t="s">
        <v>553</v>
      </c>
      <c r="L57" s="686"/>
      <c r="M57" s="686"/>
    </row>
    <row r="58" spans="3:13">
      <c r="C58" s="687">
        <v>51</v>
      </c>
      <c r="D58" s="675" t="s">
        <v>569</v>
      </c>
      <c r="E58" s="688" t="s">
        <v>574</v>
      </c>
      <c r="F58" s="688"/>
      <c r="G58" s="688" t="s">
        <v>582</v>
      </c>
      <c r="H58" s="689"/>
      <c r="I58" s="695"/>
      <c r="J58" s="773" t="s">
        <v>787</v>
      </c>
      <c r="K58" s="686" t="s">
        <v>555</v>
      </c>
      <c r="L58" s="686"/>
      <c r="M58" s="686"/>
    </row>
    <row r="59" spans="3:13">
      <c r="C59" s="690">
        <v>52</v>
      </c>
      <c r="D59" s="676" t="s">
        <v>615</v>
      </c>
      <c r="E59" s="682" t="s">
        <v>617</v>
      </c>
      <c r="F59" s="682"/>
      <c r="G59" s="682" t="s">
        <v>621</v>
      </c>
      <c r="H59" s="691"/>
      <c r="I59" s="696"/>
      <c r="J59" s="774"/>
      <c r="K59" s="686" t="s">
        <v>553</v>
      </c>
      <c r="L59" s="686"/>
      <c r="M59" s="686"/>
    </row>
    <row r="60" spans="3:13">
      <c r="C60" s="690">
        <v>53</v>
      </c>
      <c r="D60" s="676" t="s">
        <v>616</v>
      </c>
      <c r="E60" s="682" t="s">
        <v>617</v>
      </c>
      <c r="F60" s="682"/>
      <c r="G60" s="682" t="s">
        <v>622</v>
      </c>
      <c r="H60" s="691"/>
      <c r="I60" s="696"/>
      <c r="J60" s="774"/>
      <c r="K60" s="686" t="s">
        <v>553</v>
      </c>
      <c r="L60" s="686"/>
      <c r="M60" s="686"/>
    </row>
    <row r="61" spans="3:13">
      <c r="C61" s="690">
        <v>54</v>
      </c>
      <c r="D61" s="676" t="s">
        <v>665</v>
      </c>
      <c r="E61" s="682"/>
      <c r="F61" s="682"/>
      <c r="G61" s="682" t="s">
        <v>687</v>
      </c>
      <c r="H61" s="691"/>
      <c r="I61" s="696"/>
      <c r="J61" s="774"/>
      <c r="K61" s="686" t="s">
        <v>553</v>
      </c>
      <c r="L61" s="686"/>
      <c r="M61" s="686"/>
    </row>
    <row r="62" spans="3:13">
      <c r="C62" s="690">
        <v>55</v>
      </c>
      <c r="D62" s="676" t="s">
        <v>666</v>
      </c>
      <c r="E62" s="682"/>
      <c r="F62" s="682"/>
      <c r="G62" s="682" t="s">
        <v>688</v>
      </c>
      <c r="H62" s="691"/>
      <c r="I62" s="696"/>
      <c r="J62" s="774"/>
      <c r="K62" s="686" t="s">
        <v>553</v>
      </c>
      <c r="L62" s="686"/>
      <c r="M62" s="686"/>
    </row>
    <row r="63" spans="3:13">
      <c r="C63" s="690">
        <v>56</v>
      </c>
      <c r="D63" s="676" t="s">
        <v>667</v>
      </c>
      <c r="E63" s="682"/>
      <c r="F63" s="682"/>
      <c r="G63" s="682" t="s">
        <v>689</v>
      </c>
      <c r="H63" s="691"/>
      <c r="I63" s="696"/>
      <c r="J63" s="774"/>
      <c r="K63" s="686" t="s">
        <v>553</v>
      </c>
      <c r="L63" s="686"/>
      <c r="M63" s="686"/>
    </row>
    <row r="64" spans="3:13">
      <c r="C64" s="690">
        <v>57</v>
      </c>
      <c r="D64" s="676" t="s">
        <v>752</v>
      </c>
      <c r="E64" s="682"/>
      <c r="F64" s="682"/>
      <c r="G64" s="682" t="s">
        <v>757</v>
      </c>
      <c r="H64" s="691"/>
      <c r="I64" s="696"/>
      <c r="J64" s="774"/>
      <c r="K64" s="686" t="s">
        <v>558</v>
      </c>
      <c r="L64" s="686"/>
      <c r="M64" s="686"/>
    </row>
    <row r="65" spans="3:13">
      <c r="C65" s="690">
        <v>58</v>
      </c>
      <c r="D65" s="676" t="s">
        <v>753</v>
      </c>
      <c r="E65" s="682"/>
      <c r="F65" s="682"/>
      <c r="G65" s="682" t="s">
        <v>758</v>
      </c>
      <c r="H65" s="691"/>
      <c r="I65" s="696"/>
      <c r="J65" s="774"/>
      <c r="K65" s="686" t="s">
        <v>558</v>
      </c>
      <c r="L65" s="686"/>
      <c r="M65" s="686"/>
    </row>
    <row r="66" spans="3:13">
      <c r="C66" s="690">
        <v>59</v>
      </c>
      <c r="D66" s="676" t="s">
        <v>754</v>
      </c>
      <c r="E66" s="682"/>
      <c r="F66" s="682"/>
      <c r="G66" s="682" t="s">
        <v>759</v>
      </c>
      <c r="H66" s="691"/>
      <c r="I66" s="696"/>
      <c r="J66" s="774"/>
      <c r="K66" s="686" t="s">
        <v>558</v>
      </c>
      <c r="L66" s="686"/>
      <c r="M66" s="686"/>
    </row>
    <row r="67" spans="3:13">
      <c r="C67" s="690">
        <v>60</v>
      </c>
      <c r="D67" s="676" t="s">
        <v>755</v>
      </c>
      <c r="E67" s="682"/>
      <c r="F67" s="682"/>
      <c r="G67" s="682" t="s">
        <v>760</v>
      </c>
      <c r="H67" s="691"/>
      <c r="I67" s="696"/>
      <c r="J67" s="774"/>
      <c r="K67" s="686" t="s">
        <v>558</v>
      </c>
      <c r="L67" s="686"/>
      <c r="M67" s="686"/>
    </row>
    <row r="68" spans="3:13" ht="15" thickBot="1">
      <c r="C68" s="692">
        <v>61</v>
      </c>
      <c r="D68" s="677" t="s">
        <v>756</v>
      </c>
      <c r="E68" s="693"/>
      <c r="F68" s="693"/>
      <c r="G68" s="693" t="s">
        <v>761</v>
      </c>
      <c r="H68" s="694"/>
      <c r="I68" s="697"/>
      <c r="J68" s="775"/>
      <c r="K68" s="686" t="s">
        <v>558</v>
      </c>
      <c r="L68" s="686"/>
      <c r="M68" s="686"/>
    </row>
    <row r="69" spans="3:13">
      <c r="C69" s="687">
        <v>62</v>
      </c>
      <c r="D69" s="675" t="s">
        <v>762</v>
      </c>
      <c r="E69" s="688"/>
      <c r="F69" s="688"/>
      <c r="G69" s="688" t="s">
        <v>770</v>
      </c>
      <c r="H69" s="689"/>
      <c r="I69" s="695"/>
      <c r="J69" s="776" t="s">
        <v>786</v>
      </c>
      <c r="K69" s="686" t="s">
        <v>558</v>
      </c>
      <c r="L69" s="686"/>
      <c r="M69" s="686"/>
    </row>
    <row r="70" spans="3:13">
      <c r="C70" s="690">
        <v>63</v>
      </c>
      <c r="D70" s="676" t="s">
        <v>763</v>
      </c>
      <c r="E70" s="682"/>
      <c r="F70" s="682"/>
      <c r="G70" s="682" t="s">
        <v>771</v>
      </c>
      <c r="H70" s="691"/>
      <c r="I70" s="696"/>
      <c r="J70" s="777"/>
      <c r="K70" s="686" t="s">
        <v>558</v>
      </c>
      <c r="L70" s="686"/>
      <c r="M70" s="686"/>
    </row>
    <row r="71" spans="3:13">
      <c r="C71" s="690" t="s">
        <v>768</v>
      </c>
      <c r="D71" s="676" t="s">
        <v>764</v>
      </c>
      <c r="E71" s="682"/>
      <c r="F71" s="682"/>
      <c r="G71" s="682" t="s">
        <v>772</v>
      </c>
      <c r="H71" s="691"/>
      <c r="I71" s="696"/>
      <c r="J71" s="777"/>
      <c r="K71" s="686" t="s">
        <v>558</v>
      </c>
      <c r="L71" s="686"/>
      <c r="M71" s="686"/>
    </row>
    <row r="72" spans="3:13" ht="29">
      <c r="C72" s="690">
        <v>64</v>
      </c>
      <c r="D72" s="676" t="s">
        <v>765</v>
      </c>
      <c r="E72" s="682"/>
      <c r="F72" s="682"/>
      <c r="G72" s="682" t="s">
        <v>773</v>
      </c>
      <c r="H72" s="682"/>
      <c r="I72" s="696"/>
      <c r="J72" s="777"/>
      <c r="K72" s="686" t="s">
        <v>558</v>
      </c>
      <c r="L72" s="686"/>
      <c r="M72" s="686"/>
    </row>
    <row r="73" spans="3:13" ht="29">
      <c r="C73" s="690" t="s">
        <v>769</v>
      </c>
      <c r="D73" s="676" t="s">
        <v>766</v>
      </c>
      <c r="E73" s="682"/>
      <c r="F73" s="682"/>
      <c r="G73" s="682" t="s">
        <v>774</v>
      </c>
      <c r="H73" s="682"/>
      <c r="I73" s="696"/>
      <c r="J73" s="777"/>
      <c r="K73" s="686" t="s">
        <v>558</v>
      </c>
      <c r="L73" s="686"/>
      <c r="M73" s="686"/>
    </row>
    <row r="74" spans="3:13" ht="15" thickBot="1">
      <c r="C74" s="692">
        <v>65</v>
      </c>
      <c r="D74" s="677" t="s">
        <v>767</v>
      </c>
      <c r="E74" s="693"/>
      <c r="F74" s="693"/>
      <c r="G74" s="693" t="s">
        <v>775</v>
      </c>
      <c r="H74" s="693"/>
      <c r="I74" s="697"/>
      <c r="J74" s="778"/>
      <c r="K74" s="686" t="s">
        <v>558</v>
      </c>
      <c r="L74" s="686"/>
      <c r="M74" s="686"/>
    </row>
    <row r="75" spans="3:13">
      <c r="C75" s="687">
        <v>66</v>
      </c>
      <c r="D75" s="675" t="s">
        <v>776</v>
      </c>
      <c r="E75" s="688"/>
      <c r="F75" s="688"/>
      <c r="G75" s="688" t="s">
        <v>781</v>
      </c>
      <c r="H75" s="688"/>
      <c r="I75" s="695"/>
      <c r="J75" s="773" t="s">
        <v>431</v>
      </c>
      <c r="K75" s="686" t="s">
        <v>558</v>
      </c>
      <c r="L75" s="686"/>
      <c r="M75" s="686"/>
    </row>
    <row r="76" spans="3:13">
      <c r="C76" s="690">
        <v>67</v>
      </c>
      <c r="D76" s="676" t="s">
        <v>777</v>
      </c>
      <c r="E76" s="682"/>
      <c r="F76" s="682"/>
      <c r="G76" s="682" t="s">
        <v>782</v>
      </c>
      <c r="H76" s="682"/>
      <c r="I76" s="696"/>
      <c r="J76" s="774"/>
      <c r="K76" s="686" t="s">
        <v>558</v>
      </c>
      <c r="L76" s="686"/>
      <c r="M76" s="686"/>
    </row>
    <row r="77" spans="3:13">
      <c r="C77" s="690">
        <v>68</v>
      </c>
      <c r="D77" s="676" t="s">
        <v>668</v>
      </c>
      <c r="E77" s="682"/>
      <c r="F77" s="682"/>
      <c r="G77" s="682" t="s">
        <v>690</v>
      </c>
      <c r="H77" s="682"/>
      <c r="I77" s="696"/>
      <c r="J77" s="774"/>
      <c r="K77" s="686" t="s">
        <v>553</v>
      </c>
      <c r="L77" s="686"/>
      <c r="M77" s="686"/>
    </row>
    <row r="78" spans="3:13" ht="29">
      <c r="C78" s="690">
        <v>69</v>
      </c>
      <c r="D78" s="676" t="s">
        <v>669</v>
      </c>
      <c r="E78" s="682"/>
      <c r="F78" s="682"/>
      <c r="G78" s="682" t="s">
        <v>691</v>
      </c>
      <c r="H78" s="682"/>
      <c r="I78" s="696"/>
      <c r="J78" s="774"/>
      <c r="K78" s="686" t="s">
        <v>553</v>
      </c>
      <c r="L78" s="686"/>
      <c r="M78" s="686"/>
    </row>
    <row r="79" spans="3:13">
      <c r="C79" s="690">
        <v>70</v>
      </c>
      <c r="D79" s="676" t="s">
        <v>778</v>
      </c>
      <c r="E79" s="682"/>
      <c r="F79" s="682"/>
      <c r="G79" s="682" t="s">
        <v>783</v>
      </c>
      <c r="H79" s="682"/>
      <c r="I79" s="696"/>
      <c r="J79" s="774"/>
      <c r="K79" s="686" t="s">
        <v>558</v>
      </c>
      <c r="L79" s="686"/>
      <c r="M79" s="686"/>
    </row>
    <row r="80" spans="3:13">
      <c r="C80" s="690">
        <v>71</v>
      </c>
      <c r="D80" s="676" t="s">
        <v>779</v>
      </c>
      <c r="E80" s="682"/>
      <c r="F80" s="682"/>
      <c r="G80" s="682" t="s">
        <v>784</v>
      </c>
      <c r="H80" s="682"/>
      <c r="I80" s="696"/>
      <c r="J80" s="774"/>
      <c r="K80" s="686" t="s">
        <v>558</v>
      </c>
      <c r="L80" s="686"/>
      <c r="M80" s="686"/>
    </row>
    <row r="81" spans="3:13" ht="15" thickBot="1">
      <c r="C81" s="692">
        <v>72</v>
      </c>
      <c r="D81" s="677" t="s">
        <v>780</v>
      </c>
      <c r="E81" s="693"/>
      <c r="F81" s="693"/>
      <c r="G81" s="693" t="s">
        <v>785</v>
      </c>
      <c r="H81" s="693"/>
      <c r="I81" s="697"/>
      <c r="J81" s="775"/>
      <c r="K81" s="686" t="s">
        <v>558</v>
      </c>
      <c r="L81" s="686"/>
      <c r="M81" s="686"/>
    </row>
    <row r="82" spans="3:13" ht="29">
      <c r="C82" s="687">
        <v>73</v>
      </c>
      <c r="D82" s="675" t="s">
        <v>788</v>
      </c>
      <c r="E82" s="688"/>
      <c r="F82" s="688"/>
      <c r="G82" s="688" t="s">
        <v>792</v>
      </c>
      <c r="H82" s="688"/>
      <c r="I82" s="695"/>
      <c r="J82" s="779" t="s">
        <v>839</v>
      </c>
      <c r="K82" s="686" t="s">
        <v>558</v>
      </c>
      <c r="L82" s="686"/>
      <c r="M82" s="686"/>
    </row>
    <row r="83" spans="3:13">
      <c r="C83" s="690">
        <v>74</v>
      </c>
      <c r="D83" s="676" t="s">
        <v>789</v>
      </c>
      <c r="E83" s="682"/>
      <c r="F83" s="682"/>
      <c r="G83" s="682" t="s">
        <v>793</v>
      </c>
      <c r="H83" s="682"/>
      <c r="I83" s="696"/>
      <c r="J83" s="780"/>
      <c r="K83" s="686" t="s">
        <v>558</v>
      </c>
      <c r="L83" s="686"/>
      <c r="M83" s="686"/>
    </row>
    <row r="84" spans="3:13">
      <c r="C84" s="690">
        <v>75</v>
      </c>
      <c r="D84" s="676" t="s">
        <v>790</v>
      </c>
      <c r="E84" s="682"/>
      <c r="F84" s="682"/>
      <c r="G84" s="682" t="s">
        <v>794</v>
      </c>
      <c r="H84" s="682"/>
      <c r="I84" s="696"/>
      <c r="J84" s="780"/>
      <c r="K84" s="686" t="s">
        <v>558</v>
      </c>
      <c r="L84" s="686"/>
      <c r="M84" s="686"/>
    </row>
    <row r="85" spans="3:13" ht="15" thickBot="1">
      <c r="C85" s="692">
        <v>76</v>
      </c>
      <c r="D85" s="677" t="s">
        <v>791</v>
      </c>
      <c r="E85" s="693"/>
      <c r="F85" s="693"/>
      <c r="G85" s="693" t="s">
        <v>795</v>
      </c>
      <c r="H85" s="693"/>
      <c r="I85" s="697"/>
      <c r="J85" s="781"/>
      <c r="K85" s="686" t="s">
        <v>558</v>
      </c>
      <c r="L85" s="686"/>
      <c r="M85" s="686"/>
    </row>
    <row r="86" spans="3:13" ht="29">
      <c r="C86" s="687">
        <v>77</v>
      </c>
      <c r="D86" s="675" t="s">
        <v>796</v>
      </c>
      <c r="E86" s="688"/>
      <c r="F86" s="688"/>
      <c r="G86" s="688" t="s">
        <v>817</v>
      </c>
      <c r="H86" s="688"/>
      <c r="I86" s="695"/>
      <c r="J86" s="782" t="s">
        <v>838</v>
      </c>
      <c r="K86" s="686" t="s">
        <v>558</v>
      </c>
      <c r="L86" s="686"/>
      <c r="M86" s="686"/>
    </row>
    <row r="87" spans="3:13">
      <c r="C87" s="690">
        <v>78</v>
      </c>
      <c r="D87" s="676" t="s">
        <v>603</v>
      </c>
      <c r="E87" s="682" t="s">
        <v>612</v>
      </c>
      <c r="F87" s="682"/>
      <c r="G87" s="682" t="s">
        <v>610</v>
      </c>
      <c r="H87" s="682"/>
      <c r="I87" s="696"/>
      <c r="J87" s="783"/>
      <c r="K87" s="686" t="s">
        <v>552</v>
      </c>
      <c r="L87" s="686"/>
      <c r="M87" s="686"/>
    </row>
    <row r="88" spans="3:13">
      <c r="C88" s="690">
        <v>79</v>
      </c>
      <c r="D88" s="676" t="s">
        <v>797</v>
      </c>
      <c r="E88" s="682"/>
      <c r="F88" s="682"/>
      <c r="G88" s="682" t="s">
        <v>818</v>
      </c>
      <c r="H88" s="682"/>
      <c r="I88" s="696"/>
      <c r="J88" s="783"/>
      <c r="K88" s="686" t="s">
        <v>558</v>
      </c>
      <c r="L88" s="686"/>
      <c r="M88" s="686"/>
    </row>
    <row r="89" spans="3:13">
      <c r="C89" s="690">
        <v>80</v>
      </c>
      <c r="D89" s="676" t="s">
        <v>570</v>
      </c>
      <c r="E89" s="682" t="s">
        <v>574</v>
      </c>
      <c r="F89" s="682"/>
      <c r="G89" s="682" t="s">
        <v>583</v>
      </c>
      <c r="H89" s="682"/>
      <c r="I89" s="696"/>
      <c r="J89" s="783"/>
      <c r="K89" s="686" t="s">
        <v>555</v>
      </c>
      <c r="L89" s="686"/>
      <c r="M89" s="686"/>
    </row>
    <row r="90" spans="3:13">
      <c r="C90" s="690">
        <v>81</v>
      </c>
      <c r="D90" s="676" t="s">
        <v>798</v>
      </c>
      <c r="E90" s="682"/>
      <c r="F90" s="682"/>
      <c r="G90" s="682" t="s">
        <v>819</v>
      </c>
      <c r="H90" s="682"/>
      <c r="I90" s="696"/>
      <c r="J90" s="783"/>
      <c r="K90" s="686" t="s">
        <v>558</v>
      </c>
      <c r="L90" s="686"/>
      <c r="M90" s="686"/>
    </row>
    <row r="91" spans="3:13">
      <c r="C91" s="690">
        <v>82</v>
      </c>
      <c r="D91" s="676" t="s">
        <v>799</v>
      </c>
      <c r="E91" s="682"/>
      <c r="F91" s="682"/>
      <c r="G91" s="682" t="s">
        <v>820</v>
      </c>
      <c r="H91" s="682"/>
      <c r="I91" s="696"/>
      <c r="J91" s="783"/>
      <c r="K91" s="686" t="s">
        <v>558</v>
      </c>
      <c r="L91" s="686"/>
      <c r="M91" s="686"/>
    </row>
    <row r="92" spans="3:13">
      <c r="C92" s="690">
        <v>83</v>
      </c>
      <c r="D92" s="676" t="s">
        <v>800</v>
      </c>
      <c r="E92" s="682"/>
      <c r="F92" s="682"/>
      <c r="G92" s="682" t="s">
        <v>821</v>
      </c>
      <c r="H92" s="682"/>
      <c r="I92" s="696"/>
      <c r="J92" s="783"/>
      <c r="K92" s="686" t="s">
        <v>558</v>
      </c>
      <c r="L92" s="686"/>
      <c r="M92" s="686"/>
    </row>
    <row r="93" spans="3:13">
      <c r="C93" s="690">
        <v>84</v>
      </c>
      <c r="D93" s="676" t="s">
        <v>801</v>
      </c>
      <c r="E93" s="682"/>
      <c r="F93" s="682"/>
      <c r="G93" s="682" t="s">
        <v>822</v>
      </c>
      <c r="H93" s="682"/>
      <c r="I93" s="696"/>
      <c r="J93" s="783"/>
      <c r="K93" s="686" t="s">
        <v>558</v>
      </c>
      <c r="L93" s="686"/>
      <c r="M93" s="686"/>
    </row>
    <row r="94" spans="3:13">
      <c r="C94" s="690">
        <v>85</v>
      </c>
      <c r="D94" s="676" t="s">
        <v>637</v>
      </c>
      <c r="E94" s="682"/>
      <c r="F94" s="682"/>
      <c r="G94" s="682" t="s">
        <v>652</v>
      </c>
      <c r="H94" s="682"/>
      <c r="I94" s="696"/>
      <c r="J94" s="783"/>
      <c r="K94" s="686" t="s">
        <v>552</v>
      </c>
      <c r="L94" s="686"/>
      <c r="M94" s="686"/>
    </row>
    <row r="95" spans="3:13">
      <c r="C95" s="690">
        <v>86</v>
      </c>
      <c r="D95" s="676" t="s">
        <v>802</v>
      </c>
      <c r="E95" s="682"/>
      <c r="F95" s="682"/>
      <c r="G95" s="682" t="s">
        <v>823</v>
      </c>
      <c r="H95" s="682"/>
      <c r="I95" s="696"/>
      <c r="J95" s="783"/>
      <c r="K95" s="686" t="s">
        <v>558</v>
      </c>
      <c r="L95" s="686"/>
      <c r="M95" s="686"/>
    </row>
    <row r="96" spans="3:13">
      <c r="C96" s="690">
        <v>87</v>
      </c>
      <c r="D96" s="676" t="s">
        <v>803</v>
      </c>
      <c r="E96" s="682"/>
      <c r="F96" s="682"/>
      <c r="G96" s="682" t="s">
        <v>824</v>
      </c>
      <c r="H96" s="682"/>
      <c r="I96" s="696"/>
      <c r="J96" s="783"/>
      <c r="K96" s="686" t="s">
        <v>558</v>
      </c>
      <c r="L96" s="686"/>
      <c r="M96" s="686"/>
    </row>
    <row r="97" spans="3:13">
      <c r="C97" s="690">
        <v>88</v>
      </c>
      <c r="D97" s="676" t="s">
        <v>804</v>
      </c>
      <c r="E97" s="682"/>
      <c r="F97" s="682"/>
      <c r="G97" s="682" t="s">
        <v>825</v>
      </c>
      <c r="H97" s="682"/>
      <c r="I97" s="696"/>
      <c r="J97" s="783"/>
      <c r="K97" s="686" t="s">
        <v>558</v>
      </c>
      <c r="L97" s="686"/>
      <c r="M97" s="686"/>
    </row>
    <row r="98" spans="3:13">
      <c r="C98" s="690">
        <v>89</v>
      </c>
      <c r="D98" s="676" t="s">
        <v>805</v>
      </c>
      <c r="E98" s="682"/>
      <c r="F98" s="682"/>
      <c r="G98" s="682" t="s">
        <v>826</v>
      </c>
      <c r="H98" s="682"/>
      <c r="I98" s="696"/>
      <c r="J98" s="783"/>
      <c r="K98" s="686" t="s">
        <v>558</v>
      </c>
      <c r="L98" s="686"/>
      <c r="M98" s="686"/>
    </row>
    <row r="99" spans="3:13">
      <c r="C99" s="690">
        <v>90</v>
      </c>
      <c r="D99" s="676" t="s">
        <v>806</v>
      </c>
      <c r="E99" s="682"/>
      <c r="F99" s="682"/>
      <c r="G99" s="682" t="s">
        <v>827</v>
      </c>
      <c r="H99" s="682"/>
      <c r="I99" s="696"/>
      <c r="J99" s="783"/>
      <c r="K99" s="686" t="s">
        <v>558</v>
      </c>
      <c r="L99" s="686"/>
      <c r="M99" s="686"/>
    </row>
    <row r="100" spans="3:13">
      <c r="C100" s="690">
        <v>91</v>
      </c>
      <c r="D100" s="676" t="s">
        <v>807</v>
      </c>
      <c r="E100" s="682"/>
      <c r="F100" s="682"/>
      <c r="G100" s="682" t="s">
        <v>828</v>
      </c>
      <c r="H100" s="682"/>
      <c r="I100" s="696"/>
      <c r="J100" s="783"/>
      <c r="K100" s="686" t="s">
        <v>558</v>
      </c>
      <c r="L100" s="686"/>
      <c r="M100" s="686"/>
    </row>
    <row r="101" spans="3:13">
      <c r="C101" s="690">
        <v>92</v>
      </c>
      <c r="D101" s="676" t="s">
        <v>808</v>
      </c>
      <c r="E101" s="682"/>
      <c r="F101" s="682"/>
      <c r="G101" s="682" t="s">
        <v>829</v>
      </c>
      <c r="H101" s="682"/>
      <c r="I101" s="696"/>
      <c r="J101" s="783"/>
      <c r="K101" s="686" t="s">
        <v>558</v>
      </c>
      <c r="L101" s="686"/>
      <c r="M101" s="686"/>
    </row>
    <row r="102" spans="3:13">
      <c r="C102" s="690">
        <v>93</v>
      </c>
      <c r="D102" s="676" t="s">
        <v>809</v>
      </c>
      <c r="E102" s="682"/>
      <c r="F102" s="682"/>
      <c r="G102" s="682" t="s">
        <v>830</v>
      </c>
      <c r="H102" s="682"/>
      <c r="I102" s="696"/>
      <c r="J102" s="783"/>
      <c r="K102" s="686" t="s">
        <v>558</v>
      </c>
      <c r="L102" s="686"/>
      <c r="M102" s="686"/>
    </row>
    <row r="103" spans="3:13">
      <c r="C103" s="690">
        <v>94</v>
      </c>
      <c r="D103" s="676" t="s">
        <v>810</v>
      </c>
      <c r="E103" s="682"/>
      <c r="F103" s="682"/>
      <c r="G103" s="682" t="s">
        <v>831</v>
      </c>
      <c r="H103" s="682"/>
      <c r="I103" s="696"/>
      <c r="J103" s="783"/>
      <c r="K103" s="686" t="s">
        <v>558</v>
      </c>
      <c r="L103" s="686"/>
      <c r="M103" s="686"/>
    </row>
    <row r="104" spans="3:13">
      <c r="C104" s="690">
        <v>95</v>
      </c>
      <c r="D104" s="676" t="s">
        <v>811</v>
      </c>
      <c r="E104" s="682"/>
      <c r="F104" s="682"/>
      <c r="G104" s="682" t="s">
        <v>832</v>
      </c>
      <c r="H104" s="682"/>
      <c r="I104" s="696"/>
      <c r="J104" s="783"/>
      <c r="K104" s="686" t="s">
        <v>558</v>
      </c>
      <c r="L104" s="686"/>
      <c r="M104" s="686"/>
    </row>
    <row r="105" spans="3:13">
      <c r="C105" s="690">
        <v>96</v>
      </c>
      <c r="D105" s="676" t="s">
        <v>812</v>
      </c>
      <c r="E105" s="682"/>
      <c r="F105" s="682"/>
      <c r="G105" s="682" t="s">
        <v>833</v>
      </c>
      <c r="H105" s="682"/>
      <c r="I105" s="696"/>
      <c r="J105" s="783"/>
      <c r="K105" s="686" t="s">
        <v>558</v>
      </c>
      <c r="L105" s="686"/>
      <c r="M105" s="686"/>
    </row>
    <row r="106" spans="3:13">
      <c r="C106" s="690">
        <v>97</v>
      </c>
      <c r="D106" s="676" t="s">
        <v>813</v>
      </c>
      <c r="E106" s="682"/>
      <c r="F106" s="682"/>
      <c r="G106" s="682" t="s">
        <v>834</v>
      </c>
      <c r="H106" s="682"/>
      <c r="I106" s="696"/>
      <c r="J106" s="783"/>
      <c r="K106" s="686" t="s">
        <v>558</v>
      </c>
      <c r="L106" s="686"/>
      <c r="M106" s="686"/>
    </row>
    <row r="107" spans="3:13">
      <c r="C107" s="690">
        <v>98</v>
      </c>
      <c r="D107" s="676" t="s">
        <v>814</v>
      </c>
      <c r="E107" s="682"/>
      <c r="F107" s="682"/>
      <c r="G107" s="682" t="s">
        <v>835</v>
      </c>
      <c r="H107" s="682"/>
      <c r="I107" s="696"/>
      <c r="J107" s="783"/>
      <c r="K107" s="686" t="s">
        <v>558</v>
      </c>
      <c r="L107" s="686"/>
      <c r="M107" s="686"/>
    </row>
    <row r="108" spans="3:13" ht="29">
      <c r="C108" s="690">
        <v>99</v>
      </c>
      <c r="D108" s="676" t="s">
        <v>815</v>
      </c>
      <c r="E108" s="682"/>
      <c r="F108" s="682"/>
      <c r="G108" s="682" t="s">
        <v>836</v>
      </c>
      <c r="H108" s="682"/>
      <c r="I108" s="696"/>
      <c r="J108" s="783"/>
      <c r="K108" s="686" t="s">
        <v>558</v>
      </c>
      <c r="L108" s="686"/>
      <c r="M108" s="686"/>
    </row>
    <row r="109" spans="3:13" ht="15" thickBot="1">
      <c r="C109" s="692">
        <v>100</v>
      </c>
      <c r="D109" s="677" t="s">
        <v>816</v>
      </c>
      <c r="E109" s="693"/>
      <c r="F109" s="693"/>
      <c r="G109" s="693" t="s">
        <v>837</v>
      </c>
      <c r="H109" s="693"/>
      <c r="I109" s="697"/>
      <c r="J109" s="784"/>
      <c r="K109" s="686" t="s">
        <v>558</v>
      </c>
      <c r="L109" s="686"/>
      <c r="M109" s="686"/>
    </row>
    <row r="110" spans="3:13">
      <c r="C110" s="687">
        <v>101</v>
      </c>
      <c r="D110" s="675" t="s">
        <v>840</v>
      </c>
      <c r="E110" s="688"/>
      <c r="F110" s="688"/>
      <c r="G110" s="688" t="s">
        <v>850</v>
      </c>
      <c r="H110" s="688"/>
      <c r="I110" s="695"/>
      <c r="J110" s="782" t="s">
        <v>861</v>
      </c>
      <c r="K110" s="686" t="s">
        <v>558</v>
      </c>
      <c r="L110" s="686"/>
      <c r="M110" s="686"/>
    </row>
    <row r="111" spans="3:13">
      <c r="C111" s="690">
        <v>102</v>
      </c>
      <c r="D111" s="676" t="s">
        <v>841</v>
      </c>
      <c r="E111" s="682"/>
      <c r="F111" s="682"/>
      <c r="G111" s="682" t="s">
        <v>851</v>
      </c>
      <c r="H111" s="682"/>
      <c r="I111" s="696"/>
      <c r="J111" s="783"/>
      <c r="K111" s="686" t="s">
        <v>558</v>
      </c>
      <c r="L111" s="686"/>
      <c r="M111" s="686"/>
    </row>
    <row r="112" spans="3:13">
      <c r="C112" s="690">
        <v>103</v>
      </c>
      <c r="D112" s="676" t="s">
        <v>842</v>
      </c>
      <c r="E112" s="682"/>
      <c r="F112" s="682"/>
      <c r="G112" s="682" t="s">
        <v>852</v>
      </c>
      <c r="H112" s="682"/>
      <c r="I112" s="696"/>
      <c r="J112" s="783"/>
      <c r="K112" s="686" t="s">
        <v>558</v>
      </c>
      <c r="L112" s="686"/>
      <c r="M112" s="686"/>
    </row>
    <row r="113" spans="3:13">
      <c r="C113" s="690">
        <v>104</v>
      </c>
      <c r="D113" s="676" t="s">
        <v>843</v>
      </c>
      <c r="E113" s="682"/>
      <c r="F113" s="682"/>
      <c r="G113" s="682" t="s">
        <v>853</v>
      </c>
      <c r="H113" s="682"/>
      <c r="I113" s="696"/>
      <c r="J113" s="783"/>
      <c r="K113" s="686" t="s">
        <v>558</v>
      </c>
      <c r="L113" s="686"/>
      <c r="M113" s="686"/>
    </row>
    <row r="114" spans="3:13">
      <c r="C114" s="690">
        <v>105</v>
      </c>
      <c r="D114" s="676" t="s">
        <v>844</v>
      </c>
      <c r="E114" s="682"/>
      <c r="F114" s="682"/>
      <c r="G114" s="682" t="s">
        <v>854</v>
      </c>
      <c r="H114" s="682"/>
      <c r="I114" s="696"/>
      <c r="J114" s="783"/>
      <c r="K114" s="686" t="s">
        <v>558</v>
      </c>
      <c r="L114" s="686"/>
      <c r="M114" s="686"/>
    </row>
    <row r="115" spans="3:13">
      <c r="C115" s="690">
        <v>106</v>
      </c>
      <c r="D115" s="676" t="s">
        <v>845</v>
      </c>
      <c r="E115" s="682"/>
      <c r="F115" s="682"/>
      <c r="G115" s="682" t="s">
        <v>855</v>
      </c>
      <c r="H115" s="682"/>
      <c r="I115" s="696"/>
      <c r="J115" s="783"/>
      <c r="K115" s="686" t="s">
        <v>558</v>
      </c>
      <c r="L115" s="686"/>
      <c r="M115" s="686"/>
    </row>
    <row r="116" spans="3:13">
      <c r="C116" s="690">
        <v>107</v>
      </c>
      <c r="D116" s="676" t="s">
        <v>846</v>
      </c>
      <c r="E116" s="682"/>
      <c r="F116" s="682"/>
      <c r="G116" s="682" t="s">
        <v>856</v>
      </c>
      <c r="H116" s="682"/>
      <c r="I116" s="696"/>
      <c r="J116" s="783"/>
      <c r="K116" s="686" t="s">
        <v>558</v>
      </c>
      <c r="L116" s="686"/>
      <c r="M116" s="686"/>
    </row>
    <row r="117" spans="3:13" ht="29">
      <c r="C117" s="690">
        <v>108</v>
      </c>
      <c r="D117" s="676" t="s">
        <v>847</v>
      </c>
      <c r="E117" s="682"/>
      <c r="F117" s="682"/>
      <c r="G117" s="682" t="s">
        <v>857</v>
      </c>
      <c r="H117" s="682"/>
      <c r="I117" s="696"/>
      <c r="J117" s="783"/>
      <c r="K117" s="686" t="s">
        <v>558</v>
      </c>
      <c r="L117" s="686"/>
      <c r="M117" s="686"/>
    </row>
    <row r="118" spans="3:13" ht="29">
      <c r="C118" s="690">
        <v>109</v>
      </c>
      <c r="D118" s="676" t="s">
        <v>848</v>
      </c>
      <c r="E118" s="682"/>
      <c r="F118" s="682"/>
      <c r="G118" s="682" t="s">
        <v>858</v>
      </c>
      <c r="H118" s="682"/>
      <c r="I118" s="696"/>
      <c r="J118" s="783"/>
      <c r="K118" s="686" t="s">
        <v>558</v>
      </c>
      <c r="L118" s="686"/>
      <c r="M118" s="686"/>
    </row>
    <row r="119" spans="3:13" ht="29.5" thickBot="1">
      <c r="C119" s="692">
        <v>110</v>
      </c>
      <c r="D119" s="677" t="s">
        <v>849</v>
      </c>
      <c r="E119" s="693"/>
      <c r="F119" s="693"/>
      <c r="G119" s="693" t="s">
        <v>859</v>
      </c>
      <c r="H119" s="693"/>
      <c r="I119" s="697"/>
      <c r="J119" s="784"/>
      <c r="K119" s="686" t="s">
        <v>558</v>
      </c>
      <c r="L119" s="686"/>
      <c r="M119" s="686"/>
    </row>
    <row r="120" spans="3:13">
      <c r="C120" s="687">
        <v>111</v>
      </c>
      <c r="D120" s="688" t="s">
        <v>598</v>
      </c>
      <c r="E120" s="688"/>
      <c r="F120" s="688"/>
      <c r="G120" s="688" t="s">
        <v>862</v>
      </c>
      <c r="H120" s="688"/>
      <c r="I120" s="695"/>
      <c r="J120" s="782" t="s">
        <v>860</v>
      </c>
      <c r="K120" s="686" t="s">
        <v>558</v>
      </c>
      <c r="L120" s="686"/>
      <c r="M120" s="686"/>
    </row>
    <row r="121" spans="3:13">
      <c r="C121" s="690">
        <v>112</v>
      </c>
      <c r="D121" s="682" t="s">
        <v>565</v>
      </c>
      <c r="E121" s="682"/>
      <c r="F121" s="682"/>
      <c r="G121" s="682" t="s">
        <v>863</v>
      </c>
      <c r="H121" s="682"/>
      <c r="I121" s="696"/>
      <c r="J121" s="783"/>
      <c r="K121" s="686" t="s">
        <v>558</v>
      </c>
      <c r="L121" s="686"/>
      <c r="M121" s="686"/>
    </row>
    <row r="122" spans="3:13">
      <c r="C122" s="690">
        <v>113</v>
      </c>
      <c r="D122" s="682" t="s">
        <v>566</v>
      </c>
      <c r="E122" s="682"/>
      <c r="F122" s="682"/>
      <c r="G122" s="682" t="s">
        <v>864</v>
      </c>
      <c r="H122" s="682"/>
      <c r="I122" s="696"/>
      <c r="J122" s="783"/>
      <c r="K122" s="686" t="s">
        <v>558</v>
      </c>
      <c r="L122" s="686"/>
      <c r="M122" s="686"/>
    </row>
    <row r="123" spans="3:13">
      <c r="C123" s="690">
        <v>114</v>
      </c>
      <c r="D123" s="682" t="s">
        <v>567</v>
      </c>
      <c r="E123" s="682"/>
      <c r="F123" s="682"/>
      <c r="G123" s="682" t="s">
        <v>865</v>
      </c>
      <c r="H123" s="682"/>
      <c r="I123" s="696"/>
      <c r="J123" s="783"/>
      <c r="K123" s="686" t="s">
        <v>558</v>
      </c>
      <c r="L123" s="686"/>
      <c r="M123" s="686"/>
    </row>
    <row r="124" spans="3:13">
      <c r="C124" s="690">
        <v>115</v>
      </c>
      <c r="D124" s="682" t="s">
        <v>716</v>
      </c>
      <c r="E124" s="682"/>
      <c r="F124" s="682"/>
      <c r="G124" s="682" t="s">
        <v>866</v>
      </c>
      <c r="H124" s="682"/>
      <c r="I124" s="696"/>
      <c r="J124" s="783"/>
      <c r="K124" s="686" t="s">
        <v>558</v>
      </c>
      <c r="L124" s="686"/>
      <c r="M124" s="686"/>
    </row>
    <row r="125" spans="3:13">
      <c r="C125" s="690">
        <v>116</v>
      </c>
      <c r="D125" s="682" t="s">
        <v>717</v>
      </c>
      <c r="E125" s="682"/>
      <c r="F125" s="682"/>
      <c r="G125" s="682" t="s">
        <v>867</v>
      </c>
      <c r="H125" s="682"/>
      <c r="I125" s="696"/>
      <c r="J125" s="783"/>
      <c r="K125" s="686" t="s">
        <v>558</v>
      </c>
      <c r="L125" s="686"/>
      <c r="M125" s="686"/>
    </row>
    <row r="126" spans="3:13" ht="15" thickBot="1">
      <c r="C126" s="692">
        <v>117</v>
      </c>
      <c r="D126" s="693" t="s">
        <v>718</v>
      </c>
      <c r="E126" s="693"/>
      <c r="F126" s="693"/>
      <c r="G126" s="693" t="s">
        <v>868</v>
      </c>
      <c r="H126" s="693"/>
      <c r="I126" s="697"/>
      <c r="J126" s="784"/>
      <c r="K126" s="686" t="s">
        <v>558</v>
      </c>
      <c r="L126" s="686"/>
      <c r="M126" s="686"/>
    </row>
    <row r="127" spans="3:13">
      <c r="C127" s="687">
        <v>118</v>
      </c>
      <c r="D127" s="675" t="s">
        <v>571</v>
      </c>
      <c r="E127" s="688" t="s">
        <v>574</v>
      </c>
      <c r="F127" s="688"/>
      <c r="G127" s="688" t="s">
        <v>584</v>
      </c>
      <c r="H127" s="688"/>
      <c r="I127" s="695"/>
      <c r="J127" s="767"/>
      <c r="K127" s="686" t="s">
        <v>555</v>
      </c>
      <c r="L127" s="686"/>
      <c r="M127" s="686"/>
    </row>
    <row r="128" spans="3:13">
      <c r="C128" s="690">
        <v>119</v>
      </c>
      <c r="D128" s="676" t="s">
        <v>604</v>
      </c>
      <c r="E128" s="682" t="s">
        <v>612</v>
      </c>
      <c r="F128" s="682"/>
      <c r="G128" s="682" t="s">
        <v>611</v>
      </c>
      <c r="H128" s="682"/>
      <c r="I128" s="696"/>
      <c r="J128" s="768"/>
      <c r="K128" s="686" t="s">
        <v>552</v>
      </c>
      <c r="L128" s="686"/>
      <c r="M128" s="686"/>
    </row>
    <row r="129" spans="3:13">
      <c r="C129" s="690">
        <v>120</v>
      </c>
      <c r="D129" s="676" t="s">
        <v>869</v>
      </c>
      <c r="E129" s="682"/>
      <c r="F129" s="682"/>
      <c r="G129" s="682" t="s">
        <v>912</v>
      </c>
      <c r="H129" s="682"/>
      <c r="I129" s="696"/>
      <c r="J129" s="768"/>
      <c r="K129" s="686" t="s">
        <v>558</v>
      </c>
      <c r="L129" s="686"/>
      <c r="M129" s="686"/>
    </row>
    <row r="130" spans="3:13">
      <c r="C130" s="690">
        <v>121</v>
      </c>
      <c r="D130" s="676" t="s">
        <v>870</v>
      </c>
      <c r="E130" s="682"/>
      <c r="F130" s="682"/>
      <c r="G130" s="682" t="s">
        <v>913</v>
      </c>
      <c r="H130" s="682"/>
      <c r="I130" s="696"/>
      <c r="J130" s="768"/>
      <c r="K130" s="686" t="s">
        <v>558</v>
      </c>
      <c r="L130" s="686"/>
      <c r="M130" s="686"/>
    </row>
    <row r="131" spans="3:13">
      <c r="C131" s="690">
        <v>122</v>
      </c>
      <c r="D131" s="676" t="s">
        <v>638</v>
      </c>
      <c r="E131" s="682"/>
      <c r="F131" s="682"/>
      <c r="G131" s="682" t="s">
        <v>653</v>
      </c>
      <c r="H131" s="682"/>
      <c r="I131" s="696"/>
      <c r="J131" s="768"/>
      <c r="K131" s="686" t="s">
        <v>552</v>
      </c>
      <c r="L131" s="686"/>
      <c r="M131" s="686"/>
    </row>
    <row r="132" spans="3:13">
      <c r="C132" s="690">
        <v>123</v>
      </c>
      <c r="D132" s="676" t="s">
        <v>871</v>
      </c>
      <c r="E132" s="682"/>
      <c r="F132" s="682"/>
      <c r="G132" s="682" t="s">
        <v>914</v>
      </c>
      <c r="H132" s="682"/>
      <c r="I132" s="696"/>
      <c r="J132" s="768"/>
      <c r="K132" s="686" t="s">
        <v>558</v>
      </c>
      <c r="L132" s="686"/>
      <c r="M132" s="686"/>
    </row>
    <row r="133" spans="3:13">
      <c r="C133" s="690">
        <v>124</v>
      </c>
      <c r="D133" s="676" t="s">
        <v>639</v>
      </c>
      <c r="E133" s="682"/>
      <c r="F133" s="682"/>
      <c r="G133" s="682" t="s">
        <v>654</v>
      </c>
      <c r="H133" s="682"/>
      <c r="I133" s="696"/>
      <c r="J133" s="768"/>
      <c r="K133" s="686" t="s">
        <v>553</v>
      </c>
      <c r="L133" s="686"/>
      <c r="M133" s="686"/>
    </row>
    <row r="134" spans="3:13">
      <c r="C134" s="690">
        <v>125</v>
      </c>
      <c r="D134" s="676" t="s">
        <v>670</v>
      </c>
      <c r="E134" s="682"/>
      <c r="F134" s="682"/>
      <c r="G134" s="682" t="s">
        <v>692</v>
      </c>
      <c r="H134" s="682"/>
      <c r="I134" s="696"/>
      <c r="J134" s="768"/>
      <c r="K134" s="686" t="s">
        <v>553</v>
      </c>
      <c r="L134" s="686"/>
      <c r="M134" s="686"/>
    </row>
    <row r="135" spans="3:13">
      <c r="C135" s="690">
        <v>126</v>
      </c>
      <c r="D135" s="676" t="s">
        <v>640</v>
      </c>
      <c r="E135" s="682"/>
      <c r="F135" s="682"/>
      <c r="G135" s="682" t="s">
        <v>655</v>
      </c>
      <c r="H135" s="682"/>
      <c r="I135" s="696"/>
      <c r="J135" s="768"/>
      <c r="K135" s="686" t="s">
        <v>552</v>
      </c>
      <c r="L135" s="686"/>
      <c r="M135" s="686"/>
    </row>
    <row r="136" spans="3:13">
      <c r="C136" s="690">
        <v>127</v>
      </c>
      <c r="D136" s="676" t="s">
        <v>671</v>
      </c>
      <c r="E136" s="682"/>
      <c r="F136" s="682"/>
      <c r="G136" s="682" t="s">
        <v>693</v>
      </c>
      <c r="H136" s="682"/>
      <c r="I136" s="696"/>
      <c r="J136" s="768"/>
      <c r="K136" s="686" t="s">
        <v>553</v>
      </c>
      <c r="L136" s="686"/>
      <c r="M136" s="686"/>
    </row>
    <row r="137" spans="3:13">
      <c r="C137" s="690">
        <v>128</v>
      </c>
      <c r="D137" s="676" t="s">
        <v>872</v>
      </c>
      <c r="E137" s="682"/>
      <c r="F137" s="682"/>
      <c r="G137" s="682" t="s">
        <v>915</v>
      </c>
      <c r="H137" s="682"/>
      <c r="I137" s="696"/>
      <c r="J137" s="768"/>
      <c r="K137" s="686" t="s">
        <v>558</v>
      </c>
      <c r="L137" s="686"/>
      <c r="M137" s="686"/>
    </row>
    <row r="138" spans="3:13">
      <c r="C138" s="690">
        <v>129</v>
      </c>
      <c r="D138" s="676" t="s">
        <v>873</v>
      </c>
      <c r="E138" s="682"/>
      <c r="F138" s="682"/>
      <c r="G138" s="682" t="s">
        <v>916</v>
      </c>
      <c r="H138" s="682"/>
      <c r="I138" s="696"/>
      <c r="J138" s="768"/>
      <c r="K138" s="686" t="s">
        <v>558</v>
      </c>
      <c r="L138" s="686"/>
      <c r="M138" s="686"/>
    </row>
    <row r="139" spans="3:13">
      <c r="C139" s="690">
        <v>130</v>
      </c>
      <c r="D139" s="676" t="s">
        <v>874</v>
      </c>
      <c r="E139" s="682"/>
      <c r="F139" s="682"/>
      <c r="G139" s="682" t="s">
        <v>917</v>
      </c>
      <c r="H139" s="682"/>
      <c r="I139" s="696"/>
      <c r="J139" s="768"/>
      <c r="K139" s="686" t="s">
        <v>558</v>
      </c>
      <c r="L139" s="686"/>
      <c r="M139" s="686"/>
    </row>
    <row r="140" spans="3:13" ht="29.5" thickBot="1">
      <c r="C140" s="692">
        <v>131</v>
      </c>
      <c r="D140" s="677" t="s">
        <v>875</v>
      </c>
      <c r="E140" s="693"/>
      <c r="F140" s="693"/>
      <c r="G140" s="693" t="s">
        <v>918</v>
      </c>
      <c r="H140" s="693"/>
      <c r="I140" s="697"/>
      <c r="J140" s="769"/>
      <c r="K140" s="686" t="s">
        <v>558</v>
      </c>
      <c r="L140" s="686"/>
      <c r="M140" s="686"/>
    </row>
    <row r="141" spans="3:13">
      <c r="C141" s="687">
        <v>132</v>
      </c>
      <c r="D141" s="675" t="s">
        <v>133</v>
      </c>
      <c r="E141" s="688"/>
      <c r="F141" s="688"/>
      <c r="G141" s="688" t="s">
        <v>656</v>
      </c>
      <c r="H141" s="688"/>
      <c r="I141" s="695"/>
      <c r="J141" s="767"/>
      <c r="K141" s="686" t="s">
        <v>552</v>
      </c>
      <c r="L141" s="686"/>
      <c r="M141" s="686"/>
    </row>
    <row r="142" spans="3:13">
      <c r="C142" s="690">
        <v>133</v>
      </c>
      <c r="D142" s="676" t="s">
        <v>876</v>
      </c>
      <c r="E142" s="682"/>
      <c r="F142" s="682"/>
      <c r="G142" s="682" t="s">
        <v>919</v>
      </c>
      <c r="H142" s="682"/>
      <c r="I142" s="696"/>
      <c r="J142" s="768"/>
      <c r="K142" s="686" t="s">
        <v>558</v>
      </c>
      <c r="L142" s="686"/>
      <c r="M142" s="686"/>
    </row>
    <row r="143" spans="3:13">
      <c r="C143" s="690">
        <v>134</v>
      </c>
      <c r="D143" s="676" t="s">
        <v>672</v>
      </c>
      <c r="E143" s="682"/>
      <c r="F143" s="682"/>
      <c r="G143" s="682" t="s">
        <v>694</v>
      </c>
      <c r="H143" s="682"/>
      <c r="I143" s="696"/>
      <c r="J143" s="768"/>
      <c r="K143" s="686" t="s">
        <v>553</v>
      </c>
      <c r="L143" s="686"/>
      <c r="M143" s="686"/>
    </row>
    <row r="144" spans="3:13">
      <c r="C144" s="690">
        <v>135</v>
      </c>
      <c r="D144" s="676" t="s">
        <v>673</v>
      </c>
      <c r="E144" s="682"/>
      <c r="F144" s="682"/>
      <c r="G144" s="682" t="s">
        <v>695</v>
      </c>
      <c r="H144" s="682"/>
      <c r="I144" s="696"/>
      <c r="J144" s="768"/>
      <c r="K144" s="686" t="s">
        <v>553</v>
      </c>
      <c r="L144" s="686"/>
      <c r="M144" s="686"/>
    </row>
    <row r="145" spans="3:13">
      <c r="C145" s="690">
        <v>136</v>
      </c>
      <c r="D145" s="676" t="s">
        <v>674</v>
      </c>
      <c r="E145" s="682"/>
      <c r="F145" s="682"/>
      <c r="G145" s="682" t="s">
        <v>696</v>
      </c>
      <c r="H145" s="682"/>
      <c r="I145" s="696"/>
      <c r="J145" s="768"/>
      <c r="K145" s="686" t="s">
        <v>553</v>
      </c>
      <c r="L145" s="686"/>
      <c r="M145" s="686"/>
    </row>
    <row r="146" spans="3:13">
      <c r="C146" s="690">
        <v>137</v>
      </c>
      <c r="D146" s="676" t="s">
        <v>675</v>
      </c>
      <c r="E146" s="682"/>
      <c r="F146" s="682"/>
      <c r="G146" s="682" t="s">
        <v>697</v>
      </c>
      <c r="H146" s="682"/>
      <c r="I146" s="696"/>
      <c r="J146" s="768"/>
      <c r="K146" s="686" t="s">
        <v>553</v>
      </c>
      <c r="L146" s="686"/>
      <c r="M146" s="686"/>
    </row>
    <row r="147" spans="3:13">
      <c r="C147" s="690">
        <v>138</v>
      </c>
      <c r="D147" s="676" t="s">
        <v>676</v>
      </c>
      <c r="E147" s="682"/>
      <c r="F147" s="682"/>
      <c r="G147" s="682" t="s">
        <v>698</v>
      </c>
      <c r="H147" s="682"/>
      <c r="I147" s="696"/>
      <c r="J147" s="768"/>
      <c r="K147" s="686" t="s">
        <v>553</v>
      </c>
      <c r="L147" s="686"/>
      <c r="M147" s="686"/>
    </row>
    <row r="148" spans="3:13">
      <c r="C148" s="690">
        <v>139</v>
      </c>
      <c r="D148" s="676" t="s">
        <v>877</v>
      </c>
      <c r="E148" s="682"/>
      <c r="F148" s="682"/>
      <c r="G148" s="682" t="s">
        <v>920</v>
      </c>
      <c r="H148" s="682"/>
      <c r="I148" s="696"/>
      <c r="J148" s="768"/>
      <c r="K148" s="686" t="s">
        <v>558</v>
      </c>
      <c r="L148" s="686"/>
      <c r="M148" s="686"/>
    </row>
    <row r="149" spans="3:13">
      <c r="C149" s="690">
        <v>140</v>
      </c>
      <c r="D149" s="676" t="s">
        <v>878</v>
      </c>
      <c r="E149" s="682"/>
      <c r="F149" s="682"/>
      <c r="G149" s="682" t="s">
        <v>921</v>
      </c>
      <c r="H149" s="682"/>
      <c r="I149" s="696"/>
      <c r="J149" s="768"/>
      <c r="K149" s="686" t="s">
        <v>558</v>
      </c>
      <c r="L149" s="686"/>
      <c r="M149" s="686"/>
    </row>
    <row r="150" spans="3:13" ht="29">
      <c r="C150" s="690">
        <v>141</v>
      </c>
      <c r="D150" s="676" t="s">
        <v>879</v>
      </c>
      <c r="E150" s="682"/>
      <c r="F150" s="682"/>
      <c r="G150" s="682" t="s">
        <v>922</v>
      </c>
      <c r="H150" s="682"/>
      <c r="I150" s="696"/>
      <c r="J150" s="768"/>
      <c r="K150" s="686" t="s">
        <v>558</v>
      </c>
      <c r="L150" s="686"/>
      <c r="M150" s="686"/>
    </row>
    <row r="151" spans="3:13">
      <c r="C151" s="690">
        <v>142</v>
      </c>
      <c r="D151" s="676" t="s">
        <v>880</v>
      </c>
      <c r="E151" s="682"/>
      <c r="F151" s="682"/>
      <c r="G151" s="682" t="s">
        <v>923</v>
      </c>
      <c r="H151" s="682"/>
      <c r="I151" s="696"/>
      <c r="J151" s="768"/>
      <c r="K151" s="686" t="s">
        <v>558</v>
      </c>
      <c r="L151" s="686"/>
      <c r="M151" s="686"/>
    </row>
    <row r="152" spans="3:13">
      <c r="C152" s="690">
        <v>143</v>
      </c>
      <c r="D152" s="676" t="s">
        <v>881</v>
      </c>
      <c r="E152" s="682"/>
      <c r="F152" s="682"/>
      <c r="G152" s="682" t="s">
        <v>924</v>
      </c>
      <c r="H152" s="682"/>
      <c r="I152" s="696"/>
      <c r="J152" s="768"/>
      <c r="K152" s="686" t="s">
        <v>558</v>
      </c>
      <c r="L152" s="686"/>
      <c r="M152" s="686"/>
    </row>
    <row r="153" spans="3:13">
      <c r="C153" s="690">
        <v>144</v>
      </c>
      <c r="D153" s="676" t="s">
        <v>882</v>
      </c>
      <c r="E153" s="682"/>
      <c r="F153" s="682"/>
      <c r="G153" s="682" t="s">
        <v>925</v>
      </c>
      <c r="H153" s="682"/>
      <c r="I153" s="696"/>
      <c r="J153" s="768"/>
      <c r="K153" s="686" t="s">
        <v>558</v>
      </c>
      <c r="L153" s="686"/>
      <c r="M153" s="686"/>
    </row>
    <row r="154" spans="3:13">
      <c r="C154" s="690">
        <v>145</v>
      </c>
      <c r="D154" s="676" t="s">
        <v>677</v>
      </c>
      <c r="E154" s="682"/>
      <c r="F154" s="682"/>
      <c r="G154" s="682" t="s">
        <v>699</v>
      </c>
      <c r="H154" s="682"/>
      <c r="I154" s="696"/>
      <c r="J154" s="768"/>
      <c r="K154" s="686" t="s">
        <v>553</v>
      </c>
      <c r="L154" s="686"/>
      <c r="M154" s="686"/>
    </row>
    <row r="155" spans="3:13">
      <c r="C155" s="690">
        <v>146</v>
      </c>
      <c r="D155" s="676" t="s">
        <v>678</v>
      </c>
      <c r="E155" s="682"/>
      <c r="F155" s="682"/>
      <c r="G155" s="682" t="s">
        <v>700</v>
      </c>
      <c r="H155" s="682"/>
      <c r="I155" s="696"/>
      <c r="J155" s="768"/>
      <c r="K155" s="686" t="s">
        <v>553</v>
      </c>
      <c r="L155" s="686"/>
      <c r="M155" s="686"/>
    </row>
    <row r="156" spans="3:13">
      <c r="C156" s="690">
        <v>147</v>
      </c>
      <c r="D156" s="676" t="s">
        <v>883</v>
      </c>
      <c r="E156" s="682"/>
      <c r="F156" s="682"/>
      <c r="G156" s="682" t="s">
        <v>926</v>
      </c>
      <c r="H156" s="682"/>
      <c r="I156" s="696"/>
      <c r="J156" s="768"/>
      <c r="K156" s="686" t="s">
        <v>558</v>
      </c>
      <c r="L156" s="686"/>
      <c r="M156" s="686"/>
    </row>
    <row r="157" spans="3:13">
      <c r="C157" s="690">
        <v>148</v>
      </c>
      <c r="D157" s="676" t="s">
        <v>884</v>
      </c>
      <c r="E157" s="682"/>
      <c r="F157" s="682"/>
      <c r="G157" s="682" t="s">
        <v>927</v>
      </c>
      <c r="H157" s="682"/>
      <c r="I157" s="696"/>
      <c r="J157" s="768"/>
      <c r="K157" s="686" t="s">
        <v>558</v>
      </c>
      <c r="L157" s="686"/>
      <c r="M157" s="686"/>
    </row>
    <row r="158" spans="3:13">
      <c r="C158" s="690">
        <v>149</v>
      </c>
      <c r="D158" s="676" t="s">
        <v>885</v>
      </c>
      <c r="E158" s="682"/>
      <c r="F158" s="682"/>
      <c r="G158" s="682" t="s">
        <v>928</v>
      </c>
      <c r="H158" s="682"/>
      <c r="I158" s="696"/>
      <c r="J158" s="768"/>
      <c r="K158" s="686" t="s">
        <v>558</v>
      </c>
      <c r="L158" s="686"/>
      <c r="M158" s="686"/>
    </row>
    <row r="159" spans="3:13">
      <c r="C159" s="690">
        <v>150</v>
      </c>
      <c r="D159" s="676" t="s">
        <v>886</v>
      </c>
      <c r="E159" s="682"/>
      <c r="F159" s="682"/>
      <c r="G159" s="682" t="s">
        <v>929</v>
      </c>
      <c r="H159" s="682"/>
      <c r="I159" s="696"/>
      <c r="J159" s="768"/>
      <c r="K159" s="686" t="s">
        <v>558</v>
      </c>
      <c r="L159" s="686"/>
      <c r="M159" s="686"/>
    </row>
    <row r="160" spans="3:13">
      <c r="C160" s="690">
        <v>151</v>
      </c>
      <c r="D160" s="676" t="s">
        <v>887</v>
      </c>
      <c r="E160" s="682"/>
      <c r="F160" s="682"/>
      <c r="G160" s="682" t="s">
        <v>930</v>
      </c>
      <c r="H160" s="682"/>
      <c r="I160" s="696"/>
      <c r="J160" s="768"/>
      <c r="K160" s="686" t="s">
        <v>558</v>
      </c>
      <c r="L160" s="686"/>
      <c r="M160" s="686"/>
    </row>
    <row r="161" spans="3:13">
      <c r="C161" s="690">
        <v>152</v>
      </c>
      <c r="D161" s="676" t="s">
        <v>888</v>
      </c>
      <c r="E161" s="682"/>
      <c r="F161" s="682"/>
      <c r="G161" s="682" t="s">
        <v>931</v>
      </c>
      <c r="H161" s="682"/>
      <c r="I161" s="696"/>
      <c r="J161" s="768"/>
      <c r="K161" s="686" t="s">
        <v>558</v>
      </c>
      <c r="L161" s="686"/>
      <c r="M161" s="686"/>
    </row>
    <row r="162" spans="3:13">
      <c r="C162" s="690">
        <v>153</v>
      </c>
      <c r="D162" s="676" t="s">
        <v>889</v>
      </c>
      <c r="E162" s="682"/>
      <c r="F162" s="682"/>
      <c r="G162" s="682" t="s">
        <v>932</v>
      </c>
      <c r="H162" s="682"/>
      <c r="I162" s="696"/>
      <c r="J162" s="768"/>
      <c r="K162" s="686" t="s">
        <v>558</v>
      </c>
      <c r="L162" s="686"/>
      <c r="M162" s="686"/>
    </row>
    <row r="163" spans="3:13">
      <c r="C163" s="690">
        <v>154</v>
      </c>
      <c r="D163" s="676" t="s">
        <v>890</v>
      </c>
      <c r="E163" s="682"/>
      <c r="F163" s="682"/>
      <c r="G163" s="682" t="s">
        <v>933</v>
      </c>
      <c r="H163" s="682"/>
      <c r="I163" s="696"/>
      <c r="J163" s="768"/>
      <c r="K163" s="686" t="s">
        <v>558</v>
      </c>
      <c r="L163" s="686"/>
      <c r="M163" s="686"/>
    </row>
    <row r="164" spans="3:13" ht="15" thickBot="1">
      <c r="C164" s="692">
        <v>155</v>
      </c>
      <c r="D164" s="677" t="s">
        <v>891</v>
      </c>
      <c r="E164" s="693"/>
      <c r="F164" s="693"/>
      <c r="G164" s="693" t="s">
        <v>934</v>
      </c>
      <c r="H164" s="693"/>
      <c r="I164" s="697"/>
      <c r="J164" s="769"/>
      <c r="K164" s="686" t="s">
        <v>558</v>
      </c>
      <c r="L164" s="686"/>
      <c r="M164" s="686"/>
    </row>
    <row r="165" spans="3:13">
      <c r="C165" s="687">
        <v>156</v>
      </c>
      <c r="D165" s="675" t="s">
        <v>679</v>
      </c>
      <c r="E165" s="688"/>
      <c r="F165" s="688"/>
      <c r="G165" s="688" t="s">
        <v>701</v>
      </c>
      <c r="H165" s="688"/>
      <c r="I165" s="695"/>
      <c r="J165" s="767"/>
      <c r="K165" s="686" t="s">
        <v>553</v>
      </c>
      <c r="L165" s="686"/>
      <c r="M165" s="686"/>
    </row>
    <row r="166" spans="3:13" ht="29">
      <c r="C166" s="690">
        <v>157</v>
      </c>
      <c r="D166" s="676" t="s">
        <v>680</v>
      </c>
      <c r="E166" s="682"/>
      <c r="F166" s="682"/>
      <c r="G166" s="682" t="s">
        <v>702</v>
      </c>
      <c r="H166" s="682"/>
      <c r="I166" s="696"/>
      <c r="J166" s="768"/>
      <c r="K166" s="686" t="s">
        <v>553</v>
      </c>
      <c r="L166" s="686"/>
      <c r="M166" s="686"/>
    </row>
    <row r="167" spans="3:13">
      <c r="C167" s="690">
        <v>158</v>
      </c>
      <c r="D167" s="676" t="s">
        <v>892</v>
      </c>
      <c r="E167" s="682"/>
      <c r="F167" s="682"/>
      <c r="G167" s="682" t="s">
        <v>935</v>
      </c>
      <c r="H167" s="682"/>
      <c r="I167" s="696"/>
      <c r="J167" s="768"/>
      <c r="K167" s="686" t="s">
        <v>553</v>
      </c>
      <c r="L167" s="686"/>
      <c r="M167" s="686"/>
    </row>
    <row r="168" spans="3:13">
      <c r="C168" s="690">
        <v>159</v>
      </c>
      <c r="D168" s="676" t="s">
        <v>893</v>
      </c>
      <c r="E168" s="682"/>
      <c r="F168" s="682"/>
      <c r="G168" s="682" t="s">
        <v>936</v>
      </c>
      <c r="H168" s="682"/>
      <c r="I168" s="696"/>
      <c r="J168" s="768"/>
      <c r="K168" s="686" t="s">
        <v>558</v>
      </c>
      <c r="L168" s="686"/>
      <c r="M168" s="686"/>
    </row>
    <row r="169" spans="3:13">
      <c r="C169" s="690">
        <v>160</v>
      </c>
      <c r="D169" s="676" t="s">
        <v>894</v>
      </c>
      <c r="E169" s="682"/>
      <c r="F169" s="682"/>
      <c r="G169" s="682" t="s">
        <v>937</v>
      </c>
      <c r="H169" s="682"/>
      <c r="I169" s="696"/>
      <c r="J169" s="768"/>
      <c r="K169" s="686" t="s">
        <v>558</v>
      </c>
      <c r="L169" s="686"/>
      <c r="M169" s="686"/>
    </row>
    <row r="170" spans="3:13">
      <c r="C170" s="690">
        <v>161</v>
      </c>
      <c r="D170" s="676" t="s">
        <v>895</v>
      </c>
      <c r="E170" s="682"/>
      <c r="F170" s="682"/>
      <c r="G170" s="682" t="s">
        <v>938</v>
      </c>
      <c r="H170" s="682"/>
      <c r="I170" s="696"/>
      <c r="J170" s="768"/>
      <c r="K170" s="686" t="s">
        <v>558</v>
      </c>
      <c r="L170" s="686"/>
      <c r="M170" s="686"/>
    </row>
    <row r="171" spans="3:13">
      <c r="C171" s="690">
        <v>162</v>
      </c>
      <c r="D171" s="676" t="s">
        <v>896</v>
      </c>
      <c r="E171" s="682"/>
      <c r="F171" s="682"/>
      <c r="G171" s="682" t="s">
        <v>939</v>
      </c>
      <c r="H171" s="682"/>
      <c r="I171" s="696"/>
      <c r="J171" s="768"/>
      <c r="K171" s="686" t="s">
        <v>558</v>
      </c>
      <c r="L171" s="686"/>
      <c r="M171" s="686"/>
    </row>
    <row r="172" spans="3:13">
      <c r="C172" s="690">
        <v>163</v>
      </c>
      <c r="D172" s="676" t="s">
        <v>897</v>
      </c>
      <c r="E172" s="682"/>
      <c r="F172" s="682"/>
      <c r="G172" s="682" t="s">
        <v>940</v>
      </c>
      <c r="H172" s="682"/>
      <c r="I172" s="696"/>
      <c r="J172" s="768"/>
      <c r="K172" s="686" t="s">
        <v>558</v>
      </c>
      <c r="L172" s="686"/>
      <c r="M172" s="686"/>
    </row>
    <row r="173" spans="3:13">
      <c r="C173" s="690">
        <v>164</v>
      </c>
      <c r="D173" s="676" t="s">
        <v>641</v>
      </c>
      <c r="E173" s="682"/>
      <c r="F173" s="682"/>
      <c r="G173" s="682" t="s">
        <v>657</v>
      </c>
      <c r="H173" s="682"/>
      <c r="I173" s="696"/>
      <c r="J173" s="768"/>
      <c r="K173" s="686" t="s">
        <v>552</v>
      </c>
      <c r="L173" s="686"/>
      <c r="M173" s="686"/>
    </row>
    <row r="174" spans="3:13">
      <c r="C174" s="690">
        <v>165</v>
      </c>
      <c r="D174" s="676" t="s">
        <v>642</v>
      </c>
      <c r="E174" s="682"/>
      <c r="F174" s="682"/>
      <c r="G174" s="682" t="s">
        <v>658</v>
      </c>
      <c r="H174" s="682"/>
      <c r="I174" s="696"/>
      <c r="J174" s="768"/>
      <c r="K174" s="686" t="s">
        <v>552</v>
      </c>
      <c r="L174" s="686"/>
      <c r="M174" s="686"/>
    </row>
    <row r="175" spans="3:13">
      <c r="C175" s="690">
        <v>166</v>
      </c>
      <c r="D175" s="676" t="s">
        <v>643</v>
      </c>
      <c r="E175" s="682"/>
      <c r="F175" s="682"/>
      <c r="G175" s="682" t="s">
        <v>659</v>
      </c>
      <c r="H175" s="682"/>
      <c r="I175" s="696"/>
      <c r="J175" s="768"/>
      <c r="K175" s="686" t="s">
        <v>553</v>
      </c>
      <c r="L175" s="686"/>
      <c r="M175" s="686"/>
    </row>
    <row r="176" spans="3:13">
      <c r="C176" s="690">
        <v>167</v>
      </c>
      <c r="D176" s="676" t="s">
        <v>898</v>
      </c>
      <c r="E176" s="682"/>
      <c r="F176" s="682"/>
      <c r="G176" s="682" t="s">
        <v>941</v>
      </c>
      <c r="H176" s="682"/>
      <c r="I176" s="696"/>
      <c r="J176" s="768"/>
      <c r="K176" s="686" t="s">
        <v>558</v>
      </c>
      <c r="L176" s="686"/>
      <c r="M176" s="686"/>
    </row>
    <row r="177" spans="3:13">
      <c r="C177" s="690">
        <v>168</v>
      </c>
      <c r="D177" s="676" t="s">
        <v>899</v>
      </c>
      <c r="E177" s="682"/>
      <c r="F177" s="682"/>
      <c r="G177" s="682" t="s">
        <v>942</v>
      </c>
      <c r="H177" s="682"/>
      <c r="I177" s="696"/>
      <c r="J177" s="768"/>
      <c r="K177" s="686" t="s">
        <v>558</v>
      </c>
      <c r="L177" s="686"/>
      <c r="M177" s="686"/>
    </row>
    <row r="178" spans="3:13">
      <c r="C178" s="690">
        <v>169</v>
      </c>
      <c r="D178" s="676" t="s">
        <v>900</v>
      </c>
      <c r="E178" s="682"/>
      <c r="F178" s="682"/>
      <c r="G178" s="682" t="s">
        <v>943</v>
      </c>
      <c r="H178" s="682"/>
      <c r="I178" s="696"/>
      <c r="J178" s="768"/>
      <c r="K178" s="686" t="s">
        <v>558</v>
      </c>
      <c r="L178" s="686"/>
      <c r="M178" s="686"/>
    </row>
    <row r="179" spans="3:13">
      <c r="C179" s="690">
        <v>170</v>
      </c>
      <c r="D179" s="676" t="s">
        <v>901</v>
      </c>
      <c r="E179" s="682"/>
      <c r="F179" s="682"/>
      <c r="G179" s="682" t="s">
        <v>944</v>
      </c>
      <c r="H179" s="682"/>
      <c r="I179" s="696"/>
      <c r="J179" s="768"/>
      <c r="K179" s="686" t="s">
        <v>558</v>
      </c>
      <c r="L179" s="686"/>
      <c r="M179" s="686"/>
    </row>
    <row r="180" spans="3:13">
      <c r="C180" s="690">
        <v>171</v>
      </c>
      <c r="D180" s="676" t="s">
        <v>902</v>
      </c>
      <c r="E180" s="682"/>
      <c r="F180" s="682"/>
      <c r="G180" s="682" t="s">
        <v>945</v>
      </c>
      <c r="H180" s="682"/>
      <c r="I180" s="696"/>
      <c r="J180" s="768"/>
      <c r="K180" s="686" t="s">
        <v>558</v>
      </c>
      <c r="L180" s="686"/>
      <c r="M180" s="686"/>
    </row>
    <row r="181" spans="3:13">
      <c r="C181" s="690">
        <v>172</v>
      </c>
      <c r="D181" s="676" t="s">
        <v>903</v>
      </c>
      <c r="E181" s="682"/>
      <c r="F181" s="682"/>
      <c r="G181" s="682" t="s">
        <v>946</v>
      </c>
      <c r="H181" s="682"/>
      <c r="I181" s="696"/>
      <c r="J181" s="768"/>
      <c r="K181" s="686" t="s">
        <v>558</v>
      </c>
      <c r="L181" s="686"/>
      <c r="M181" s="686"/>
    </row>
    <row r="182" spans="3:13">
      <c r="C182" s="690">
        <v>173</v>
      </c>
      <c r="D182" s="676" t="s">
        <v>904</v>
      </c>
      <c r="E182" s="682"/>
      <c r="F182" s="682"/>
      <c r="G182" s="682" t="s">
        <v>947</v>
      </c>
      <c r="H182" s="682"/>
      <c r="I182" s="696"/>
      <c r="J182" s="768"/>
      <c r="K182" s="686" t="s">
        <v>558</v>
      </c>
      <c r="L182" s="686"/>
      <c r="M182" s="686"/>
    </row>
    <row r="183" spans="3:13">
      <c r="C183" s="690">
        <v>174</v>
      </c>
      <c r="D183" s="676" t="s">
        <v>905</v>
      </c>
      <c r="E183" s="682"/>
      <c r="F183" s="682"/>
      <c r="G183" s="682" t="s">
        <v>948</v>
      </c>
      <c r="H183" s="682"/>
      <c r="I183" s="696"/>
      <c r="J183" s="768"/>
      <c r="K183" s="686" t="s">
        <v>558</v>
      </c>
      <c r="L183" s="686"/>
      <c r="M183" s="686"/>
    </row>
    <row r="184" spans="3:13">
      <c r="C184" s="690">
        <v>175</v>
      </c>
      <c r="D184" s="676" t="s">
        <v>906</v>
      </c>
      <c r="E184" s="682"/>
      <c r="F184" s="682"/>
      <c r="G184" s="682" t="s">
        <v>949</v>
      </c>
      <c r="H184" s="682"/>
      <c r="I184" s="696"/>
      <c r="J184" s="768"/>
      <c r="K184" s="686" t="s">
        <v>558</v>
      </c>
      <c r="L184" s="686"/>
      <c r="M184" s="686"/>
    </row>
    <row r="185" spans="3:13">
      <c r="C185" s="690">
        <v>176</v>
      </c>
      <c r="D185" s="676" t="s">
        <v>907</v>
      </c>
      <c r="E185" s="682"/>
      <c r="F185" s="682"/>
      <c r="G185" s="682" t="s">
        <v>950</v>
      </c>
      <c r="H185" s="682"/>
      <c r="I185" s="696"/>
      <c r="J185" s="768"/>
      <c r="K185" s="686" t="s">
        <v>558</v>
      </c>
      <c r="L185" s="686"/>
      <c r="M185" s="686"/>
    </row>
    <row r="186" spans="3:13">
      <c r="C186" s="690">
        <v>177</v>
      </c>
      <c r="D186" s="676" t="s">
        <v>908</v>
      </c>
      <c r="E186" s="682"/>
      <c r="F186" s="682"/>
      <c r="G186" s="682" t="s">
        <v>951</v>
      </c>
      <c r="H186" s="682"/>
      <c r="I186" s="696"/>
      <c r="J186" s="768"/>
      <c r="K186" s="686" t="s">
        <v>558</v>
      </c>
      <c r="L186" s="686"/>
      <c r="M186" s="686"/>
    </row>
    <row r="187" spans="3:13">
      <c r="C187" s="690">
        <v>178</v>
      </c>
      <c r="D187" s="676" t="s">
        <v>909</v>
      </c>
      <c r="E187" s="682"/>
      <c r="F187" s="682"/>
      <c r="G187" s="682" t="s">
        <v>952</v>
      </c>
      <c r="H187" s="682"/>
      <c r="I187" s="696"/>
      <c r="J187" s="768"/>
      <c r="K187" s="686" t="s">
        <v>558</v>
      </c>
      <c r="L187" s="686"/>
      <c r="M187" s="686"/>
    </row>
    <row r="188" spans="3:13">
      <c r="C188" s="690">
        <v>179</v>
      </c>
      <c r="D188" s="676" t="s">
        <v>910</v>
      </c>
      <c r="E188" s="682"/>
      <c r="F188" s="682"/>
      <c r="G188" s="682" t="s">
        <v>953</v>
      </c>
      <c r="H188" s="682"/>
      <c r="I188" s="696"/>
      <c r="J188" s="768"/>
      <c r="K188" s="686" t="s">
        <v>558</v>
      </c>
      <c r="L188" s="686"/>
      <c r="M188" s="686"/>
    </row>
    <row r="189" spans="3:13" ht="15" thickBot="1">
      <c r="C189" s="692">
        <v>180</v>
      </c>
      <c r="D189" s="677" t="s">
        <v>911</v>
      </c>
      <c r="E189" s="693"/>
      <c r="F189" s="693"/>
      <c r="G189" s="693" t="s">
        <v>954</v>
      </c>
      <c r="H189" s="693"/>
      <c r="I189" s="697"/>
      <c r="J189" s="769"/>
      <c r="K189" s="686" t="s">
        <v>558</v>
      </c>
      <c r="L189" s="686"/>
      <c r="M189" s="686"/>
    </row>
  </sheetData>
  <autoFilter ref="C3:I71" xr:uid="{B446A7DF-DE11-4FA0-BB39-F000FFF55984}"/>
  <mergeCells count="16">
    <mergeCell ref="J165:J189"/>
    <mergeCell ref="J47:J57"/>
    <mergeCell ref="J58:J68"/>
    <mergeCell ref="J69:J74"/>
    <mergeCell ref="J75:J81"/>
    <mergeCell ref="J82:J85"/>
    <mergeCell ref="J86:J109"/>
    <mergeCell ref="J110:J119"/>
    <mergeCell ref="J120:J126"/>
    <mergeCell ref="J127:J140"/>
    <mergeCell ref="J141:J164"/>
    <mergeCell ref="J30:J46"/>
    <mergeCell ref="J4:J14"/>
    <mergeCell ref="J15:J18"/>
    <mergeCell ref="J19:J22"/>
    <mergeCell ref="J23:J29"/>
  </mergeCells>
  <phoneticPr fontId="10" type="noConversion"/>
  <conditionalFormatting sqref="H4:H34">
    <cfRule type="containsText" dxfId="46" priority="20" operator="containsText" text="Re-Submission">
      <formula>NOT(ISERROR(SEARCH("Re-Submission",H4)))</formula>
    </cfRule>
    <cfRule type="containsText" dxfId="45" priority="21" operator="containsText" text="Approved">
      <formula>NOT(ISERROR(SEARCH("Approved",H4)))</formula>
    </cfRule>
  </conditionalFormatting>
  <conditionalFormatting sqref="H4:H71">
    <cfRule type="containsText" dxfId="44" priority="17" operator="containsText" text="Yet To Submit">
      <formula>NOT(ISERROR(SEARCH("Yet To Submit",H4)))</formula>
    </cfRule>
    <cfRule type="containsText" dxfId="43" priority="18" operator="containsText" text="SECI-Review">
      <formula>NOT(ISERROR(SEARCH("SECI-Review",H4)))</formula>
    </cfRule>
    <cfRule type="containsText" dxfId="42" priority="19" stopIfTrue="1" operator="containsText" text="PGEL">
      <formula>NOT(ISERROR(SEARCH("PGEL",H4)))</formula>
    </cfRule>
  </conditionalFormatting>
  <conditionalFormatting sqref="H42:H43">
    <cfRule type="containsText" dxfId="41" priority="15" operator="containsText" text="Re-Submission">
      <formula>NOT(ISERROR(SEARCH("Re-Submission",H42)))</formula>
    </cfRule>
    <cfRule type="containsText" dxfId="40" priority="16" operator="containsText" text="Approved">
      <formula>NOT(ISERROR(SEARCH("Approved",H42)))</formula>
    </cfRule>
  </conditionalFormatting>
  <conditionalFormatting sqref="H45">
    <cfRule type="containsText" dxfId="39" priority="13" operator="containsText" text="Re-Submission">
      <formula>NOT(ISERROR(SEARCH("Re-Submission",H45)))</formula>
    </cfRule>
    <cfRule type="containsText" dxfId="38" priority="14" operator="containsText" text="Approved">
      <formula>NOT(ISERROR(SEARCH("Approved",H45)))</formula>
    </cfRule>
  </conditionalFormatting>
  <conditionalFormatting sqref="H47:H49">
    <cfRule type="containsText" dxfId="37" priority="3" operator="containsText" text="Re-Submission">
      <formula>NOT(ISERROR(SEARCH("Re-Submission",H47)))</formula>
    </cfRule>
    <cfRule type="containsText" dxfId="36" priority="4" operator="containsText" text="Approved">
      <formula>NOT(ISERROR(SEARCH("Approved",H47)))</formula>
    </cfRule>
  </conditionalFormatting>
  <conditionalFormatting sqref="H51">
    <cfRule type="containsText" dxfId="35" priority="7" operator="containsText" text="Re-Submission">
      <formula>NOT(ISERROR(SEARCH("Re-Submission",H51)))</formula>
    </cfRule>
    <cfRule type="containsText" dxfId="34" priority="8" operator="containsText" text="Approved">
      <formula>NOT(ISERROR(SEARCH("Approved",H51)))</formula>
    </cfRule>
  </conditionalFormatting>
  <conditionalFormatting sqref="H53">
    <cfRule type="containsText" dxfId="33" priority="5" operator="containsText" text="Re-Submission">
      <formula>NOT(ISERROR(SEARCH("Re-Submission",H53)))</formula>
    </cfRule>
    <cfRule type="containsText" dxfId="32" priority="6" operator="containsText" text="Approved">
      <formula>NOT(ISERROR(SEARCH("Approved",H53)))</formula>
    </cfRule>
  </conditionalFormatting>
  <conditionalFormatting sqref="H56">
    <cfRule type="containsText" dxfId="31" priority="1" operator="containsText" text="Re-Submission">
      <formula>NOT(ISERROR(SEARCH("Re-Submission",H56)))</formula>
    </cfRule>
    <cfRule type="containsText" dxfId="30" priority="2" operator="containsText" text="Approved">
      <formula>NOT(ISERROR(SEARCH("Approved",H56)))</formula>
    </cfRule>
  </conditionalFormatting>
  <dataValidations count="1">
    <dataValidation type="list" allowBlank="1" showInputMessage="1" showErrorMessage="1" sqref="H4:H71" xr:uid="{A3A0F454-A118-4F9E-91E9-E714BE5BAA8F}">
      <formula1>$M$4:$M$8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zoomScale="70" zoomScaleNormal="70" workbookViewId="0">
      <selection activeCell="K3" sqref="K3:O7"/>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3.6328125" style="502" bestFit="1" customWidth="1"/>
    <col min="16" max="17" width="1.1796875" style="502" customWidth="1"/>
    <col min="18" max="18" width="9.1796875" style="502" customWidth="1"/>
    <col min="19" max="16384" width="8.7265625" style="502"/>
  </cols>
  <sheetData>
    <row r="1" spans="2:20" ht="6" customHeight="1" thickBot="1"/>
    <row r="2" spans="2:20" ht="23" thickBot="1">
      <c r="B2" s="834" t="s">
        <v>445</v>
      </c>
      <c r="C2" s="835"/>
      <c r="D2" s="835"/>
      <c r="E2" s="835"/>
      <c r="F2" s="835"/>
      <c r="G2" s="835"/>
      <c r="H2" s="835"/>
      <c r="I2" s="835"/>
      <c r="J2" s="835"/>
      <c r="K2" s="835"/>
      <c r="L2" s="835"/>
      <c r="M2" s="836"/>
      <c r="N2" s="521" t="s">
        <v>447</v>
      </c>
      <c r="O2" s="522">
        <f ca="1">TODAY()-1</f>
        <v>45881</v>
      </c>
    </row>
    <row r="3" spans="2:20" ht="40" customHeight="1">
      <c r="B3" s="722" t="s">
        <v>0</v>
      </c>
      <c r="C3" s="723"/>
      <c r="D3" s="828" t="s">
        <v>446</v>
      </c>
      <c r="E3" s="829"/>
      <c r="F3" s="830"/>
      <c r="G3" s="819"/>
      <c r="H3" s="820"/>
      <c r="I3" s="820"/>
      <c r="J3" s="821"/>
      <c r="K3" s="804"/>
      <c r="L3" s="805"/>
      <c r="M3" s="805"/>
      <c r="N3" s="806"/>
      <c r="O3" s="807"/>
    </row>
    <row r="4" spans="2:20" ht="45" customHeight="1">
      <c r="B4" s="724" t="s">
        <v>427</v>
      </c>
      <c r="C4" s="725"/>
      <c r="D4" s="831" t="s">
        <v>426</v>
      </c>
      <c r="E4" s="832"/>
      <c r="F4" s="833"/>
      <c r="G4" s="822"/>
      <c r="H4" s="823"/>
      <c r="I4" s="823"/>
      <c r="J4" s="824"/>
      <c r="K4" s="808"/>
      <c r="L4" s="809"/>
      <c r="M4" s="809"/>
      <c r="N4" s="809"/>
      <c r="O4" s="810"/>
    </row>
    <row r="5" spans="2:20" ht="40" customHeight="1">
      <c r="B5" s="724" t="s">
        <v>1</v>
      </c>
      <c r="C5" s="725"/>
      <c r="D5" s="566" t="s">
        <v>428</v>
      </c>
      <c r="E5" s="855"/>
      <c r="F5" s="856"/>
      <c r="G5" s="822"/>
      <c r="H5" s="823"/>
      <c r="I5" s="823"/>
      <c r="J5" s="824"/>
      <c r="K5" s="808"/>
      <c r="L5" s="809"/>
      <c r="M5" s="809"/>
      <c r="N5" s="809"/>
      <c r="O5" s="810"/>
      <c r="R5" s="502">
        <f>0.71*5500</f>
        <v>3905</v>
      </c>
    </row>
    <row r="6" spans="2:20" ht="17.5">
      <c r="B6" s="724" t="s">
        <v>2</v>
      </c>
      <c r="C6" s="725"/>
      <c r="D6" s="568">
        <v>45616</v>
      </c>
      <c r="E6" s="857"/>
      <c r="F6" s="858"/>
      <c r="G6" s="822"/>
      <c r="H6" s="823"/>
      <c r="I6" s="823"/>
      <c r="J6" s="824"/>
      <c r="K6" s="808"/>
      <c r="L6" s="809"/>
      <c r="M6" s="809"/>
      <c r="N6" s="809"/>
      <c r="O6" s="810"/>
    </row>
    <row r="7" spans="2:20" ht="18" thickBot="1">
      <c r="B7" s="720" t="s">
        <v>3</v>
      </c>
      <c r="C7" s="721"/>
      <c r="D7" s="569">
        <f>D6+(36*30)</f>
        <v>46696</v>
      </c>
      <c r="E7" s="859"/>
      <c r="F7" s="860"/>
      <c r="G7" s="825"/>
      <c r="H7" s="826"/>
      <c r="I7" s="826"/>
      <c r="J7" s="827"/>
      <c r="K7" s="811"/>
      <c r="L7" s="812"/>
      <c r="M7" s="812"/>
      <c r="N7" s="812"/>
      <c r="O7" s="813"/>
      <c r="P7" s="502">
        <f>D7-D6</f>
        <v>1080</v>
      </c>
      <c r="Q7" s="502">
        <f ca="1">D7-O2</f>
        <v>815</v>
      </c>
    </row>
    <row r="8" spans="2:20" ht="30.5" thickBot="1">
      <c r="B8" s="534" t="s">
        <v>443</v>
      </c>
      <c r="C8" s="535" t="s">
        <v>4</v>
      </c>
      <c r="D8" s="567" t="s">
        <v>5</v>
      </c>
      <c r="E8" s="567" t="s">
        <v>6</v>
      </c>
      <c r="F8" s="567" t="s">
        <v>7</v>
      </c>
      <c r="G8" s="535" t="s">
        <v>8</v>
      </c>
      <c r="H8" s="535" t="s">
        <v>9</v>
      </c>
      <c r="I8" s="535" t="s">
        <v>10</v>
      </c>
      <c r="J8" s="535" t="s">
        <v>11</v>
      </c>
      <c r="K8" s="852" t="s">
        <v>12</v>
      </c>
      <c r="L8" s="853"/>
      <c r="M8" s="853"/>
      <c r="N8" s="853"/>
      <c r="O8" s="854"/>
    </row>
    <row r="9" spans="2:20" ht="18.75" customHeight="1" thickBot="1">
      <c r="B9" s="839" t="s">
        <v>13</v>
      </c>
      <c r="C9" s="840"/>
      <c r="D9" s="840"/>
      <c r="E9" s="840"/>
      <c r="F9" s="840"/>
      <c r="G9" s="840"/>
      <c r="H9" s="840"/>
      <c r="I9" s="840"/>
      <c r="J9" s="841"/>
      <c r="K9" s="843" t="s">
        <v>14</v>
      </c>
      <c r="L9" s="844"/>
      <c r="M9" s="844"/>
      <c r="N9" s="844"/>
      <c r="O9" s="845"/>
      <c r="P9" s="502" t="s">
        <v>16</v>
      </c>
    </row>
    <row r="10" spans="2:20" ht="15">
      <c r="B10" s="814">
        <v>1</v>
      </c>
      <c r="C10" s="788" t="s">
        <v>435</v>
      </c>
      <c r="D10" s="523" t="str">
        <f>'Civil Progress'!C6</f>
        <v>Boundary Demarcation and marking</v>
      </c>
      <c r="E10" s="524" t="str">
        <f>'Civil Progress'!D6</f>
        <v>Rm</v>
      </c>
      <c r="F10" s="524">
        <f>'Civil Progress'!E6</f>
        <v>5690</v>
      </c>
      <c r="G10" s="525">
        <f>'Civil Progress'!F6</f>
        <v>5500</v>
      </c>
      <c r="H10" s="526">
        <f>F10-G10</f>
        <v>190</v>
      </c>
      <c r="I10" s="527">
        <f>G10/F10</f>
        <v>0.96660808435852374</v>
      </c>
      <c r="J10" s="528" t="s">
        <v>16</v>
      </c>
      <c r="K10" s="846"/>
      <c r="L10" s="847"/>
      <c r="M10" s="847"/>
      <c r="N10" s="847"/>
      <c r="O10" s="848"/>
      <c r="P10" s="502" t="s">
        <v>18</v>
      </c>
    </row>
    <row r="11" spans="2:20" ht="15">
      <c r="B11" s="815"/>
      <c r="C11" s="789"/>
      <c r="D11" s="503" t="str">
        <f>'Civil Progress'!C7</f>
        <v>Plie Boring</v>
      </c>
      <c r="E11" s="504" t="str">
        <f>'Civil Progress'!D7</f>
        <v>Rm</v>
      </c>
      <c r="F11" s="504">
        <f>'Civil Progress'!E7</f>
        <v>5690</v>
      </c>
      <c r="G11" s="515">
        <f>'Civil Progress'!F7</f>
        <v>4957.5</v>
      </c>
      <c r="H11" s="506">
        <f>F11-G11</f>
        <v>732.5</v>
      </c>
      <c r="I11" s="507">
        <f>G11/F11</f>
        <v>0.87126537785588754</v>
      </c>
      <c r="J11" s="529" t="s">
        <v>18</v>
      </c>
      <c r="K11" s="846"/>
      <c r="L11" s="847"/>
      <c r="M11" s="847"/>
      <c r="N11" s="847"/>
      <c r="O11" s="848"/>
      <c r="P11" s="502" t="s">
        <v>444</v>
      </c>
    </row>
    <row r="12" spans="2:20" ht="15">
      <c r="B12" s="815"/>
      <c r="C12" s="817"/>
      <c r="D12" s="503" t="str">
        <f>'Civil Progress'!C8</f>
        <v>Fence post Allignment and Concrete Pouring</v>
      </c>
      <c r="E12" s="504" t="str">
        <f>'Civil Progress'!D8</f>
        <v>Rm</v>
      </c>
      <c r="F12" s="504">
        <f>'Civil Progress'!E8</f>
        <v>5690</v>
      </c>
      <c r="G12" s="515">
        <f>'Civil Progress'!F8</f>
        <v>5150</v>
      </c>
      <c r="H12" s="509">
        <f>F12-G12</f>
        <v>540</v>
      </c>
      <c r="I12" s="507">
        <f>G12/F12</f>
        <v>0.90509666080843587</v>
      </c>
      <c r="J12" s="529" t="s">
        <v>18</v>
      </c>
      <c r="K12" s="846"/>
      <c r="L12" s="847"/>
      <c r="M12" s="847"/>
      <c r="N12" s="847"/>
      <c r="O12" s="848"/>
      <c r="R12" s="586">
        <f>AVERAGE(G15,G21,G39,G46,G54,G65,G78)</f>
        <v>0.36684346701921394</v>
      </c>
      <c r="S12" s="586">
        <f>AVERAGE(H15,H21,H39,H46,H54,H65,H78)</f>
        <v>0.63315653298078611</v>
      </c>
      <c r="T12" s="587">
        <f>AVERAGE(I15,I21,I39,I46,I54,I58,I65,I78)</f>
        <v>0.32350655216033075</v>
      </c>
    </row>
    <row r="13" spans="2:20" ht="15">
      <c r="B13" s="815"/>
      <c r="C13" s="817"/>
      <c r="D13" s="503" t="str">
        <f>'Civil Progress'!C9</f>
        <v>Barbed wire installation</v>
      </c>
      <c r="E13" s="504" t="str">
        <f>'Civil Progress'!D9</f>
        <v>Rm</v>
      </c>
      <c r="F13" s="504">
        <f>'Civil Progress'!E9</f>
        <v>5690</v>
      </c>
      <c r="G13" s="515">
        <f>'Civil Progress'!F9</f>
        <v>4315</v>
      </c>
      <c r="H13" s="509">
        <f t="shared" ref="H13:H14" si="0">F13-G13</f>
        <v>1375</v>
      </c>
      <c r="I13" s="507">
        <f>G13/F13</f>
        <v>0.75834797891036909</v>
      </c>
      <c r="J13" s="529" t="s">
        <v>18</v>
      </c>
      <c r="K13" s="846"/>
      <c r="L13" s="847"/>
      <c r="M13" s="847"/>
      <c r="N13" s="847"/>
      <c r="O13" s="848"/>
    </row>
    <row r="14" spans="2:20" ht="15">
      <c r="B14" s="815"/>
      <c r="C14" s="817"/>
      <c r="D14" s="503" t="str">
        <f>'Civil Progress'!C10</f>
        <v>Mesh installation with connecting strip and tightening</v>
      </c>
      <c r="E14" s="504" t="str">
        <f>'Civil Progress'!D10</f>
        <v>Rm</v>
      </c>
      <c r="F14" s="504">
        <f>'Civil Progress'!E10</f>
        <v>5690</v>
      </c>
      <c r="G14" s="515">
        <f>'Civil Progress'!F10</f>
        <v>4335</v>
      </c>
      <c r="H14" s="509">
        <f t="shared" si="0"/>
        <v>1355</v>
      </c>
      <c r="I14" s="507">
        <f>G14/F14</f>
        <v>0.76186291739894552</v>
      </c>
      <c r="J14" s="529" t="s">
        <v>18</v>
      </c>
      <c r="K14" s="846"/>
      <c r="L14" s="847"/>
      <c r="M14" s="847"/>
      <c r="N14" s="847"/>
      <c r="O14" s="848"/>
    </row>
    <row r="15" spans="2:20" ht="15.5" thickBot="1">
      <c r="B15" s="816"/>
      <c r="C15" s="818"/>
      <c r="D15" s="530" t="s">
        <v>19</v>
      </c>
      <c r="E15" s="530"/>
      <c r="F15" s="530">
        <v>1</v>
      </c>
      <c r="G15" s="531">
        <f>'Civil Progress'!H5</f>
        <v>0.85263620386643235</v>
      </c>
      <c r="H15" s="531">
        <f t="shared" ref="H15" si="1">F15-G15</f>
        <v>0.14736379613356765</v>
      </c>
      <c r="I15" s="532">
        <f t="shared" ref="I15" si="2">G15/F15</f>
        <v>0.85263620386643235</v>
      </c>
      <c r="J15" s="533"/>
      <c r="K15" s="846"/>
      <c r="L15" s="847"/>
      <c r="M15" s="847"/>
      <c r="N15" s="847"/>
      <c r="O15" s="848"/>
    </row>
    <row r="16" spans="2:20" ht="15">
      <c r="B16" s="814">
        <v>2</v>
      </c>
      <c r="C16" s="788" t="s">
        <v>436</v>
      </c>
      <c r="D16" s="523" t="str">
        <f>'Civil Progress'!C12</f>
        <v>Foundation Excavation</v>
      </c>
      <c r="E16" s="524" t="str">
        <f>'Civil Progress'!D12</f>
        <v>Nos</v>
      </c>
      <c r="F16" s="524">
        <f>'Civil Progress'!E12</f>
        <v>3</v>
      </c>
      <c r="G16" s="525">
        <f>'Civil Progress'!F12</f>
        <v>3</v>
      </c>
      <c r="H16" s="526">
        <f>F16-G16</f>
        <v>0</v>
      </c>
      <c r="I16" s="527">
        <f>G16/F16</f>
        <v>1</v>
      </c>
      <c r="J16" s="528" t="s">
        <v>16</v>
      </c>
      <c r="K16" s="846"/>
      <c r="L16" s="847"/>
      <c r="M16" s="847"/>
      <c r="N16" s="847"/>
      <c r="O16" s="848"/>
    </row>
    <row r="17" spans="2:15" ht="15">
      <c r="B17" s="815"/>
      <c r="C17" s="789"/>
      <c r="D17" s="503" t="str">
        <f>'Civil Progress'!C13</f>
        <v>Foundation PCC</v>
      </c>
      <c r="E17" s="504" t="str">
        <f>'Civil Progress'!D13</f>
        <v>Nos</v>
      </c>
      <c r="F17" s="504">
        <f>'Civil Progress'!E13</f>
        <v>3</v>
      </c>
      <c r="G17" s="515">
        <f>'Civil Progress'!F13</f>
        <v>3</v>
      </c>
      <c r="H17" s="506">
        <f>F17-G17</f>
        <v>0</v>
      </c>
      <c r="I17" s="507">
        <f>G17/F17</f>
        <v>1</v>
      </c>
      <c r="J17" s="529" t="s">
        <v>16</v>
      </c>
      <c r="K17" s="846"/>
      <c r="L17" s="847"/>
      <c r="M17" s="847"/>
      <c r="N17" s="847"/>
      <c r="O17" s="848"/>
    </row>
    <row r="18" spans="2:15" ht="15">
      <c r="B18" s="815"/>
      <c r="C18" s="817"/>
      <c r="D18" s="503" t="str">
        <f>'Civil Progress'!C14</f>
        <v>Foundation RCC</v>
      </c>
      <c r="E18" s="504" t="str">
        <f>'Civil Progress'!D14</f>
        <v>Nos</v>
      </c>
      <c r="F18" s="504">
        <f>'Civil Progress'!E14</f>
        <v>3</v>
      </c>
      <c r="G18" s="515">
        <f>'Civil Progress'!F14</f>
        <v>3</v>
      </c>
      <c r="H18" s="509">
        <f>F18-G18</f>
        <v>0</v>
      </c>
      <c r="I18" s="507">
        <f>G18/F18</f>
        <v>1</v>
      </c>
      <c r="J18" s="529" t="s">
        <v>16</v>
      </c>
      <c r="K18" s="846"/>
      <c r="L18" s="847"/>
      <c r="M18" s="847"/>
      <c r="N18" s="847"/>
      <c r="O18" s="848"/>
    </row>
    <row r="19" spans="2:15" ht="15">
      <c r="B19" s="815"/>
      <c r="C19" s="817"/>
      <c r="D19" s="503" t="str">
        <f>'Civil Progress'!C15</f>
        <v>Columns</v>
      </c>
      <c r="E19" s="504" t="str">
        <f>'Civil Progress'!D15</f>
        <v>Nos</v>
      </c>
      <c r="F19" s="504">
        <f>'Civil Progress'!E15</f>
        <v>3</v>
      </c>
      <c r="G19" s="515">
        <f>'Civil Progress'!F15</f>
        <v>3</v>
      </c>
      <c r="H19" s="509">
        <f t="shared" ref="H19:H21" si="3">F19-G19</f>
        <v>0</v>
      </c>
      <c r="I19" s="507">
        <f>G19/F19</f>
        <v>1</v>
      </c>
      <c r="J19" s="529" t="s">
        <v>16</v>
      </c>
      <c r="K19" s="846"/>
      <c r="L19" s="847"/>
      <c r="M19" s="847"/>
      <c r="N19" s="847"/>
      <c r="O19" s="848"/>
    </row>
    <row r="20" spans="2:15" ht="15">
      <c r="B20" s="815"/>
      <c r="C20" s="817"/>
      <c r="D20" s="503" t="str">
        <f>'Civil Progress'!C16</f>
        <v>Gate Febrication and Installation</v>
      </c>
      <c r="E20" s="504" t="str">
        <f>'Civil Progress'!D16</f>
        <v>Nos</v>
      </c>
      <c r="F20" s="504">
        <f>'Civil Progress'!E16</f>
        <v>2</v>
      </c>
      <c r="G20" s="515">
        <f>'Civil Progress'!F16</f>
        <v>2</v>
      </c>
      <c r="H20" s="509">
        <f t="shared" si="3"/>
        <v>0</v>
      </c>
      <c r="I20" s="507">
        <f>'Civil Progress'!H31</f>
        <v>0</v>
      </c>
      <c r="J20" s="529" t="s">
        <v>444</v>
      </c>
      <c r="K20" s="846"/>
      <c r="L20" s="847"/>
      <c r="M20" s="847"/>
      <c r="N20" s="847"/>
      <c r="O20" s="848"/>
    </row>
    <row r="21" spans="2:15" ht="15.5" thickBot="1">
      <c r="B21" s="816"/>
      <c r="C21" s="818"/>
      <c r="D21" s="530" t="s">
        <v>19</v>
      </c>
      <c r="E21" s="530"/>
      <c r="F21" s="530">
        <v>1</v>
      </c>
      <c r="G21" s="531">
        <f>'Civil Progress'!H11</f>
        <v>1</v>
      </c>
      <c r="H21" s="531">
        <f t="shared" si="3"/>
        <v>0</v>
      </c>
      <c r="I21" s="532">
        <f t="shared" ref="I21" si="4">G21/F21</f>
        <v>1</v>
      </c>
      <c r="J21" s="533"/>
      <c r="K21" s="846"/>
      <c r="L21" s="847"/>
      <c r="M21" s="847"/>
      <c r="N21" s="847"/>
      <c r="O21" s="848"/>
    </row>
    <row r="22" spans="2:15" ht="15">
      <c r="B22" s="785">
        <v>3</v>
      </c>
      <c r="C22" s="842"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846"/>
      <c r="L22" s="847"/>
      <c r="M22" s="847"/>
      <c r="N22" s="847"/>
      <c r="O22" s="848"/>
    </row>
    <row r="23" spans="2:15" ht="15">
      <c r="B23" s="786"/>
      <c r="C23" s="817"/>
      <c r="D23" s="503" t="str">
        <f>'Civil Progress'!C22</f>
        <v>Foundation PCC</v>
      </c>
      <c r="E23" s="504" t="str">
        <f>'Civil Progress'!D22</f>
        <v>No's</v>
      </c>
      <c r="F23" s="515">
        <f>'Civil Progress'!E22</f>
        <v>33</v>
      </c>
      <c r="G23" s="515">
        <f>'Civil Progress'!F22</f>
        <v>33</v>
      </c>
      <c r="H23" s="509">
        <f>F23-G23</f>
        <v>0</v>
      </c>
      <c r="I23" s="507">
        <f t="shared" si="5"/>
        <v>1</v>
      </c>
      <c r="J23" s="529" t="s">
        <v>18</v>
      </c>
      <c r="K23" s="846"/>
      <c r="L23" s="847"/>
      <c r="M23" s="847"/>
      <c r="N23" s="847"/>
      <c r="O23" s="848"/>
    </row>
    <row r="24" spans="2:15" ht="15">
      <c r="B24" s="786"/>
      <c r="C24" s="817"/>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846"/>
      <c r="L24" s="847"/>
      <c r="M24" s="847"/>
      <c r="N24" s="847"/>
      <c r="O24" s="848"/>
    </row>
    <row r="25" spans="2:15" ht="15">
      <c r="B25" s="786"/>
      <c r="C25" s="817"/>
      <c r="D25" s="503" t="str">
        <f>'Civil Progress'!C27</f>
        <v>Column upto Plinth Beam</v>
      </c>
      <c r="E25" s="504" t="str">
        <f>'Civil Progress'!D31</f>
        <v>No's</v>
      </c>
      <c r="F25" s="504">
        <f>'Civil Progress'!E27</f>
        <v>33</v>
      </c>
      <c r="G25" s="504">
        <f>'Civil Progress'!F27</f>
        <v>0</v>
      </c>
      <c r="H25" s="509">
        <f t="shared" si="6"/>
        <v>33</v>
      </c>
      <c r="I25" s="507">
        <f t="shared" si="5"/>
        <v>0</v>
      </c>
      <c r="J25" s="529" t="s">
        <v>444</v>
      </c>
      <c r="K25" s="846"/>
      <c r="L25" s="847"/>
      <c r="M25" s="847"/>
      <c r="N25" s="847"/>
      <c r="O25" s="848"/>
    </row>
    <row r="26" spans="2:15" ht="15">
      <c r="B26" s="786"/>
      <c r="C26" s="817"/>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444</v>
      </c>
      <c r="K26" s="846"/>
      <c r="L26" s="847"/>
      <c r="M26" s="847"/>
      <c r="N26" s="847"/>
      <c r="O26" s="848"/>
    </row>
    <row r="27" spans="2:15" ht="15">
      <c r="B27" s="786"/>
      <c r="C27" s="817"/>
      <c r="D27" s="503" t="str">
        <f>'Civil Progress'!C31</f>
        <v>Column upto Lintel Beam</v>
      </c>
      <c r="E27" s="504" t="str">
        <f>'Civil Progress'!D31</f>
        <v>No's</v>
      </c>
      <c r="F27" s="504">
        <f>'Civil Progress'!E31</f>
        <v>33</v>
      </c>
      <c r="G27" s="504">
        <f>'Civil Progress'!F31</f>
        <v>0</v>
      </c>
      <c r="H27" s="509">
        <f t="shared" si="6"/>
        <v>33</v>
      </c>
      <c r="I27" s="507">
        <f t="shared" si="5"/>
        <v>0</v>
      </c>
      <c r="J27" s="529" t="s">
        <v>444</v>
      </c>
      <c r="K27" s="846"/>
      <c r="L27" s="847"/>
      <c r="M27" s="847"/>
      <c r="N27" s="847"/>
      <c r="O27" s="848"/>
    </row>
    <row r="28" spans="2:15" ht="15">
      <c r="B28" s="786"/>
      <c r="C28" s="817"/>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444</v>
      </c>
      <c r="K28" s="846"/>
      <c r="L28" s="847"/>
      <c r="M28" s="847"/>
      <c r="N28" s="847"/>
      <c r="O28" s="848"/>
    </row>
    <row r="29" spans="2:15" ht="15">
      <c r="B29" s="786"/>
      <c r="C29" s="817"/>
      <c r="D29" s="503" t="str">
        <f>'Civil Progress'!C38</f>
        <v>Column upto Roof Beam</v>
      </c>
      <c r="E29" s="504" t="str">
        <f>'Civil Progress'!D38</f>
        <v>No's</v>
      </c>
      <c r="F29" s="504">
        <f>'Civil Progress'!E38</f>
        <v>33</v>
      </c>
      <c r="G29" s="504">
        <f>'Civil Progress'!F38</f>
        <v>0</v>
      </c>
      <c r="H29" s="506">
        <f>'Civil Progress'!G38</f>
        <v>33</v>
      </c>
      <c r="I29" s="507">
        <f t="shared" si="5"/>
        <v>0</v>
      </c>
      <c r="J29" s="529" t="s">
        <v>444</v>
      </c>
      <c r="K29" s="846"/>
      <c r="L29" s="847"/>
      <c r="M29" s="847"/>
      <c r="N29" s="847"/>
      <c r="O29" s="848"/>
    </row>
    <row r="30" spans="2:15" ht="15">
      <c r="B30" s="786"/>
      <c r="C30" s="817"/>
      <c r="D30" s="503" t="str">
        <f>'Civil Progress'!C41</f>
        <v>Roof Beam &amp; Slab Casting</v>
      </c>
      <c r="E30" s="504" t="str">
        <f>'Civil Progress'!D41</f>
        <v>Ls</v>
      </c>
      <c r="F30" s="504">
        <f>'Civil Progress'!E42</f>
        <v>1</v>
      </c>
      <c r="G30" s="504">
        <f>'Civil Progress'!F42</f>
        <v>0</v>
      </c>
      <c r="H30" s="506">
        <f>'Civil Progress'!G42</f>
        <v>1</v>
      </c>
      <c r="I30" s="507">
        <f t="shared" si="5"/>
        <v>0</v>
      </c>
      <c r="J30" s="529" t="s">
        <v>444</v>
      </c>
      <c r="K30" s="846"/>
      <c r="L30" s="847"/>
      <c r="M30" s="847"/>
      <c r="N30" s="847"/>
      <c r="O30" s="848"/>
    </row>
    <row r="31" spans="2:15" ht="15">
      <c r="B31" s="786"/>
      <c r="C31" s="817"/>
      <c r="D31" s="503" t="str">
        <f>'Civil Progress'!C36</f>
        <v>Cable Trench Raft Casting</v>
      </c>
      <c r="E31" s="504" t="str">
        <f>'Civil Progress'!D36</f>
        <v>Mtr</v>
      </c>
      <c r="F31" s="504">
        <f>'Civil Progress'!E36</f>
        <v>50</v>
      </c>
      <c r="G31" s="504">
        <f>'Civil Progress'!F36</f>
        <v>0</v>
      </c>
      <c r="H31" s="506">
        <f>'Civil Progress'!G36</f>
        <v>50</v>
      </c>
      <c r="I31" s="507">
        <f t="shared" si="5"/>
        <v>0</v>
      </c>
      <c r="J31" s="529" t="s">
        <v>444</v>
      </c>
      <c r="K31" s="846"/>
      <c r="L31" s="847"/>
      <c r="M31" s="847"/>
      <c r="N31" s="847"/>
      <c r="O31" s="848"/>
    </row>
    <row r="32" spans="2:15" ht="15">
      <c r="B32" s="786"/>
      <c r="C32" s="817"/>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444</v>
      </c>
      <c r="K32" s="846"/>
      <c r="L32" s="847"/>
      <c r="M32" s="847"/>
      <c r="N32" s="847"/>
      <c r="O32" s="848"/>
    </row>
    <row r="33" spans="2:15" ht="15">
      <c r="B33" s="786"/>
      <c r="C33" s="817"/>
      <c r="D33" s="503" t="str">
        <f>'Civil Progress'!C42</f>
        <v>Floor Slab Casting</v>
      </c>
      <c r="E33" s="504" t="str">
        <f>'Civil Progress'!D42</f>
        <v>Ls</v>
      </c>
      <c r="F33" s="504">
        <f>'Civil Progress'!E42</f>
        <v>1</v>
      </c>
      <c r="G33" s="504">
        <f>'Civil Progress'!F42</f>
        <v>0</v>
      </c>
      <c r="H33" s="506">
        <f>'Civil Progress'!G42</f>
        <v>1</v>
      </c>
      <c r="I33" s="507">
        <f t="shared" si="5"/>
        <v>0</v>
      </c>
      <c r="J33" s="529" t="s">
        <v>444</v>
      </c>
      <c r="K33" s="846"/>
      <c r="L33" s="847"/>
      <c r="M33" s="847"/>
      <c r="N33" s="847"/>
      <c r="O33" s="848"/>
    </row>
    <row r="34" spans="2:15" ht="15">
      <c r="B34" s="786"/>
      <c r="C34" s="817"/>
      <c r="D34" s="503" t="str">
        <f>'Civil Progress'!C43</f>
        <v>Brick Masonry Work</v>
      </c>
      <c r="E34" s="504" t="str">
        <f>'Civil Progress'!D43</f>
        <v>Cu. Mtr</v>
      </c>
      <c r="F34" s="504">
        <f>'Civil Progress'!E43</f>
        <v>310</v>
      </c>
      <c r="G34" s="504">
        <f>'Civil Progress'!F43</f>
        <v>0</v>
      </c>
      <c r="H34" s="506">
        <f>'Civil Progress'!G43</f>
        <v>310</v>
      </c>
      <c r="I34" s="507">
        <f t="shared" si="5"/>
        <v>0</v>
      </c>
      <c r="J34" s="529" t="s">
        <v>444</v>
      </c>
      <c r="K34" s="846"/>
      <c r="L34" s="847"/>
      <c r="M34" s="847"/>
      <c r="N34" s="847"/>
      <c r="O34" s="848"/>
    </row>
    <row r="35" spans="2:15" ht="15">
      <c r="B35" s="786"/>
      <c r="C35" s="817"/>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444</v>
      </c>
      <c r="K35" s="846"/>
      <c r="L35" s="847"/>
      <c r="M35" s="847"/>
      <c r="N35" s="847"/>
      <c r="O35" s="848"/>
    </row>
    <row r="36" spans="2:15" ht="15">
      <c r="B36" s="786"/>
      <c r="C36" s="817"/>
      <c r="D36" s="503" t="str">
        <f>'Civil Progress'!C45</f>
        <v>Flooring</v>
      </c>
      <c r="E36" s="504" t="str">
        <f>'Civil Progress'!D45</f>
        <v>No's</v>
      </c>
      <c r="F36" s="504">
        <f>'Civil Progress'!E45</f>
        <v>8</v>
      </c>
      <c r="G36" s="504">
        <f>'Civil Progress'!F45</f>
        <v>0</v>
      </c>
      <c r="H36" s="506">
        <f>'Civil Progress'!G45</f>
        <v>0</v>
      </c>
      <c r="I36" s="507">
        <f t="shared" si="5"/>
        <v>0</v>
      </c>
      <c r="J36" s="529" t="s">
        <v>444</v>
      </c>
      <c r="K36" s="846"/>
      <c r="L36" s="847"/>
      <c r="M36" s="847"/>
      <c r="N36" s="847"/>
      <c r="O36" s="848"/>
    </row>
    <row r="37" spans="2:15" ht="15">
      <c r="B37" s="786"/>
      <c r="C37" s="817"/>
      <c r="D37" s="503" t="str">
        <f>'Civil Progress'!C54</f>
        <v>Putty &amp; Paint work</v>
      </c>
      <c r="E37" s="504" t="str">
        <f>'Civil Progress'!D54</f>
        <v>No's</v>
      </c>
      <c r="F37" s="504">
        <f>'Civil Progress'!E54</f>
        <v>8</v>
      </c>
      <c r="G37" s="504">
        <f>'Civil Progress'!F54</f>
        <v>0</v>
      </c>
      <c r="H37" s="506">
        <f>'Civil Progress'!G54</f>
        <v>0</v>
      </c>
      <c r="I37" s="507">
        <f t="shared" si="5"/>
        <v>0</v>
      </c>
      <c r="J37" s="529" t="s">
        <v>444</v>
      </c>
      <c r="K37" s="846"/>
      <c r="L37" s="847"/>
      <c r="M37" s="847"/>
      <c r="N37" s="847"/>
      <c r="O37" s="848"/>
    </row>
    <row r="38" spans="2:15" ht="18.75" customHeight="1">
      <c r="B38" s="786"/>
      <c r="C38" s="817"/>
      <c r="D38" s="503" t="str">
        <f>'Civil Progress'!C63</f>
        <v>Misc Work</v>
      </c>
      <c r="E38" s="504" t="str">
        <f>'Civil Progress'!D63</f>
        <v>LS</v>
      </c>
      <c r="F38" s="504">
        <f>'Civil Progress'!E63</f>
        <v>1</v>
      </c>
      <c r="G38" s="504">
        <f>'Civil Progress'!F63</f>
        <v>0</v>
      </c>
      <c r="H38" s="506">
        <f>'Civil Progress'!G63</f>
        <v>0</v>
      </c>
      <c r="I38" s="507">
        <f t="shared" si="5"/>
        <v>0</v>
      </c>
      <c r="J38" s="529" t="s">
        <v>444</v>
      </c>
      <c r="K38" s="846"/>
      <c r="L38" s="847"/>
      <c r="M38" s="847"/>
      <c r="N38" s="847"/>
      <c r="O38" s="848"/>
    </row>
    <row r="39" spans="2:15" ht="15.5" thickBot="1">
      <c r="B39" s="787"/>
      <c r="C39" s="818"/>
      <c r="D39" s="530" t="s">
        <v>19</v>
      </c>
      <c r="E39" s="530"/>
      <c r="F39" s="530">
        <v>1</v>
      </c>
      <c r="G39" s="531">
        <f>'Civil Progress'!H20</f>
        <v>0.15617715617715616</v>
      </c>
      <c r="H39" s="531">
        <f t="shared" ref="H39:H57" si="7">F39-G39</f>
        <v>0.84382284382284389</v>
      </c>
      <c r="I39" s="532">
        <f t="shared" ref="I39:I78" si="8">G39/F39</f>
        <v>0.15617715617715616</v>
      </c>
      <c r="J39" s="533"/>
      <c r="K39" s="846"/>
      <c r="L39" s="847"/>
      <c r="M39" s="847"/>
      <c r="N39" s="847"/>
      <c r="O39" s="848"/>
    </row>
    <row r="40" spans="2:15" s="501" customFormat="1" ht="15.75" customHeight="1">
      <c r="B40" s="785">
        <v>4</v>
      </c>
      <c r="C40" s="788" t="s">
        <v>463</v>
      </c>
      <c r="D40" s="523" t="str">
        <f>'Civil Progress'!C72</f>
        <v>Excavation</v>
      </c>
      <c r="E40" s="524" t="str">
        <f>'Civil Progress'!D72</f>
        <v>No's</v>
      </c>
      <c r="F40" s="524">
        <f>'Civil Progress'!E72</f>
        <v>4</v>
      </c>
      <c r="G40" s="526">
        <f>'Civil Progress'!F72</f>
        <v>3</v>
      </c>
      <c r="H40" s="526">
        <f t="shared" si="7"/>
        <v>1</v>
      </c>
      <c r="I40" s="527">
        <f t="shared" si="8"/>
        <v>0.75</v>
      </c>
      <c r="J40" s="528" t="s">
        <v>18</v>
      </c>
      <c r="K40" s="846"/>
      <c r="L40" s="847"/>
      <c r="M40" s="847"/>
      <c r="N40" s="847"/>
      <c r="O40" s="848"/>
    </row>
    <row r="41" spans="2:15" s="501" customFormat="1" ht="15.75" customHeight="1">
      <c r="B41" s="786"/>
      <c r="C41" s="789"/>
      <c r="D41" s="503" t="str">
        <f>'Civil Progress'!C73</f>
        <v>Foundation PCC</v>
      </c>
      <c r="E41" s="504" t="str">
        <f>'Civil Progress'!D73</f>
        <v>No's</v>
      </c>
      <c r="F41" s="515">
        <f>'Civil Progress'!E73</f>
        <v>4</v>
      </c>
      <c r="G41" s="509">
        <f>'Civil Progress'!F73</f>
        <v>3</v>
      </c>
      <c r="H41" s="509">
        <f t="shared" si="7"/>
        <v>1</v>
      </c>
      <c r="I41" s="507">
        <f t="shared" si="8"/>
        <v>0.75</v>
      </c>
      <c r="J41" s="529" t="s">
        <v>18</v>
      </c>
      <c r="K41" s="846"/>
      <c r="L41" s="847"/>
      <c r="M41" s="847"/>
      <c r="N41" s="847"/>
      <c r="O41" s="848"/>
    </row>
    <row r="42" spans="2:15" s="501" customFormat="1" ht="15.75" customHeight="1">
      <c r="B42" s="786"/>
      <c r="C42" s="789"/>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846"/>
      <c r="L42" s="847"/>
      <c r="M42" s="847"/>
      <c r="N42" s="847"/>
      <c r="O42" s="848"/>
    </row>
    <row r="43" spans="2:15" s="501" customFormat="1" ht="15.75" customHeight="1">
      <c r="B43" s="786"/>
      <c r="C43" s="789"/>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846"/>
      <c r="L43" s="847"/>
      <c r="M43" s="847"/>
      <c r="N43" s="847"/>
      <c r="O43" s="848"/>
    </row>
    <row r="44" spans="2:15" s="501" customFormat="1" ht="15.75" customHeight="1">
      <c r="B44" s="786"/>
      <c r="C44" s="789"/>
      <c r="D44" s="503" t="str">
        <f>'Civil Progress'!C81</f>
        <v>Cashment Wall B/W</v>
      </c>
      <c r="E44" s="504" t="str">
        <f>'Civil Progress'!D81</f>
        <v>No's</v>
      </c>
      <c r="F44" s="515">
        <f>'Civil Progress'!E81</f>
        <v>4</v>
      </c>
      <c r="G44" s="509">
        <f>'Civil Progress'!F81</f>
        <v>0</v>
      </c>
      <c r="H44" s="509">
        <f t="shared" si="7"/>
        <v>4</v>
      </c>
      <c r="I44" s="507">
        <f t="shared" si="8"/>
        <v>0</v>
      </c>
      <c r="J44" s="529" t="s">
        <v>444</v>
      </c>
      <c r="K44" s="846"/>
      <c r="L44" s="847"/>
      <c r="M44" s="847"/>
      <c r="N44" s="847"/>
      <c r="O44" s="848"/>
    </row>
    <row r="45" spans="2:15" s="501" customFormat="1" ht="16.5" customHeight="1">
      <c r="B45" s="786"/>
      <c r="C45" s="789"/>
      <c r="D45" s="503" t="str">
        <f>'Civil Progress'!C82</f>
        <v>Fencing - IDT</v>
      </c>
      <c r="E45" s="504" t="str">
        <f>'Civil Progress'!D82</f>
        <v>No's</v>
      </c>
      <c r="F45" s="504">
        <f>'Civil Progress'!E82</f>
        <v>4</v>
      </c>
      <c r="G45" s="506">
        <f>'Civil Progress'!F82</f>
        <v>0</v>
      </c>
      <c r="H45" s="509">
        <f t="shared" si="7"/>
        <v>4</v>
      </c>
      <c r="I45" s="507">
        <f t="shared" si="8"/>
        <v>0</v>
      </c>
      <c r="J45" s="529" t="s">
        <v>444</v>
      </c>
      <c r="K45" s="846"/>
      <c r="L45" s="847"/>
      <c r="M45" s="847"/>
      <c r="N45" s="847"/>
      <c r="O45" s="848"/>
    </row>
    <row r="46" spans="2:15" s="501" customFormat="1" ht="15.5" thickBot="1">
      <c r="B46" s="787"/>
      <c r="C46" s="790"/>
      <c r="D46" s="530" t="s">
        <v>19</v>
      </c>
      <c r="E46" s="530"/>
      <c r="F46" s="530">
        <v>1</v>
      </c>
      <c r="G46" s="531">
        <f>'Civil Progress'!H71</f>
        <v>0.54545454545454541</v>
      </c>
      <c r="H46" s="531">
        <f t="shared" si="7"/>
        <v>0.45454545454545459</v>
      </c>
      <c r="I46" s="532">
        <f t="shared" si="8"/>
        <v>0.54545454545454541</v>
      </c>
      <c r="J46" s="533" t="s">
        <v>24</v>
      </c>
      <c r="K46" s="846"/>
      <c r="L46" s="847"/>
      <c r="M46" s="847"/>
      <c r="N46" s="847"/>
      <c r="O46" s="848"/>
    </row>
    <row r="47" spans="2:15" ht="15.75" customHeight="1">
      <c r="B47" s="785">
        <v>5</v>
      </c>
      <c r="C47" s="788" t="s">
        <v>464</v>
      </c>
      <c r="D47" s="523" t="str">
        <f>'Civil Progress'!C84</f>
        <v>Excavation</v>
      </c>
      <c r="E47" s="523" t="str">
        <f>'Civil Progress'!D84</f>
        <v>No's</v>
      </c>
      <c r="F47" s="576">
        <f>'Civil Progress'!E84</f>
        <v>32</v>
      </c>
      <c r="G47" s="576">
        <f>'Civil Progress'!F84</f>
        <v>0</v>
      </c>
      <c r="H47" s="577">
        <f>'Civil Progress'!G84</f>
        <v>32</v>
      </c>
      <c r="I47" s="527">
        <f t="shared" si="8"/>
        <v>0</v>
      </c>
      <c r="J47" s="528" t="s">
        <v>444</v>
      </c>
      <c r="K47" s="847"/>
      <c r="L47" s="847"/>
      <c r="M47" s="847"/>
      <c r="N47" s="847"/>
      <c r="O47" s="848"/>
    </row>
    <row r="48" spans="2:15" ht="15">
      <c r="B48" s="786"/>
      <c r="C48" s="789"/>
      <c r="D48" s="503" t="str">
        <f>'Civil Progress'!C85</f>
        <v>Foundation PCC</v>
      </c>
      <c r="E48" s="503" t="str">
        <f>'Civil Progress'!D85</f>
        <v>No's</v>
      </c>
      <c r="F48" s="574">
        <f>'Civil Progress'!E85</f>
        <v>32</v>
      </c>
      <c r="G48" s="574">
        <f>'Civil Progress'!F85</f>
        <v>0</v>
      </c>
      <c r="H48" s="575">
        <f>'Civil Progress'!G85</f>
        <v>32</v>
      </c>
      <c r="I48" s="507">
        <f t="shared" si="8"/>
        <v>0</v>
      </c>
      <c r="J48" s="529" t="s">
        <v>444</v>
      </c>
      <c r="K48" s="847"/>
      <c r="L48" s="847"/>
      <c r="M48" s="847"/>
      <c r="N48" s="847"/>
      <c r="O48" s="848"/>
    </row>
    <row r="49" spans="2:15" ht="20.25" customHeight="1">
      <c r="B49" s="786"/>
      <c r="C49" s="789"/>
      <c r="D49" s="503" t="str">
        <f>'Civil Progress'!C88</f>
        <v>Foundation Raft casting</v>
      </c>
      <c r="E49" s="503" t="str">
        <f>'Civil Progress'!D88</f>
        <v>No's</v>
      </c>
      <c r="F49" s="574">
        <f>'Civil Progress'!E88</f>
        <v>32</v>
      </c>
      <c r="G49" s="574">
        <f>'Civil Progress'!F88</f>
        <v>0</v>
      </c>
      <c r="H49" s="575">
        <f>'Civil Progress'!G88</f>
        <v>32</v>
      </c>
      <c r="I49" s="507">
        <f t="shared" si="8"/>
        <v>0</v>
      </c>
      <c r="J49" s="529" t="s">
        <v>444</v>
      </c>
      <c r="K49" s="847"/>
      <c r="L49" s="847"/>
      <c r="M49" s="847"/>
      <c r="N49" s="847"/>
      <c r="O49" s="848"/>
    </row>
    <row r="50" spans="2:15" ht="21" customHeight="1">
      <c r="B50" s="786"/>
      <c r="C50" s="789"/>
      <c r="D50" s="503" t="str">
        <f>'Civil Progress'!C91</f>
        <v>Pedestal casting</v>
      </c>
      <c r="E50" s="503" t="str">
        <f>'Civil Progress'!D91</f>
        <v>No's</v>
      </c>
      <c r="F50" s="574">
        <f>'Civil Progress'!E91</f>
        <v>32</v>
      </c>
      <c r="G50" s="574">
        <f>'Civil Progress'!F91</f>
        <v>0</v>
      </c>
      <c r="H50" s="575">
        <f>'Civil Progress'!G91</f>
        <v>32</v>
      </c>
      <c r="I50" s="507">
        <f t="shared" si="8"/>
        <v>0</v>
      </c>
      <c r="J50" s="529" t="s">
        <v>444</v>
      </c>
      <c r="K50" s="847"/>
      <c r="L50" s="847"/>
      <c r="M50" s="847"/>
      <c r="N50" s="847"/>
      <c r="O50" s="848"/>
    </row>
    <row r="51" spans="2:15" ht="21" customHeight="1">
      <c r="B51" s="786"/>
      <c r="C51" s="789"/>
      <c r="D51" s="503" t="str">
        <f>'Civil Progress'!C93</f>
        <v>Slab Casting</v>
      </c>
      <c r="E51" s="503" t="str">
        <f>'Civil Progress'!D93</f>
        <v>No's</v>
      </c>
      <c r="F51" s="574">
        <f>'Civil Progress'!E93</f>
        <v>4</v>
      </c>
      <c r="G51" s="574">
        <f>'Civil Progress'!F93</f>
        <v>0</v>
      </c>
      <c r="H51" s="575">
        <f>'Civil Progress'!G93</f>
        <v>4</v>
      </c>
      <c r="I51" s="507">
        <f t="shared" si="8"/>
        <v>0</v>
      </c>
      <c r="J51" s="529" t="s">
        <v>444</v>
      </c>
      <c r="K51" s="847"/>
      <c r="L51" s="847"/>
      <c r="M51" s="847"/>
      <c r="N51" s="847"/>
      <c r="O51" s="848"/>
    </row>
    <row r="52" spans="2:15" ht="21" customHeight="1">
      <c r="B52" s="786"/>
      <c r="C52" s="789"/>
      <c r="D52" s="503" t="str">
        <f>'Civil Progress'!C94</f>
        <v>B/W</v>
      </c>
      <c r="E52" s="503" t="str">
        <f>'Civil Progress'!D94</f>
        <v>No's</v>
      </c>
      <c r="F52" s="574">
        <f>'Civil Progress'!E94</f>
        <v>4</v>
      </c>
      <c r="G52" s="574">
        <f>'Civil Progress'!F94</f>
        <v>0</v>
      </c>
      <c r="H52" s="575">
        <f>'Civil Progress'!G94</f>
        <v>4</v>
      </c>
      <c r="I52" s="507">
        <f t="shared" si="8"/>
        <v>0</v>
      </c>
      <c r="J52" s="529" t="s">
        <v>444</v>
      </c>
      <c r="K52" s="847"/>
      <c r="L52" s="847"/>
      <c r="M52" s="847"/>
      <c r="N52" s="847"/>
      <c r="O52" s="848"/>
    </row>
    <row r="53" spans="2:15" ht="21" customHeight="1">
      <c r="B53" s="786"/>
      <c r="C53" s="789"/>
      <c r="D53" s="503" t="str">
        <f>'Civil Progress'!C95</f>
        <v>Canopy</v>
      </c>
      <c r="E53" s="503" t="str">
        <f>'Civil Progress'!D95</f>
        <v>No's</v>
      </c>
      <c r="F53" s="574">
        <f>'Civil Progress'!E95</f>
        <v>4</v>
      </c>
      <c r="G53" s="574">
        <f>'Civil Progress'!F95</f>
        <v>0</v>
      </c>
      <c r="H53" s="575">
        <f>'Civil Progress'!G95</f>
        <v>4</v>
      </c>
      <c r="I53" s="507">
        <f t="shared" si="8"/>
        <v>0</v>
      </c>
      <c r="J53" s="529" t="s">
        <v>444</v>
      </c>
      <c r="K53" s="847"/>
      <c r="L53" s="847"/>
      <c r="M53" s="847"/>
      <c r="N53" s="847"/>
      <c r="O53" s="848"/>
    </row>
    <row r="54" spans="2:15" ht="15.5" thickBot="1">
      <c r="B54" s="787"/>
      <c r="C54" s="790"/>
      <c r="D54" s="530" t="s">
        <v>19</v>
      </c>
      <c r="E54" s="530"/>
      <c r="F54" s="530">
        <v>1</v>
      </c>
      <c r="G54" s="531">
        <f>'SW Civil'!H83</f>
        <v>0</v>
      </c>
      <c r="H54" s="531">
        <f t="shared" si="7"/>
        <v>1</v>
      </c>
      <c r="I54" s="532">
        <f t="shared" si="8"/>
        <v>0</v>
      </c>
      <c r="J54" s="533"/>
      <c r="K54" s="847"/>
      <c r="L54" s="847"/>
      <c r="M54" s="847"/>
      <c r="N54" s="847"/>
      <c r="O54" s="848"/>
    </row>
    <row r="55" spans="2:15" ht="20.25" customHeight="1">
      <c r="B55" s="785">
        <v>6</v>
      </c>
      <c r="C55" s="800"/>
      <c r="D55" s="591" t="s">
        <v>503</v>
      </c>
      <c r="E55" s="578" t="s">
        <v>21</v>
      </c>
      <c r="F55" s="579">
        <f>'ICR Pilling'!C2</f>
        <v>27000</v>
      </c>
      <c r="G55" s="580">
        <v>1632</v>
      </c>
      <c r="H55" s="580">
        <f t="shared" si="7"/>
        <v>25368</v>
      </c>
      <c r="I55" s="594">
        <f>G55/F55</f>
        <v>6.0444444444444446E-2</v>
      </c>
      <c r="J55" s="528" t="s">
        <v>18</v>
      </c>
      <c r="K55" s="847"/>
      <c r="L55" s="847"/>
      <c r="M55" s="847"/>
      <c r="N55" s="847"/>
      <c r="O55" s="848"/>
    </row>
    <row r="56" spans="2:15" ht="20.25" customHeight="1">
      <c r="B56" s="786"/>
      <c r="C56" s="801"/>
      <c r="D56" s="503" t="s">
        <v>504</v>
      </c>
      <c r="E56" s="590" t="s">
        <v>21</v>
      </c>
      <c r="F56" s="574">
        <v>27000</v>
      </c>
      <c r="G56" s="574">
        <v>0</v>
      </c>
      <c r="H56" s="575">
        <f t="shared" si="7"/>
        <v>27000</v>
      </c>
      <c r="I56" s="507">
        <f t="shared" si="8"/>
        <v>0</v>
      </c>
      <c r="J56" s="529" t="s">
        <v>444</v>
      </c>
      <c r="K56" s="847"/>
      <c r="L56" s="847"/>
      <c r="M56" s="847"/>
      <c r="N56" s="847"/>
      <c r="O56" s="848"/>
    </row>
    <row r="57" spans="2:15" ht="20.25" customHeight="1">
      <c r="B57" s="786"/>
      <c r="C57" s="801"/>
      <c r="D57" s="503" t="s">
        <v>505</v>
      </c>
      <c r="E57" s="590" t="s">
        <v>21</v>
      </c>
      <c r="F57" s="574">
        <v>27000</v>
      </c>
      <c r="G57" s="574">
        <v>0</v>
      </c>
      <c r="H57" s="575">
        <f t="shared" si="7"/>
        <v>27000</v>
      </c>
      <c r="I57" s="507">
        <f t="shared" si="8"/>
        <v>0</v>
      </c>
      <c r="J57" s="529" t="s">
        <v>444</v>
      </c>
      <c r="K57" s="847"/>
      <c r="L57" s="847"/>
      <c r="M57" s="847"/>
      <c r="N57" s="847"/>
      <c r="O57" s="848"/>
    </row>
    <row r="58" spans="2:15" ht="18" customHeight="1" thickBot="1">
      <c r="B58" s="787"/>
      <c r="C58" s="802"/>
      <c r="D58" s="592" t="s">
        <v>19</v>
      </c>
      <c r="E58" s="530"/>
      <c r="F58" s="593">
        <f>AVERAGE(F55:F57)</f>
        <v>27000</v>
      </c>
      <c r="G58" s="531">
        <f>AVERAGE(G55:G57)</f>
        <v>544</v>
      </c>
      <c r="H58" s="531">
        <f t="shared" ref="H58" si="9">F58-G58</f>
        <v>26456</v>
      </c>
      <c r="I58" s="595">
        <f>G58/F58</f>
        <v>2.0148148148148148E-2</v>
      </c>
      <c r="J58" s="533"/>
      <c r="K58" s="847"/>
      <c r="L58" s="847"/>
      <c r="M58" s="847"/>
      <c r="N58" s="847"/>
      <c r="O58" s="848"/>
    </row>
    <row r="59" spans="2:15" s="501" customFormat="1" ht="15.75" customHeight="1">
      <c r="B59" s="785">
        <v>7</v>
      </c>
      <c r="C59" s="788" t="s">
        <v>480</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444</v>
      </c>
      <c r="K59" s="847"/>
      <c r="L59" s="847"/>
      <c r="M59" s="847"/>
      <c r="N59" s="847"/>
      <c r="O59" s="848"/>
    </row>
    <row r="60" spans="2:15" s="501" customFormat="1" ht="15.75" customHeight="1">
      <c r="B60" s="786"/>
      <c r="C60" s="789"/>
      <c r="D60" s="503" t="str">
        <f>'Civil Progress'!C98</f>
        <v>Foundation PCC</v>
      </c>
      <c r="E60" s="503" t="str">
        <f>'Civil Progress'!D98</f>
        <v>No's</v>
      </c>
      <c r="F60" s="574">
        <f>'Civil Progress'!E98</f>
        <v>5</v>
      </c>
      <c r="G60" s="574">
        <f>'Civil Progress'!F98</f>
        <v>0</v>
      </c>
      <c r="H60" s="575">
        <f>'Civil Progress'!G98</f>
        <v>5</v>
      </c>
      <c r="I60" s="507">
        <f t="shared" si="10"/>
        <v>0</v>
      </c>
      <c r="J60" s="529" t="s">
        <v>444</v>
      </c>
      <c r="K60" s="847"/>
      <c r="L60" s="847"/>
      <c r="M60" s="847"/>
      <c r="N60" s="847"/>
      <c r="O60" s="848"/>
    </row>
    <row r="61" spans="2:15" s="501" customFormat="1" ht="15.75" customHeight="1">
      <c r="B61" s="786"/>
      <c r="C61" s="789"/>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444</v>
      </c>
      <c r="K61" s="847"/>
      <c r="L61" s="847"/>
      <c r="M61" s="847"/>
      <c r="N61" s="847"/>
      <c r="O61" s="848"/>
    </row>
    <row r="62" spans="2:15" s="501" customFormat="1" ht="15.75" customHeight="1">
      <c r="B62" s="786"/>
      <c r="C62" s="789"/>
      <c r="D62" s="503" t="str">
        <f>'Civil Progress'!C104</f>
        <v>Wall casting</v>
      </c>
      <c r="E62" s="503" t="str">
        <f>'Civil Progress'!D104</f>
        <v>No's</v>
      </c>
      <c r="F62" s="574">
        <f>'Civil Progress'!E104</f>
        <v>10</v>
      </c>
      <c r="G62" s="574">
        <f>'Civil Progress'!F104</f>
        <v>0</v>
      </c>
      <c r="H62" s="575">
        <f>'Civil Progress'!G104</f>
        <v>10</v>
      </c>
      <c r="I62" s="507">
        <f t="shared" si="10"/>
        <v>0</v>
      </c>
      <c r="J62" s="529" t="s">
        <v>444</v>
      </c>
      <c r="K62" s="847"/>
      <c r="L62" s="847"/>
      <c r="M62" s="847"/>
      <c r="N62" s="847"/>
      <c r="O62" s="848"/>
    </row>
    <row r="63" spans="2:15" s="501" customFormat="1" ht="15.75" customHeight="1">
      <c r="B63" s="786"/>
      <c r="C63" s="789"/>
      <c r="D63" s="503" t="str">
        <f>'Civil Progress'!C106</f>
        <v>Cashment Wall B/W</v>
      </c>
      <c r="E63" s="503" t="str">
        <f>'Civil Progress'!D106</f>
        <v>No's</v>
      </c>
      <c r="F63" s="574">
        <f>'Civil Progress'!E106</f>
        <v>5</v>
      </c>
      <c r="G63" s="574">
        <f>'Civil Progress'!F106</f>
        <v>0</v>
      </c>
      <c r="H63" s="575">
        <f>'Civil Progress'!G106</f>
        <v>5</v>
      </c>
      <c r="I63" s="507">
        <f t="shared" si="10"/>
        <v>0</v>
      </c>
      <c r="J63" s="529" t="s">
        <v>444</v>
      </c>
      <c r="K63" s="847"/>
      <c r="L63" s="847"/>
      <c r="M63" s="847"/>
      <c r="N63" s="847"/>
      <c r="O63" s="848"/>
    </row>
    <row r="64" spans="2:15" s="501" customFormat="1" ht="16.5" customHeight="1">
      <c r="B64" s="786"/>
      <c r="C64" s="789"/>
      <c r="D64" s="503" t="str">
        <f>'Civil Progress'!C107</f>
        <v>Fencing - IDT</v>
      </c>
      <c r="E64" s="503" t="str">
        <f>'Civil Progress'!D107</f>
        <v>No's</v>
      </c>
      <c r="F64" s="574">
        <f>'Civil Progress'!E107</f>
        <v>5</v>
      </c>
      <c r="G64" s="574">
        <f>'Civil Progress'!F107</f>
        <v>0</v>
      </c>
      <c r="H64" s="575">
        <f>'Civil Progress'!G107</f>
        <v>5</v>
      </c>
      <c r="I64" s="507">
        <f t="shared" si="10"/>
        <v>0</v>
      </c>
      <c r="J64" s="529" t="s">
        <v>444</v>
      </c>
      <c r="K64" s="847"/>
      <c r="L64" s="847"/>
      <c r="M64" s="847"/>
      <c r="N64" s="847"/>
      <c r="O64" s="848"/>
    </row>
    <row r="65" spans="2:20" s="501" customFormat="1" ht="15.5" thickBot="1">
      <c r="B65" s="787"/>
      <c r="C65" s="790"/>
      <c r="D65" s="530" t="s">
        <v>19</v>
      </c>
      <c r="E65" s="530"/>
      <c r="F65" s="530">
        <v>1</v>
      </c>
      <c r="G65" s="531">
        <f>'Civil Progress'!H87</f>
        <v>0</v>
      </c>
      <c r="H65" s="531">
        <f t="shared" ref="H65" si="11">F65-G65</f>
        <v>1</v>
      </c>
      <c r="I65" s="532">
        <f t="shared" si="10"/>
        <v>0</v>
      </c>
      <c r="J65" s="533" t="s">
        <v>24</v>
      </c>
      <c r="K65" s="847"/>
      <c r="L65" s="847"/>
      <c r="M65" s="847"/>
      <c r="N65" s="847"/>
      <c r="O65" s="848"/>
      <c r="T65" s="502"/>
    </row>
    <row r="66" spans="2:20" ht="20.25" customHeight="1">
      <c r="B66" s="785">
        <v>8</v>
      </c>
      <c r="C66" s="800" t="s">
        <v>465</v>
      </c>
      <c r="D66" s="523" t="str">
        <f>'Civil Progress'!C109</f>
        <v>Excavation of Container foundation</v>
      </c>
      <c r="E66" s="524" t="str">
        <f>'Civil Progress'!D109</f>
        <v>Nos</v>
      </c>
      <c r="F66" s="524">
        <f>'Civil Progress'!E109</f>
        <v>10</v>
      </c>
      <c r="G66" s="524">
        <f>'Civil Progress'!F109</f>
        <v>3</v>
      </c>
      <c r="H66" s="526">
        <f t="shared" ref="H66:H78" si="12">F66-G66</f>
        <v>7</v>
      </c>
      <c r="I66" s="581">
        <f t="shared" si="8"/>
        <v>0.3</v>
      </c>
      <c r="J66" s="528" t="s">
        <v>444</v>
      </c>
      <c r="K66" s="846"/>
      <c r="L66" s="847"/>
      <c r="M66" s="847"/>
      <c r="N66" s="847"/>
      <c r="O66" s="848"/>
    </row>
    <row r="67" spans="2:20" ht="20.25" customHeight="1">
      <c r="B67" s="786"/>
      <c r="C67" s="803"/>
      <c r="D67" s="503" t="str">
        <f>'Civil Progress'!C110</f>
        <v>Container Foundation PCC</v>
      </c>
      <c r="E67" s="504" t="str">
        <f>'Civil Progress'!D110</f>
        <v>Nos</v>
      </c>
      <c r="F67" s="504">
        <f>'Civil Progress'!E110</f>
        <v>80</v>
      </c>
      <c r="G67" s="504">
        <f>'Civil Progress'!F110</f>
        <v>0</v>
      </c>
      <c r="H67" s="506">
        <f>F67-G67</f>
        <v>80</v>
      </c>
      <c r="I67" s="517">
        <f t="shared" si="8"/>
        <v>0</v>
      </c>
      <c r="J67" s="529" t="s">
        <v>444</v>
      </c>
      <c r="K67" s="846"/>
      <c r="L67" s="847"/>
      <c r="M67" s="847"/>
      <c r="N67" s="847"/>
      <c r="O67" s="848"/>
    </row>
    <row r="68" spans="2:20" ht="20.25" customHeight="1">
      <c r="B68" s="786"/>
      <c r="C68" s="803"/>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444</v>
      </c>
      <c r="K68" s="846"/>
      <c r="L68" s="847"/>
      <c r="M68" s="847"/>
      <c r="N68" s="847"/>
      <c r="O68" s="848"/>
    </row>
    <row r="69" spans="2:20" ht="20.25" customHeight="1">
      <c r="B69" s="786"/>
      <c r="C69" s="803"/>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444</v>
      </c>
      <c r="K69" s="846"/>
      <c r="L69" s="847"/>
      <c r="M69" s="847"/>
      <c r="N69" s="847"/>
      <c r="O69" s="848"/>
    </row>
    <row r="70" spans="2:20" ht="20.25" customHeight="1">
      <c r="B70" s="786"/>
      <c r="C70" s="803"/>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444</v>
      </c>
      <c r="K70" s="846"/>
      <c r="L70" s="847"/>
      <c r="M70" s="847"/>
      <c r="N70" s="847"/>
      <c r="O70" s="848"/>
    </row>
    <row r="71" spans="2:20" ht="20.25" customHeight="1">
      <c r="B71" s="786"/>
      <c r="C71" s="803"/>
      <c r="D71" s="503" t="str">
        <f>'Civil Progress'!C120</f>
        <v>B/W of Container Plartform</v>
      </c>
      <c r="E71" s="504" t="str">
        <f>'Civil Progress'!D120</f>
        <v>Nos</v>
      </c>
      <c r="F71" s="504">
        <f>'Civil Progress'!E120</f>
        <v>10</v>
      </c>
      <c r="G71" s="504">
        <f>'Civil Progress'!F120</f>
        <v>0</v>
      </c>
      <c r="H71" s="506">
        <f t="shared" si="13"/>
        <v>10</v>
      </c>
      <c r="I71" s="517">
        <f t="shared" si="8"/>
        <v>0</v>
      </c>
      <c r="J71" s="529" t="s">
        <v>444</v>
      </c>
      <c r="K71" s="846"/>
      <c r="L71" s="847"/>
      <c r="M71" s="847"/>
      <c r="N71" s="847"/>
      <c r="O71" s="848"/>
    </row>
    <row r="72" spans="2:20" ht="20.25" customHeight="1">
      <c r="B72" s="786"/>
      <c r="C72" s="803"/>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444</v>
      </c>
      <c r="K72" s="846"/>
      <c r="L72" s="847"/>
      <c r="M72" s="847"/>
      <c r="N72" s="847"/>
      <c r="O72" s="848"/>
    </row>
    <row r="73" spans="2:20" ht="20.25" customHeight="1">
      <c r="B73" s="786"/>
      <c r="C73" s="803"/>
      <c r="D73" s="503" t="str">
        <f>'Civil Progress'!C122</f>
        <v>PCC of PCS foundation</v>
      </c>
      <c r="E73" s="504" t="str">
        <f>'Civil Progress'!D122</f>
        <v>Nos</v>
      </c>
      <c r="F73" s="504">
        <f>'Civil Progress'!E122</f>
        <v>40</v>
      </c>
      <c r="G73" s="504">
        <f>'Civil Progress'!F122</f>
        <v>0</v>
      </c>
      <c r="H73" s="506">
        <f t="shared" si="13"/>
        <v>40</v>
      </c>
      <c r="I73" s="517">
        <f t="shared" si="8"/>
        <v>0</v>
      </c>
      <c r="J73" s="529" t="s">
        <v>444</v>
      </c>
      <c r="K73" s="846"/>
      <c r="L73" s="847"/>
      <c r="M73" s="847"/>
      <c r="N73" s="847"/>
      <c r="O73" s="848"/>
    </row>
    <row r="74" spans="2:20" ht="20.25" customHeight="1">
      <c r="B74" s="786"/>
      <c r="C74" s="803"/>
      <c r="D74" s="503" t="str">
        <f>'Civil Progress'!C125</f>
        <v>RCC of PCS foundation</v>
      </c>
      <c r="E74" s="504" t="str">
        <f>'Civil Progress'!D125</f>
        <v>Nos</v>
      </c>
      <c r="F74" s="504">
        <f>'Civil Progress'!E125</f>
        <v>40</v>
      </c>
      <c r="G74" s="504">
        <f>'Civil Progress'!F125</f>
        <v>0</v>
      </c>
      <c r="H74" s="506">
        <f t="shared" si="13"/>
        <v>40</v>
      </c>
      <c r="I74" s="517">
        <f t="shared" si="8"/>
        <v>0</v>
      </c>
      <c r="J74" s="529" t="s">
        <v>444</v>
      </c>
      <c r="K74" s="846"/>
      <c r="L74" s="847"/>
      <c r="M74" s="847"/>
      <c r="N74" s="847"/>
      <c r="O74" s="848"/>
    </row>
    <row r="75" spans="2:20" ht="20.25" customHeight="1">
      <c r="B75" s="786"/>
      <c r="C75" s="803"/>
      <c r="D75" s="503" t="str">
        <f>'Civil Progress'!C127</f>
        <v>RCC of PCS Pedestal</v>
      </c>
      <c r="E75" s="504" t="str">
        <f>'Civil Progress'!D127</f>
        <v>Nos</v>
      </c>
      <c r="F75" s="504">
        <f>'Civil Progress'!E127</f>
        <v>40</v>
      </c>
      <c r="G75" s="504">
        <f>'Civil Progress'!F127</f>
        <v>0</v>
      </c>
      <c r="H75" s="506">
        <f t="shared" si="13"/>
        <v>40</v>
      </c>
      <c r="I75" s="517">
        <f t="shared" si="8"/>
        <v>0</v>
      </c>
      <c r="J75" s="529" t="s">
        <v>444</v>
      </c>
      <c r="K75" s="846"/>
      <c r="L75" s="847"/>
      <c r="M75" s="847"/>
      <c r="N75" s="847"/>
      <c r="O75" s="848"/>
    </row>
    <row r="76" spans="2:20" ht="20.25" customHeight="1">
      <c r="B76" s="786"/>
      <c r="C76" s="803"/>
      <c r="D76" s="503" t="str">
        <f>'Civil Progress'!C129</f>
        <v>RCC of PCS Tie Beam</v>
      </c>
      <c r="E76" s="504" t="str">
        <f>'Civil Progress'!D129</f>
        <v>Nos</v>
      </c>
      <c r="F76" s="504">
        <f>'Civil Progress'!E129</f>
        <v>10</v>
      </c>
      <c r="G76" s="504">
        <f>'Civil Progress'!F129</f>
        <v>0</v>
      </c>
      <c r="H76" s="506">
        <f t="shared" si="13"/>
        <v>10</v>
      </c>
      <c r="I76" s="517">
        <f t="shared" si="8"/>
        <v>0</v>
      </c>
      <c r="J76" s="529" t="s">
        <v>444</v>
      </c>
      <c r="K76" s="846"/>
      <c r="L76" s="847"/>
      <c r="M76" s="847"/>
      <c r="N76" s="847"/>
      <c r="O76" s="848"/>
    </row>
    <row r="77" spans="2:20" ht="20.25" customHeight="1">
      <c r="B77" s="786"/>
      <c r="C77" s="803"/>
      <c r="D77" s="503" t="str">
        <f>'Civil Progress'!C130</f>
        <v>B/W of PCS Plartform</v>
      </c>
      <c r="E77" s="504" t="str">
        <f>'Civil Progress'!D130</f>
        <v>Nos</v>
      </c>
      <c r="F77" s="504">
        <f>'Civil Progress'!E130</f>
        <v>10</v>
      </c>
      <c r="G77" s="504">
        <f>'Civil Progress'!F130</f>
        <v>0</v>
      </c>
      <c r="H77" s="506">
        <f t="shared" si="13"/>
        <v>10</v>
      </c>
      <c r="I77" s="517">
        <f t="shared" si="8"/>
        <v>0</v>
      </c>
      <c r="J77" s="529" t="s">
        <v>444</v>
      </c>
      <c r="K77" s="846"/>
      <c r="L77" s="847"/>
      <c r="M77" s="847"/>
      <c r="N77" s="847"/>
      <c r="O77" s="848"/>
    </row>
    <row r="78" spans="2:20" ht="15" customHeight="1" thickBot="1">
      <c r="B78" s="787"/>
      <c r="C78" s="802"/>
      <c r="D78" s="530" t="s">
        <v>19</v>
      </c>
      <c r="E78" s="530" t="s">
        <v>21</v>
      </c>
      <c r="F78" s="530">
        <v>1</v>
      </c>
      <c r="G78" s="531">
        <f>'Civil Progress'!H108</f>
        <v>1.3636363636363636E-2</v>
      </c>
      <c r="H78" s="531">
        <f t="shared" si="12"/>
        <v>0.98636363636363633</v>
      </c>
      <c r="I78" s="532">
        <f t="shared" si="8"/>
        <v>1.3636363636363636E-2</v>
      </c>
      <c r="J78" s="533"/>
      <c r="K78" s="849"/>
      <c r="L78" s="850"/>
      <c r="M78" s="850"/>
      <c r="N78" s="850"/>
      <c r="O78" s="851"/>
    </row>
    <row r="79" spans="2:20" ht="18.75" customHeight="1">
      <c r="B79" s="837" t="s">
        <v>27</v>
      </c>
      <c r="C79" s="838"/>
      <c r="D79" s="838"/>
      <c r="E79" s="838"/>
      <c r="F79" s="838"/>
      <c r="G79" s="838"/>
      <c r="H79" s="838"/>
      <c r="I79" s="838"/>
      <c r="J79" s="838"/>
      <c r="K79" s="791"/>
      <c r="L79" s="792"/>
      <c r="M79" s="792"/>
      <c r="N79" s="792"/>
      <c r="O79" s="793"/>
    </row>
    <row r="80" spans="2:20" ht="21.75" customHeight="1">
      <c r="B80" s="588">
        <v>33</v>
      </c>
      <c r="C80" s="817" t="s">
        <v>28</v>
      </c>
      <c r="D80" s="504" t="s">
        <v>377</v>
      </c>
      <c r="E80" s="513" t="s">
        <v>35</v>
      </c>
      <c r="F80" s="513">
        <f>'SY ELE'!E41</f>
        <v>97</v>
      </c>
      <c r="G80" s="508">
        <f>'SY ELE'!F41</f>
        <v>0</v>
      </c>
      <c r="H80" s="513">
        <f>'SY ELE'!G41</f>
        <v>97</v>
      </c>
      <c r="I80" s="514">
        <f t="shared" ref="I80:I85" si="14">G80/F80</f>
        <v>0</v>
      </c>
      <c r="J80" s="518"/>
      <c r="K80" s="794"/>
      <c r="L80" s="795"/>
      <c r="M80" s="795"/>
      <c r="N80" s="795"/>
      <c r="O80" s="796"/>
    </row>
    <row r="81" spans="2:15" ht="21.75" customHeight="1">
      <c r="B81" s="588">
        <v>34</v>
      </c>
      <c r="C81" s="817"/>
      <c r="D81" s="504" t="s">
        <v>217</v>
      </c>
      <c r="E81" s="513" t="s">
        <v>35</v>
      </c>
      <c r="F81" s="508">
        <f>'SY ELE'!E60</f>
        <v>97</v>
      </c>
      <c r="G81" s="508">
        <f>'SY ELE'!F60</f>
        <v>0</v>
      </c>
      <c r="H81" s="508">
        <f>'SY ELE'!G60</f>
        <v>97</v>
      </c>
      <c r="I81" s="514">
        <f>G81/F81</f>
        <v>0</v>
      </c>
      <c r="J81" s="518"/>
      <c r="K81" s="794"/>
      <c r="L81" s="795"/>
      <c r="M81" s="795"/>
      <c r="N81" s="795"/>
      <c r="O81" s="796"/>
    </row>
    <row r="82" spans="2:15" ht="21.75" customHeight="1">
      <c r="B82" s="588">
        <v>35</v>
      </c>
      <c r="C82" s="817"/>
      <c r="D82" s="504" t="s">
        <v>378</v>
      </c>
      <c r="E82" s="513" t="s">
        <v>22</v>
      </c>
      <c r="F82" s="513">
        <f>'SY ELE'!E32</f>
        <v>3252.375</v>
      </c>
      <c r="G82" s="508">
        <f>'SY ELE'!F32</f>
        <v>0</v>
      </c>
      <c r="H82" s="513">
        <f>'SY ELE'!G32</f>
        <v>3252.375</v>
      </c>
      <c r="I82" s="514">
        <f t="shared" si="14"/>
        <v>0</v>
      </c>
      <c r="J82" s="518"/>
      <c r="K82" s="794"/>
      <c r="L82" s="795"/>
      <c r="M82" s="795"/>
      <c r="N82" s="795"/>
      <c r="O82" s="796"/>
    </row>
    <row r="83" spans="2:15" ht="21.75" customHeight="1">
      <c r="B83" s="588">
        <v>36</v>
      </c>
      <c r="C83" s="817"/>
      <c r="D83" s="504" t="s">
        <v>379</v>
      </c>
      <c r="E83" s="513" t="s">
        <v>23</v>
      </c>
      <c r="F83" s="505">
        <f>'SY ELE'!E91</f>
        <v>1</v>
      </c>
      <c r="G83" s="508">
        <f>'SY ELE'!F91</f>
        <v>0</v>
      </c>
      <c r="H83" s="505">
        <f>'SY ELE'!G91</f>
        <v>1</v>
      </c>
      <c r="I83" s="514">
        <f>G83/F83</f>
        <v>0</v>
      </c>
      <c r="J83" s="518"/>
      <c r="K83" s="794"/>
      <c r="L83" s="795"/>
      <c r="M83" s="795"/>
      <c r="N83" s="795"/>
      <c r="O83" s="796"/>
    </row>
    <row r="84" spans="2:15" ht="21.75" customHeight="1">
      <c r="B84" s="588">
        <v>37</v>
      </c>
      <c r="C84" s="817"/>
      <c r="D84" s="504" t="s">
        <v>380</v>
      </c>
      <c r="E84" s="513" t="s">
        <v>23</v>
      </c>
      <c r="F84" s="505">
        <f>'SY ELE'!E102</f>
        <v>1</v>
      </c>
      <c r="G84" s="508">
        <f>'SY ELE'!F102</f>
        <v>0</v>
      </c>
      <c r="H84" s="505">
        <f>'SY ELE'!G102</f>
        <v>1</v>
      </c>
      <c r="I84" s="514">
        <f t="shared" ref="I84" si="15">G84/F84</f>
        <v>0</v>
      </c>
      <c r="J84" s="518"/>
      <c r="K84" s="794"/>
      <c r="L84" s="795"/>
      <c r="M84" s="795"/>
      <c r="N84" s="795"/>
      <c r="O84" s="796"/>
    </row>
    <row r="85" spans="2:15" ht="15">
      <c r="B85" s="588">
        <v>38</v>
      </c>
      <c r="C85" s="817"/>
      <c r="D85" s="510" t="s">
        <v>19</v>
      </c>
      <c r="E85" s="519" t="s">
        <v>23</v>
      </c>
      <c r="F85" s="519">
        <f>AVERAGE(F80:F84)</f>
        <v>689.67499999999995</v>
      </c>
      <c r="G85" s="520">
        <f>AVERAGE(G80:G84)</f>
        <v>0</v>
      </c>
      <c r="H85" s="519">
        <f>AVERAGE(H80:H84)</f>
        <v>689.67499999999995</v>
      </c>
      <c r="I85" s="512">
        <f t="shared" si="14"/>
        <v>0</v>
      </c>
      <c r="J85" s="512"/>
      <c r="K85" s="794"/>
      <c r="L85" s="795"/>
      <c r="M85" s="795"/>
      <c r="N85" s="795"/>
      <c r="O85" s="796"/>
    </row>
    <row r="86" spans="2:15" ht="21" customHeight="1">
      <c r="B86" s="588">
        <v>39</v>
      </c>
      <c r="C86" s="817" t="s">
        <v>39</v>
      </c>
      <c r="D86" s="503" t="s">
        <v>40</v>
      </c>
      <c r="E86" s="513" t="s">
        <v>22</v>
      </c>
      <c r="F86" s="513">
        <f>'DC Progress'!E3</f>
        <v>171000</v>
      </c>
      <c r="G86" s="513">
        <f>'DC Progress'!G3</f>
        <v>950</v>
      </c>
      <c r="H86" s="513">
        <f t="shared" ref="H86:H100" si="16">F86-G86</f>
        <v>170050</v>
      </c>
      <c r="I86" s="514">
        <f t="shared" ref="I86:I118" si="17">G86/F86</f>
        <v>5.5555555555555558E-3</v>
      </c>
      <c r="J86" s="518"/>
      <c r="K86" s="794"/>
      <c r="L86" s="795"/>
      <c r="M86" s="795"/>
      <c r="N86" s="795"/>
      <c r="O86" s="796"/>
    </row>
    <row r="87" spans="2:15" ht="21" customHeight="1">
      <c r="B87" s="588">
        <v>40</v>
      </c>
      <c r="C87" s="817"/>
      <c r="D87" s="503" t="s">
        <v>41</v>
      </c>
      <c r="E87" s="513" t="s">
        <v>21</v>
      </c>
      <c r="F87" s="513">
        <f>'DC Progress'!E4</f>
        <v>1824</v>
      </c>
      <c r="G87" s="508">
        <f>'DC Progress'!G4</f>
        <v>0</v>
      </c>
      <c r="H87" s="508">
        <f t="shared" si="16"/>
        <v>1824</v>
      </c>
      <c r="I87" s="514">
        <f t="shared" si="17"/>
        <v>0</v>
      </c>
      <c r="J87" s="518"/>
      <c r="K87" s="794"/>
      <c r="L87" s="795"/>
      <c r="M87" s="795"/>
      <c r="N87" s="795"/>
      <c r="O87" s="796"/>
    </row>
    <row r="88" spans="2:15" ht="21" customHeight="1">
      <c r="B88" s="588">
        <v>41</v>
      </c>
      <c r="C88" s="817"/>
      <c r="D88" s="503" t="s">
        <v>42</v>
      </c>
      <c r="E88" s="513" t="s">
        <v>21</v>
      </c>
      <c r="F88" s="513">
        <f>'DC Progress'!E5</f>
        <v>76</v>
      </c>
      <c r="G88" s="508">
        <f>'DC Progress'!G5</f>
        <v>0</v>
      </c>
      <c r="H88" s="508">
        <f t="shared" si="16"/>
        <v>76</v>
      </c>
      <c r="I88" s="514">
        <f t="shared" si="17"/>
        <v>0</v>
      </c>
      <c r="J88" s="518"/>
      <c r="K88" s="794"/>
      <c r="L88" s="795"/>
      <c r="M88" s="795"/>
      <c r="N88" s="795"/>
      <c r="O88" s="796"/>
    </row>
    <row r="89" spans="2:15" ht="21" customHeight="1">
      <c r="B89" s="588">
        <v>42</v>
      </c>
      <c r="C89" s="817"/>
      <c r="D89" s="503" t="s">
        <v>43</v>
      </c>
      <c r="E89" s="513" t="s">
        <v>22</v>
      </c>
      <c r="F89" s="513">
        <f>'DC Progress'!E6</f>
        <v>638400</v>
      </c>
      <c r="G89" s="508">
        <f>'DC Progress'!G6</f>
        <v>0</v>
      </c>
      <c r="H89" s="508">
        <f>'DC Progress'!H6</f>
        <v>638400</v>
      </c>
      <c r="I89" s="514">
        <f t="shared" si="17"/>
        <v>0</v>
      </c>
      <c r="J89" s="518"/>
      <c r="K89" s="794"/>
      <c r="L89" s="795"/>
      <c r="M89" s="795"/>
      <c r="N89" s="795"/>
      <c r="O89" s="796"/>
    </row>
    <row r="90" spans="2:15" ht="21" customHeight="1">
      <c r="B90" s="588">
        <v>43</v>
      </c>
      <c r="C90" s="817"/>
      <c r="D90" s="503" t="s">
        <v>44</v>
      </c>
      <c r="E90" s="513" t="s">
        <v>21</v>
      </c>
      <c r="F90" s="513">
        <f>'DC Progress'!E7</f>
        <v>3648</v>
      </c>
      <c r="G90" s="508">
        <f>'DC Progress'!G7</f>
        <v>0</v>
      </c>
      <c r="H90" s="508">
        <f>'DC Progress'!H7</f>
        <v>3648</v>
      </c>
      <c r="I90" s="514">
        <f t="shared" si="17"/>
        <v>0</v>
      </c>
      <c r="J90" s="518"/>
      <c r="K90" s="794"/>
      <c r="L90" s="795"/>
      <c r="M90" s="795"/>
      <c r="N90" s="795"/>
      <c r="O90" s="796"/>
    </row>
    <row r="91" spans="2:15" ht="21" customHeight="1">
      <c r="B91" s="588">
        <v>44</v>
      </c>
      <c r="C91" s="817"/>
      <c r="D91" s="503" t="s">
        <v>45</v>
      </c>
      <c r="E91" s="513" t="s">
        <v>21</v>
      </c>
      <c r="F91" s="513">
        <f>'DC Progress'!E8</f>
        <v>1824</v>
      </c>
      <c r="G91" s="508">
        <f>'DC Progress'!G8</f>
        <v>0</v>
      </c>
      <c r="H91" s="508">
        <f t="shared" si="16"/>
        <v>1824</v>
      </c>
      <c r="I91" s="514">
        <f t="shared" si="17"/>
        <v>0</v>
      </c>
      <c r="J91" s="518"/>
      <c r="K91" s="794"/>
      <c r="L91" s="795"/>
      <c r="M91" s="795"/>
      <c r="N91" s="795"/>
      <c r="O91" s="796"/>
    </row>
    <row r="92" spans="2:15" ht="21" customHeight="1">
      <c r="B92" s="588">
        <v>45</v>
      </c>
      <c r="C92" s="817"/>
      <c r="D92" s="503" t="s">
        <v>46</v>
      </c>
      <c r="E92" s="513" t="s">
        <v>21</v>
      </c>
      <c r="F92" s="513">
        <f>'DC Progress'!E11</f>
        <v>1824</v>
      </c>
      <c r="G92" s="508">
        <f>'DC Progress'!G11</f>
        <v>0</v>
      </c>
      <c r="H92" s="508">
        <f t="shared" si="16"/>
        <v>1824</v>
      </c>
      <c r="I92" s="514">
        <f t="shared" si="17"/>
        <v>0</v>
      </c>
      <c r="J92" s="518"/>
      <c r="K92" s="794"/>
      <c r="L92" s="795"/>
      <c r="M92" s="795"/>
      <c r="N92" s="795"/>
      <c r="O92" s="796"/>
    </row>
    <row r="93" spans="2:15" ht="21" customHeight="1">
      <c r="B93" s="588">
        <v>46</v>
      </c>
      <c r="C93" s="817"/>
      <c r="D93" s="503" t="s">
        <v>47</v>
      </c>
      <c r="E93" s="513" t="s">
        <v>21</v>
      </c>
      <c r="F93" s="513">
        <f>'DC Progress'!E10</f>
        <v>1824</v>
      </c>
      <c r="G93" s="508">
        <f>'DC Progress'!G10</f>
        <v>0</v>
      </c>
      <c r="H93" s="508">
        <f>'DC Progress'!H10</f>
        <v>1824</v>
      </c>
      <c r="I93" s="514">
        <f t="shared" si="17"/>
        <v>0</v>
      </c>
      <c r="J93" s="518"/>
      <c r="K93" s="794"/>
      <c r="L93" s="795"/>
      <c r="M93" s="795"/>
      <c r="N93" s="795"/>
      <c r="O93" s="796"/>
    </row>
    <row r="94" spans="2:15" ht="21" customHeight="1">
      <c r="B94" s="588">
        <v>47</v>
      </c>
      <c r="C94" s="817"/>
      <c r="D94" s="503" t="s">
        <v>48</v>
      </c>
      <c r="E94" s="513" t="s">
        <v>21</v>
      </c>
      <c r="F94" s="513">
        <f>'DC Progress'!E11</f>
        <v>1824</v>
      </c>
      <c r="G94" s="508">
        <f>'DC Progress'!G11</f>
        <v>0</v>
      </c>
      <c r="H94" s="508">
        <f>'DC Progress'!G11</f>
        <v>0</v>
      </c>
      <c r="I94" s="514">
        <f t="shared" si="17"/>
        <v>0</v>
      </c>
      <c r="J94" s="518"/>
      <c r="K94" s="794"/>
      <c r="L94" s="795"/>
      <c r="M94" s="795"/>
      <c r="N94" s="795"/>
      <c r="O94" s="796"/>
    </row>
    <row r="95" spans="2:15" ht="21" customHeight="1">
      <c r="B95" s="588">
        <v>48</v>
      </c>
      <c r="C95" s="817"/>
      <c r="D95" s="503" t="s">
        <v>49</v>
      </c>
      <c r="E95" s="513" t="s">
        <v>22</v>
      </c>
      <c r="F95" s="513">
        <f>'DC Progress'!E12</f>
        <v>95000</v>
      </c>
      <c r="G95" s="508">
        <f>'DC Progress'!G12</f>
        <v>0</v>
      </c>
      <c r="H95" s="508">
        <f>'DC Progress'!H12</f>
        <v>95000</v>
      </c>
      <c r="I95" s="514">
        <f t="shared" si="17"/>
        <v>0</v>
      </c>
      <c r="J95" s="518"/>
      <c r="K95" s="794"/>
      <c r="L95" s="795"/>
      <c r="M95" s="795"/>
      <c r="N95" s="795"/>
      <c r="O95" s="796"/>
    </row>
    <row r="96" spans="2:15" ht="21" customHeight="1">
      <c r="B96" s="588">
        <v>49</v>
      </c>
      <c r="C96" s="817"/>
      <c r="D96" s="503" t="s">
        <v>50</v>
      </c>
      <c r="E96" s="513" t="s">
        <v>21</v>
      </c>
      <c r="F96" s="513">
        <f>'DC Progress'!E13</f>
        <v>912</v>
      </c>
      <c r="G96" s="508">
        <f>'DC Progress'!G13</f>
        <v>0</v>
      </c>
      <c r="H96" s="508">
        <f>'DC Progress'!H13</f>
        <v>912</v>
      </c>
      <c r="I96" s="514">
        <f t="shared" si="17"/>
        <v>0</v>
      </c>
      <c r="J96" s="518"/>
      <c r="K96" s="794"/>
      <c r="L96" s="795"/>
      <c r="M96" s="795"/>
      <c r="N96" s="795"/>
      <c r="O96" s="796"/>
    </row>
    <row r="97" spans="2:15" ht="21" customHeight="1">
      <c r="B97" s="588">
        <v>50</v>
      </c>
      <c r="C97" s="817"/>
      <c r="D97" s="503" t="s">
        <v>51</v>
      </c>
      <c r="E97" s="513" t="s">
        <v>21</v>
      </c>
      <c r="F97" s="513">
        <f>'DC Progress'!E14</f>
        <v>1824</v>
      </c>
      <c r="G97" s="508">
        <f>'DC Progress'!G14</f>
        <v>0</v>
      </c>
      <c r="H97" s="508">
        <f>'DC Progress'!H14</f>
        <v>1824</v>
      </c>
      <c r="I97" s="514">
        <f t="shared" si="17"/>
        <v>0</v>
      </c>
      <c r="J97" s="518"/>
      <c r="K97" s="794"/>
      <c r="L97" s="795"/>
      <c r="M97" s="795"/>
      <c r="N97" s="795"/>
      <c r="O97" s="796"/>
    </row>
    <row r="98" spans="2:15" ht="21" customHeight="1">
      <c r="B98" s="588">
        <v>51</v>
      </c>
      <c r="C98" s="817"/>
      <c r="D98" s="503" t="s">
        <v>52</v>
      </c>
      <c r="E98" s="513" t="s">
        <v>21</v>
      </c>
      <c r="F98" s="513">
        <f>'DC Progress'!E15</f>
        <v>190</v>
      </c>
      <c r="G98" s="508">
        <f>'DC Progress'!G15</f>
        <v>0</v>
      </c>
      <c r="H98" s="508">
        <f>'DC Progress'!H15</f>
        <v>190</v>
      </c>
      <c r="I98" s="514">
        <f t="shared" si="17"/>
        <v>0</v>
      </c>
      <c r="J98" s="518"/>
      <c r="K98" s="794"/>
      <c r="L98" s="795"/>
      <c r="M98" s="795"/>
      <c r="N98" s="795"/>
      <c r="O98" s="796"/>
    </row>
    <row r="99" spans="2:15" ht="21" customHeight="1">
      <c r="B99" s="588">
        <v>52</v>
      </c>
      <c r="C99" s="817"/>
      <c r="D99" s="503" t="s">
        <v>53</v>
      </c>
      <c r="E99" s="513" t="s">
        <v>21</v>
      </c>
      <c r="F99" s="513">
        <f>'DC Progress'!E16</f>
        <v>190</v>
      </c>
      <c r="G99" s="508">
        <f>'DC Progress'!G16</f>
        <v>0</v>
      </c>
      <c r="H99" s="508">
        <f>'DC Progress'!H16</f>
        <v>190</v>
      </c>
      <c r="I99" s="514">
        <f t="shared" si="17"/>
        <v>0</v>
      </c>
      <c r="J99" s="518"/>
      <c r="K99" s="794"/>
      <c r="L99" s="795"/>
      <c r="M99" s="795"/>
      <c r="N99" s="795"/>
      <c r="O99" s="796"/>
    </row>
    <row r="100" spans="2:15" ht="21" customHeight="1">
      <c r="B100" s="588">
        <v>53</v>
      </c>
      <c r="C100" s="817"/>
      <c r="D100" s="503" t="s">
        <v>54</v>
      </c>
      <c r="E100" s="513" t="s">
        <v>21</v>
      </c>
      <c r="F100" s="513">
        <f>'DC Progress'!E17</f>
        <v>14592</v>
      </c>
      <c r="G100" s="508">
        <f>'DC Progress'!G17</f>
        <v>0</v>
      </c>
      <c r="H100" s="508">
        <f t="shared" si="16"/>
        <v>14592</v>
      </c>
      <c r="I100" s="514">
        <f t="shared" si="17"/>
        <v>0</v>
      </c>
      <c r="J100" s="518"/>
      <c r="K100" s="794"/>
      <c r="L100" s="795"/>
      <c r="M100" s="795"/>
      <c r="N100" s="795"/>
      <c r="O100" s="796"/>
    </row>
    <row r="101" spans="2:15" ht="21" customHeight="1">
      <c r="B101" s="588">
        <v>54</v>
      </c>
      <c r="C101" s="817"/>
      <c r="D101" s="503" t="s">
        <v>55</v>
      </c>
      <c r="E101" s="513" t="s">
        <v>21</v>
      </c>
      <c r="F101" s="513">
        <f>'DC Progress'!E18</f>
        <v>846336</v>
      </c>
      <c r="G101" s="508">
        <f>'DC Progress'!G18</f>
        <v>0</v>
      </c>
      <c r="H101" s="508">
        <f t="shared" ref="H101:H102" si="18">F101-G101</f>
        <v>846336</v>
      </c>
      <c r="I101" s="514">
        <f>G101/F101</f>
        <v>0</v>
      </c>
      <c r="J101" s="518"/>
      <c r="K101" s="794"/>
      <c r="L101" s="795"/>
      <c r="M101" s="795"/>
      <c r="N101" s="795"/>
      <c r="O101" s="796"/>
    </row>
    <row r="102" spans="2:15" ht="15">
      <c r="B102" s="588">
        <v>55</v>
      </c>
      <c r="C102" s="817"/>
      <c r="D102" s="510" t="s">
        <v>19</v>
      </c>
      <c r="E102" s="519" t="s">
        <v>21</v>
      </c>
      <c r="F102" s="519">
        <v>1</v>
      </c>
      <c r="G102" s="511">
        <f>'DC Progress'!I19</f>
        <v>3.4722222222222224E-4</v>
      </c>
      <c r="H102" s="511">
        <f t="shared" si="18"/>
        <v>0.99965277777777772</v>
      </c>
      <c r="I102" s="512">
        <f t="shared" si="17"/>
        <v>3.4722222222222224E-4</v>
      </c>
      <c r="J102" s="512"/>
      <c r="K102" s="794"/>
      <c r="L102" s="795"/>
      <c r="M102" s="795"/>
      <c r="N102" s="795"/>
      <c r="O102" s="796"/>
    </row>
    <row r="103" spans="2:15" ht="15" customHeight="1">
      <c r="B103" s="588">
        <v>56</v>
      </c>
      <c r="C103" s="817" t="s">
        <v>56</v>
      </c>
      <c r="D103" s="503" t="s">
        <v>57</v>
      </c>
      <c r="E103" s="513" t="s">
        <v>22</v>
      </c>
      <c r="F103" s="508">
        <f>'AC Progress'!D8</f>
        <v>26043.884615384617</v>
      </c>
      <c r="G103" s="508">
        <f>'AC Progress'!G8</f>
        <v>0</v>
      </c>
      <c r="H103" s="508">
        <f>'AC Progress'!H8</f>
        <v>26043.884615384617</v>
      </c>
      <c r="I103" s="514">
        <f t="shared" si="17"/>
        <v>0</v>
      </c>
      <c r="J103" s="518"/>
      <c r="K103" s="794"/>
      <c r="L103" s="795"/>
      <c r="M103" s="795"/>
      <c r="N103" s="795"/>
      <c r="O103" s="796"/>
    </row>
    <row r="104" spans="2:15" ht="15" customHeight="1">
      <c r="B104" s="588">
        <v>57</v>
      </c>
      <c r="C104" s="817"/>
      <c r="D104" s="503" t="s">
        <v>58</v>
      </c>
      <c r="E104" s="513" t="s">
        <v>22</v>
      </c>
      <c r="F104" s="508">
        <f>'AC Progress'!D9</f>
        <v>18269.23076923077</v>
      </c>
      <c r="G104" s="508">
        <f>'AC Progress'!G9</f>
        <v>0</v>
      </c>
      <c r="H104" s="508">
        <f>'AC Progress'!H9</f>
        <v>18269.23076923077</v>
      </c>
      <c r="I104" s="514">
        <f t="shared" si="17"/>
        <v>0</v>
      </c>
      <c r="J104" s="518"/>
      <c r="K104" s="794"/>
      <c r="L104" s="795"/>
      <c r="M104" s="795"/>
      <c r="N104" s="795"/>
      <c r="O104" s="796"/>
    </row>
    <row r="105" spans="2:15" ht="15" customHeight="1">
      <c r="B105" s="588">
        <v>58</v>
      </c>
      <c r="C105" s="817"/>
      <c r="D105" s="503" t="s">
        <v>59</v>
      </c>
      <c r="E105" s="513" t="s">
        <v>22</v>
      </c>
      <c r="F105" s="508">
        <f>'AC Progress'!D10</f>
        <v>58461.538461538468</v>
      </c>
      <c r="G105" s="508">
        <f>'AC Progress'!G10</f>
        <v>0</v>
      </c>
      <c r="H105" s="508">
        <f>'AC Progress'!H10</f>
        <v>58461.538461538468</v>
      </c>
      <c r="I105" s="514">
        <f t="shared" si="17"/>
        <v>0</v>
      </c>
      <c r="J105" s="518"/>
      <c r="K105" s="794"/>
      <c r="L105" s="795"/>
      <c r="M105" s="795"/>
      <c r="N105" s="795"/>
      <c r="O105" s="796"/>
    </row>
    <row r="106" spans="2:15" ht="15" customHeight="1">
      <c r="B106" s="588">
        <v>59</v>
      </c>
      <c r="C106" s="817"/>
      <c r="D106" s="503" t="s">
        <v>60</v>
      </c>
      <c r="E106" s="513" t="s">
        <v>23</v>
      </c>
      <c r="F106" s="513">
        <f>'AC Progress'!D11</f>
        <v>38</v>
      </c>
      <c r="G106" s="513">
        <f>'AC Progress'!G11</f>
        <v>0</v>
      </c>
      <c r="H106" s="513">
        <f>'AC Progress'!H11</f>
        <v>38</v>
      </c>
      <c r="I106" s="514">
        <f t="shared" si="17"/>
        <v>0</v>
      </c>
      <c r="J106" s="518"/>
      <c r="K106" s="794"/>
      <c r="L106" s="795"/>
      <c r="M106" s="795"/>
      <c r="N106" s="795"/>
      <c r="O106" s="796"/>
    </row>
    <row r="107" spans="2:15" ht="15" customHeight="1">
      <c r="B107" s="588">
        <v>60</v>
      </c>
      <c r="C107" s="817"/>
      <c r="D107" s="503" t="s">
        <v>61</v>
      </c>
      <c r="E107" s="513" t="s">
        <v>23</v>
      </c>
      <c r="F107" s="513">
        <f>'AC Progress'!D12</f>
        <v>38</v>
      </c>
      <c r="G107" s="513">
        <f>'AC Progress'!G12</f>
        <v>0</v>
      </c>
      <c r="H107" s="513">
        <f>'AC Progress'!H12</f>
        <v>38</v>
      </c>
      <c r="I107" s="514">
        <f t="shared" si="17"/>
        <v>0</v>
      </c>
      <c r="J107" s="518"/>
      <c r="K107" s="794"/>
      <c r="L107" s="795"/>
      <c r="M107" s="795"/>
      <c r="N107" s="795"/>
      <c r="O107" s="796"/>
    </row>
    <row r="108" spans="2:15" ht="15" customHeight="1">
      <c r="B108" s="588">
        <v>61</v>
      </c>
      <c r="C108" s="817"/>
      <c r="D108" s="503" t="s">
        <v>62</v>
      </c>
      <c r="E108" s="513" t="s">
        <v>63</v>
      </c>
      <c r="F108" s="513">
        <f>'AC Progress'!D13</f>
        <v>7600</v>
      </c>
      <c r="G108" s="513">
        <f>'AC Progress'!G13</f>
        <v>0</v>
      </c>
      <c r="H108" s="513">
        <f>'AC Progress'!H13</f>
        <v>7600</v>
      </c>
      <c r="I108" s="514">
        <f t="shared" si="17"/>
        <v>0</v>
      </c>
      <c r="J108" s="518"/>
      <c r="K108" s="794"/>
      <c r="L108" s="795"/>
      <c r="M108" s="795"/>
      <c r="N108" s="795"/>
      <c r="O108" s="796"/>
    </row>
    <row r="109" spans="2:15" ht="15" customHeight="1">
      <c r="B109" s="588">
        <v>62</v>
      </c>
      <c r="C109" s="817"/>
      <c r="D109" s="503" t="s">
        <v>64</v>
      </c>
      <c r="E109" s="513" t="s">
        <v>21</v>
      </c>
      <c r="F109" s="513">
        <f>'AC Progress'!D14</f>
        <v>38</v>
      </c>
      <c r="G109" s="513">
        <f>'AC Progress'!G14</f>
        <v>0</v>
      </c>
      <c r="H109" s="513">
        <f>'AC Progress'!H14</f>
        <v>38</v>
      </c>
      <c r="I109" s="514">
        <f t="shared" si="17"/>
        <v>0</v>
      </c>
      <c r="J109" s="518"/>
      <c r="K109" s="794"/>
      <c r="L109" s="795"/>
      <c r="M109" s="795"/>
      <c r="N109" s="795"/>
      <c r="O109" s="796"/>
    </row>
    <row r="110" spans="2:15" ht="15" customHeight="1">
      <c r="B110" s="588">
        <v>63</v>
      </c>
      <c r="C110" s="817"/>
      <c r="D110" s="503" t="s">
        <v>65</v>
      </c>
      <c r="E110" s="513" t="s">
        <v>21</v>
      </c>
      <c r="F110" s="513">
        <f>'AC Progress'!D15</f>
        <v>38</v>
      </c>
      <c r="G110" s="513">
        <f>'AC Progress'!G15</f>
        <v>0</v>
      </c>
      <c r="H110" s="513">
        <f>'AC Progress'!H15</f>
        <v>38</v>
      </c>
      <c r="I110" s="514">
        <f t="shared" si="17"/>
        <v>0</v>
      </c>
      <c r="J110" s="518"/>
      <c r="K110" s="794"/>
      <c r="L110" s="795"/>
      <c r="M110" s="795"/>
      <c r="N110" s="795"/>
      <c r="O110" s="796"/>
    </row>
    <row r="111" spans="2:15" ht="15" customHeight="1">
      <c r="B111" s="588">
        <v>64</v>
      </c>
      <c r="C111" s="817"/>
      <c r="D111" s="503" t="s">
        <v>50</v>
      </c>
      <c r="E111" s="513" t="s">
        <v>21</v>
      </c>
      <c r="F111" s="513">
        <f>'AC Progress'!D16</f>
        <v>38</v>
      </c>
      <c r="G111" s="513">
        <f>'AC Progress'!G16</f>
        <v>0</v>
      </c>
      <c r="H111" s="513">
        <f>'AC Progress'!H16</f>
        <v>38</v>
      </c>
      <c r="I111" s="514">
        <f t="shared" si="17"/>
        <v>0</v>
      </c>
      <c r="J111" s="518"/>
      <c r="K111" s="794"/>
      <c r="L111" s="795"/>
      <c r="M111" s="795"/>
      <c r="N111" s="795"/>
      <c r="O111" s="796"/>
    </row>
    <row r="112" spans="2:15" ht="15" customHeight="1">
      <c r="B112" s="588">
        <v>65</v>
      </c>
      <c r="C112" s="817"/>
      <c r="D112" s="503" t="s">
        <v>66</v>
      </c>
      <c r="E112" s="513" t="s">
        <v>21</v>
      </c>
      <c r="F112" s="513">
        <f>'AC Progress'!D17</f>
        <v>38</v>
      </c>
      <c r="G112" s="513">
        <f>'AC Progress'!G17</f>
        <v>0</v>
      </c>
      <c r="H112" s="513">
        <f>'AC Progress'!H17</f>
        <v>38</v>
      </c>
      <c r="I112" s="514">
        <f t="shared" si="17"/>
        <v>0</v>
      </c>
      <c r="J112" s="518"/>
      <c r="K112" s="794"/>
      <c r="L112" s="795"/>
      <c r="M112" s="795"/>
      <c r="N112" s="795"/>
      <c r="O112" s="796"/>
    </row>
    <row r="113" spans="2:15" ht="15" customHeight="1">
      <c r="B113" s="588">
        <v>66</v>
      </c>
      <c r="C113" s="817"/>
      <c r="D113" s="503" t="s">
        <v>67</v>
      </c>
      <c r="E113" s="513" t="s">
        <v>21</v>
      </c>
      <c r="F113" s="513">
        <f>'AC Progress'!D18</f>
        <v>38</v>
      </c>
      <c r="G113" s="513">
        <f>'AC Progress'!G18</f>
        <v>0</v>
      </c>
      <c r="H113" s="513">
        <f>'AC Progress'!H18</f>
        <v>38</v>
      </c>
      <c r="I113" s="514">
        <f t="shared" si="17"/>
        <v>0</v>
      </c>
      <c r="J113" s="518"/>
      <c r="K113" s="794"/>
      <c r="L113" s="795"/>
      <c r="M113" s="795"/>
      <c r="N113" s="795"/>
      <c r="O113" s="796"/>
    </row>
    <row r="114" spans="2:15" ht="15" customHeight="1">
      <c r="B114" s="588">
        <v>67</v>
      </c>
      <c r="C114" s="817"/>
      <c r="D114" s="503" t="s">
        <v>68</v>
      </c>
      <c r="E114" s="513" t="s">
        <v>21</v>
      </c>
      <c r="F114" s="513">
        <f>'AC Progress'!D19</f>
        <v>38</v>
      </c>
      <c r="G114" s="513">
        <f>'AC Progress'!G19</f>
        <v>0</v>
      </c>
      <c r="H114" s="513">
        <f>'AC Progress'!H19</f>
        <v>38</v>
      </c>
      <c r="I114" s="514">
        <f t="shared" si="17"/>
        <v>0</v>
      </c>
      <c r="J114" s="518"/>
      <c r="K114" s="794"/>
      <c r="L114" s="795"/>
      <c r="M114" s="795"/>
      <c r="N114" s="795"/>
      <c r="O114" s="796"/>
    </row>
    <row r="115" spans="2:15" ht="15" customHeight="1">
      <c r="B115" s="588">
        <v>68</v>
      </c>
      <c r="C115" s="817"/>
      <c r="D115" s="503" t="s">
        <v>69</v>
      </c>
      <c r="E115" s="513" t="s">
        <v>21</v>
      </c>
      <c r="F115" s="513">
        <f>'AC Progress'!D20</f>
        <v>38</v>
      </c>
      <c r="G115" s="513">
        <f>'AC Progress'!G20</f>
        <v>0</v>
      </c>
      <c r="H115" s="513">
        <f>'AC Progress'!H20</f>
        <v>38</v>
      </c>
      <c r="I115" s="514">
        <f t="shared" si="17"/>
        <v>0</v>
      </c>
      <c r="J115" s="518"/>
      <c r="K115" s="794"/>
      <c r="L115" s="795"/>
      <c r="M115" s="795"/>
      <c r="N115" s="795"/>
      <c r="O115" s="796"/>
    </row>
    <row r="116" spans="2:15" ht="15" customHeight="1">
      <c r="B116" s="588">
        <v>69</v>
      </c>
      <c r="C116" s="817"/>
      <c r="D116" s="503" t="s">
        <v>70</v>
      </c>
      <c r="E116" s="513" t="s">
        <v>21</v>
      </c>
      <c r="F116" s="513">
        <f>'AC Progress'!D21</f>
        <v>38</v>
      </c>
      <c r="G116" s="513">
        <f>'AC Progress'!G21</f>
        <v>0</v>
      </c>
      <c r="H116" s="513">
        <f>'AC Progress'!H21</f>
        <v>38</v>
      </c>
      <c r="I116" s="514">
        <f t="shared" si="17"/>
        <v>0</v>
      </c>
      <c r="J116" s="518"/>
      <c r="K116" s="794"/>
      <c r="L116" s="795"/>
      <c r="M116" s="795"/>
      <c r="N116" s="795"/>
      <c r="O116" s="796"/>
    </row>
    <row r="117" spans="2:15" ht="15" customHeight="1">
      <c r="B117" s="588">
        <v>70</v>
      </c>
      <c r="C117" s="817"/>
      <c r="D117" s="503" t="s">
        <v>71</v>
      </c>
      <c r="E117" s="513" t="s">
        <v>72</v>
      </c>
      <c r="F117" s="513">
        <f>'AC Progress'!D22</f>
        <v>38</v>
      </c>
      <c r="G117" s="513">
        <f>'AC Progress'!G22</f>
        <v>0</v>
      </c>
      <c r="H117" s="513">
        <f>'AC Progress'!H22</f>
        <v>38</v>
      </c>
      <c r="I117" s="514">
        <f t="shared" si="17"/>
        <v>0</v>
      </c>
      <c r="J117" s="518"/>
      <c r="K117" s="794"/>
      <c r="L117" s="795"/>
      <c r="M117" s="795"/>
      <c r="N117" s="795"/>
      <c r="O117" s="796"/>
    </row>
    <row r="118" spans="2:15" ht="15.5" thickBot="1">
      <c r="B118" s="589">
        <v>71</v>
      </c>
      <c r="C118" s="818"/>
      <c r="D118" s="530" t="s">
        <v>19</v>
      </c>
      <c r="E118" s="596" t="s">
        <v>21</v>
      </c>
      <c r="F118" s="596">
        <v>1</v>
      </c>
      <c r="G118" s="531">
        <f>'AC Progress'!I23</f>
        <v>0</v>
      </c>
      <c r="H118" s="597">
        <f>F118-G118</f>
        <v>1</v>
      </c>
      <c r="I118" s="532">
        <f t="shared" si="17"/>
        <v>0</v>
      </c>
      <c r="J118" s="532"/>
      <c r="K118" s="797"/>
      <c r="L118" s="798"/>
      <c r="M118" s="798"/>
      <c r="N118" s="798"/>
      <c r="O118" s="799"/>
    </row>
    <row r="119" spans="2:15" ht="6.75" customHeight="1"/>
  </sheetData>
  <mergeCells count="35">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 ref="B40:B46"/>
    <mergeCell ref="B47:B54"/>
    <mergeCell ref="K3:O7"/>
    <mergeCell ref="B16:B21"/>
    <mergeCell ref="C16:C21"/>
    <mergeCell ref="G3:J7"/>
    <mergeCell ref="D3:F3"/>
    <mergeCell ref="D4:F4"/>
    <mergeCell ref="B3:C3"/>
    <mergeCell ref="B4:C4"/>
    <mergeCell ref="B6:C6"/>
    <mergeCell ref="B7:C7"/>
    <mergeCell ref="B59:B65"/>
    <mergeCell ref="C59:C65"/>
    <mergeCell ref="K79:O118"/>
    <mergeCell ref="B55:B58"/>
    <mergeCell ref="C55:C58"/>
    <mergeCell ref="B66:B78"/>
    <mergeCell ref="C66:C78"/>
  </mergeCells>
  <conditionalFormatting sqref="J10:J14 J16:J20">
    <cfRule type="containsText" dxfId="29" priority="22" operator="containsText" text="Yet to Start">
      <formula>NOT(ISERROR(SEARCH("Yet to Start",J10)))</formula>
    </cfRule>
    <cfRule type="containsText" dxfId="28" priority="23" operator="containsText" text="WIP">
      <formula>NOT(ISERROR(SEARCH("WIP",J10)))</formula>
    </cfRule>
    <cfRule type="containsText" dxfId="27" priority="24" operator="containsText" text="COMP">
      <formula>NOT(ISERROR(SEARCH("COMP",J10)))</formula>
    </cfRule>
  </conditionalFormatting>
  <conditionalFormatting sqref="J22:J38">
    <cfRule type="containsText" dxfId="26" priority="19" operator="containsText" text="Yet to Start">
      <formula>NOT(ISERROR(SEARCH("Yet to Start",J22)))</formula>
    </cfRule>
    <cfRule type="containsText" dxfId="25" priority="20" operator="containsText" text="WIP">
      <formula>NOT(ISERROR(SEARCH("WIP",J22)))</formula>
    </cfRule>
    <cfRule type="containsText" dxfId="24" priority="21" operator="containsText" text="COMP">
      <formula>NOT(ISERROR(SEARCH("COMP",J22)))</formula>
    </cfRule>
  </conditionalFormatting>
  <conditionalFormatting sqref="J40:J45">
    <cfRule type="containsText" dxfId="23" priority="16" operator="containsText" text="Yet to Start">
      <formula>NOT(ISERROR(SEARCH("Yet to Start",J40)))</formula>
    </cfRule>
    <cfRule type="containsText" dxfId="22" priority="17" operator="containsText" text="WIP">
      <formula>NOT(ISERROR(SEARCH("WIP",J40)))</formula>
    </cfRule>
    <cfRule type="containsText" dxfId="21" priority="18" operator="containsText" text="COMP">
      <formula>NOT(ISERROR(SEARCH("COMP",J40)))</formula>
    </cfRule>
  </conditionalFormatting>
  <conditionalFormatting sqref="J47:J53">
    <cfRule type="containsText" dxfId="20" priority="13" operator="containsText" text="Yet to Start">
      <formula>NOT(ISERROR(SEARCH("Yet to Start",J47)))</formula>
    </cfRule>
    <cfRule type="containsText" dxfId="19" priority="14" operator="containsText" text="WIP">
      <formula>NOT(ISERROR(SEARCH("WIP",J47)))</formula>
    </cfRule>
    <cfRule type="containsText" dxfId="18" priority="15" operator="containsText" text="COMP">
      <formula>NOT(ISERROR(SEARCH("COMP",J47)))</formula>
    </cfRule>
  </conditionalFormatting>
  <conditionalFormatting sqref="J55:J57">
    <cfRule type="containsText" dxfId="17" priority="1" operator="containsText" text="Yet to Start">
      <formula>NOT(ISERROR(SEARCH("Yet to Start",J55)))</formula>
    </cfRule>
    <cfRule type="containsText" dxfId="16" priority="2" operator="containsText" text="WIP">
      <formula>NOT(ISERROR(SEARCH("WIP",J55)))</formula>
    </cfRule>
    <cfRule type="containsText" dxfId="15" priority="3" operator="containsText" text="COMP">
      <formula>NOT(ISERROR(SEARCH("COMP",J55)))</formula>
    </cfRule>
  </conditionalFormatting>
  <conditionalFormatting sqref="J59:J64">
    <cfRule type="containsText" dxfId="14" priority="10" operator="containsText" text="Yet to Start">
      <formula>NOT(ISERROR(SEARCH("Yet to Start",J59)))</formula>
    </cfRule>
    <cfRule type="containsText" dxfId="13" priority="11" operator="containsText" text="WIP">
      <formula>NOT(ISERROR(SEARCH("WIP",J59)))</formula>
    </cfRule>
    <cfRule type="containsText" dxfId="12" priority="12" operator="containsText" text="COMP">
      <formula>NOT(ISERROR(SEARCH("COMP",J59)))</formula>
    </cfRule>
  </conditionalFormatting>
  <conditionalFormatting sqref="J66:J77">
    <cfRule type="containsText" dxfId="11" priority="4" operator="containsText" text="Yet to Start">
      <formula>NOT(ISERROR(SEARCH("Yet to Start",J66)))</formula>
    </cfRule>
    <cfRule type="containsText" dxfId="10" priority="5" operator="containsText" text="WIP">
      <formula>NOT(ISERROR(SEARCH("WIP",J66)))</formula>
    </cfRule>
    <cfRule type="containsText" dxfId="9" priority="6" operator="containsText" text="COMP">
      <formula>NOT(ISERROR(SEARCH("COMP",J66)))</formula>
    </cfRule>
  </conditionalFormatting>
  <conditionalFormatting sqref="J80:J118">
    <cfRule type="cellIs" dxfId="8" priority="25" operator="equal">
      <formula>$P$22</formula>
    </cfRule>
    <cfRule type="cellIs" dxfId="7" priority="26" operator="equal">
      <formula>$P$9</formula>
    </cfRule>
  </conditionalFormatting>
  <conditionalFormatting sqref="P9">
    <cfRule type="cellIs" dxfId="6"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69" zoomScaleNormal="100" workbookViewId="0">
      <pane ySplit="4" topLeftCell="A12" activePane="bottomLeft" state="frozen"/>
      <selection pane="bottomLeft" activeCell="CV29" sqref="CV29"/>
    </sheetView>
  </sheetViews>
  <sheetFormatPr defaultRowHeight="14.5" outlineLevelRow="2"/>
  <cols>
    <col min="1" max="1" width="3" customWidth="1"/>
    <col min="2" max="2" width="7.54296875" customWidth="1"/>
    <col min="3" max="3" width="54.26953125" style="3" customWidth="1"/>
    <col min="4" max="4" width="7.26953125" style="7" customWidth="1"/>
    <col min="5" max="5" width="12.1796875" style="489" customWidth="1"/>
    <col min="6" max="6" width="11.7265625" style="7" customWidth="1"/>
    <col min="7" max="7" width="11.1796875" style="7" customWidth="1"/>
    <col min="8" max="8" width="14.453125" style="7"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9" width="4.26953125" customWidth="1"/>
    <col min="100" max="100" width="4.54296875" customWidth="1"/>
    <col min="101" max="101" width="5.54296875" customWidth="1"/>
    <col min="102" max="106" width="4.54296875" customWidth="1"/>
    <col min="107" max="107" width="5.54296875" customWidth="1"/>
    <col min="108" max="111" width="4.54296875" customWidth="1"/>
    <col min="112" max="112" width="5.7265625" customWidth="1"/>
    <col min="113" max="113" width="4.54296875" customWidth="1"/>
    <col min="114" max="114" width="6" customWidth="1"/>
    <col min="115" max="122" width="4.54296875" customWidth="1"/>
    <col min="123" max="123" width="5.453125" customWidth="1"/>
    <col min="124" max="124" width="4.54296875" customWidth="1"/>
    <col min="125" max="125" width="5.7265625" customWidth="1"/>
    <col min="126" max="129" width="4.54296875" customWidth="1"/>
    <col min="130" max="130" width="5.7265625" customWidth="1"/>
    <col min="131" max="152" width="4.54296875" customWidth="1"/>
    <col min="153" max="153" width="6.26953125" customWidth="1"/>
    <col min="154" max="154" width="6.81640625" customWidth="1"/>
    <col min="155" max="155" width="6.26953125" customWidth="1"/>
    <col min="156" max="156" width="7.453125" customWidth="1"/>
    <col min="157" max="157" width="6.26953125" customWidth="1"/>
    <col min="158" max="158" width="4.54296875" customWidth="1"/>
    <col min="159" max="159" width="6.26953125" customWidth="1"/>
    <col min="160" max="160" width="6.54296875" customWidth="1"/>
    <col min="161" max="165" width="6.26953125" customWidth="1"/>
    <col min="166" max="166" width="4.7265625" customWidth="1"/>
    <col min="167" max="168" width="4.54296875" customWidth="1"/>
    <col min="169" max="169" width="4.7265625" customWidth="1"/>
    <col min="170" max="183" width="4.54296875" customWidth="1"/>
    <col min="184" max="190" width="4.54296875" bestFit="1" customWidth="1"/>
  </cols>
  <sheetData>
    <row r="1" spans="2:190" ht="15" thickBot="1">
      <c r="E1" s="15"/>
      <c r="AF1" s="66"/>
      <c r="BH1" s="67"/>
      <c r="BO1" s="71"/>
      <c r="BP1" s="71"/>
    </row>
    <row r="2" spans="2:190" ht="20.25" customHeight="1" thickBot="1">
      <c r="B2" s="882" t="s">
        <v>73</v>
      </c>
      <c r="C2" s="883"/>
      <c r="D2" s="883"/>
      <c r="E2" s="883"/>
      <c r="F2" s="883"/>
      <c r="G2" s="883"/>
      <c r="H2" s="884"/>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85" t="s">
        <v>75</v>
      </c>
      <c r="C3" s="886" t="s">
        <v>4</v>
      </c>
      <c r="D3" s="885" t="s">
        <v>6</v>
      </c>
      <c r="E3" s="888" t="s">
        <v>7</v>
      </c>
      <c r="F3" s="888" t="s">
        <v>8</v>
      </c>
      <c r="G3" s="888" t="s">
        <v>9</v>
      </c>
      <c r="H3" s="886" t="s">
        <v>76</v>
      </c>
      <c r="J3" s="890" t="s">
        <v>80</v>
      </c>
      <c r="K3" s="880">
        <v>45782</v>
      </c>
      <c r="L3" s="880">
        <v>45783</v>
      </c>
      <c r="M3" s="880">
        <v>45784</v>
      </c>
      <c r="N3" s="880">
        <v>45785</v>
      </c>
      <c r="O3" s="880">
        <v>45786</v>
      </c>
      <c r="P3" s="880">
        <v>45787</v>
      </c>
      <c r="Q3" s="880">
        <v>45788</v>
      </c>
      <c r="R3" s="880">
        <v>45789</v>
      </c>
      <c r="S3" s="880">
        <v>45790</v>
      </c>
      <c r="T3" s="880">
        <v>45791</v>
      </c>
      <c r="U3" s="880">
        <v>45792</v>
      </c>
      <c r="V3" s="880">
        <v>45793</v>
      </c>
      <c r="W3" s="880">
        <v>45794</v>
      </c>
      <c r="X3" s="880">
        <v>45795</v>
      </c>
      <c r="Y3" s="880">
        <v>45796</v>
      </c>
      <c r="Z3" s="880">
        <v>45797</v>
      </c>
      <c r="AA3" s="880">
        <v>45798</v>
      </c>
      <c r="AB3" s="880">
        <v>45799</v>
      </c>
      <c r="AC3" s="880">
        <v>45800</v>
      </c>
      <c r="AD3" s="880">
        <v>45801</v>
      </c>
      <c r="AE3" s="880">
        <v>45802</v>
      </c>
      <c r="AF3" s="880">
        <v>45803</v>
      </c>
      <c r="AG3" s="880">
        <v>45804</v>
      </c>
      <c r="AH3" s="880">
        <v>45805</v>
      </c>
      <c r="AI3" s="880">
        <v>45806</v>
      </c>
      <c r="AJ3" s="880">
        <v>45807</v>
      </c>
      <c r="AK3" s="880">
        <v>45808</v>
      </c>
      <c r="AL3" s="880">
        <v>45809</v>
      </c>
      <c r="AM3" s="880">
        <v>45810</v>
      </c>
      <c r="AN3" s="880">
        <v>45811</v>
      </c>
      <c r="AO3" s="880">
        <v>45812</v>
      </c>
      <c r="AP3" s="880">
        <v>45813</v>
      </c>
      <c r="AQ3" s="880">
        <v>45814</v>
      </c>
      <c r="AR3" s="880">
        <v>45815</v>
      </c>
      <c r="AS3" s="880">
        <v>45816</v>
      </c>
      <c r="AT3" s="880">
        <v>45817</v>
      </c>
      <c r="AU3" s="880">
        <v>45818</v>
      </c>
      <c r="AV3" s="880">
        <v>45819</v>
      </c>
      <c r="AW3" s="880">
        <v>45820</v>
      </c>
      <c r="AX3" s="880">
        <v>45821</v>
      </c>
      <c r="AY3" s="880">
        <v>45822</v>
      </c>
      <c r="AZ3" s="880">
        <v>45823</v>
      </c>
      <c r="BA3" s="880">
        <v>45824</v>
      </c>
      <c r="BB3" s="880">
        <v>45825</v>
      </c>
      <c r="BC3" s="880">
        <v>45826</v>
      </c>
      <c r="BD3" s="880">
        <v>45827</v>
      </c>
      <c r="BE3" s="880">
        <v>45828</v>
      </c>
      <c r="BF3" s="880">
        <v>45829</v>
      </c>
      <c r="BG3" s="880">
        <v>45830</v>
      </c>
      <c r="BH3" s="880">
        <v>45831</v>
      </c>
      <c r="BI3" s="880">
        <v>45832</v>
      </c>
      <c r="BJ3" s="880">
        <v>45833</v>
      </c>
      <c r="BK3" s="880">
        <v>45834</v>
      </c>
      <c r="BL3" s="880">
        <v>45835</v>
      </c>
      <c r="BM3" s="880">
        <v>45836</v>
      </c>
      <c r="BN3" s="880">
        <v>45837</v>
      </c>
      <c r="BO3" s="880">
        <v>45838</v>
      </c>
      <c r="BP3" s="880">
        <v>45839</v>
      </c>
      <c r="BQ3" s="880">
        <v>45840</v>
      </c>
      <c r="BR3" s="880">
        <v>45841</v>
      </c>
      <c r="BS3" s="880">
        <v>45842</v>
      </c>
      <c r="BT3" s="880">
        <v>45843</v>
      </c>
      <c r="BU3" s="880">
        <v>45844</v>
      </c>
      <c r="BV3" s="880">
        <v>45845</v>
      </c>
      <c r="BW3" s="880">
        <v>45846</v>
      </c>
      <c r="BX3" s="880">
        <v>45847</v>
      </c>
      <c r="BY3" s="880">
        <v>45848</v>
      </c>
      <c r="BZ3" s="880">
        <v>45849</v>
      </c>
      <c r="CA3" s="880">
        <v>45850</v>
      </c>
      <c r="CB3" s="880">
        <v>45851</v>
      </c>
      <c r="CC3" s="880">
        <v>45852</v>
      </c>
      <c r="CD3" s="880">
        <v>45853</v>
      </c>
      <c r="CE3" s="880">
        <v>45854</v>
      </c>
      <c r="CF3" s="880">
        <v>45855</v>
      </c>
      <c r="CG3" s="880">
        <v>45856</v>
      </c>
      <c r="CH3" s="880">
        <v>45857</v>
      </c>
      <c r="CI3" s="880">
        <v>45858</v>
      </c>
      <c r="CJ3" s="880">
        <v>45859</v>
      </c>
      <c r="CK3" s="880">
        <v>45860</v>
      </c>
      <c r="CL3" s="880">
        <v>45861</v>
      </c>
      <c r="CM3" s="880">
        <v>45862</v>
      </c>
      <c r="CN3" s="880">
        <v>45863</v>
      </c>
      <c r="CO3" s="880">
        <v>45864</v>
      </c>
      <c r="CP3" s="880">
        <v>45865</v>
      </c>
      <c r="CQ3" s="880">
        <v>45866</v>
      </c>
      <c r="CR3" s="880">
        <v>45867</v>
      </c>
      <c r="CS3" s="880">
        <v>45868</v>
      </c>
      <c r="CT3" s="880">
        <v>45869</v>
      </c>
      <c r="CU3" s="880">
        <v>45870</v>
      </c>
      <c r="CV3" s="880">
        <v>45871</v>
      </c>
      <c r="CW3" s="880">
        <v>45872</v>
      </c>
      <c r="CX3" s="880">
        <v>45873</v>
      </c>
      <c r="CY3" s="880">
        <v>45874</v>
      </c>
      <c r="CZ3" s="880">
        <v>45875</v>
      </c>
      <c r="DA3" s="880">
        <v>45876</v>
      </c>
      <c r="DB3" s="880">
        <v>45877</v>
      </c>
      <c r="DC3" s="880">
        <v>45878</v>
      </c>
      <c r="DD3" s="880">
        <v>45879</v>
      </c>
      <c r="DE3" s="880">
        <v>45880</v>
      </c>
      <c r="DF3" s="880">
        <v>45881</v>
      </c>
      <c r="DG3" s="880">
        <v>45882</v>
      </c>
      <c r="DH3" s="880">
        <v>45883</v>
      </c>
      <c r="DI3" s="880">
        <v>45884</v>
      </c>
      <c r="DJ3" s="880">
        <v>45885</v>
      </c>
      <c r="DK3" s="880">
        <v>45886</v>
      </c>
      <c r="DL3" s="880">
        <v>45887</v>
      </c>
      <c r="DM3" s="880">
        <v>45888</v>
      </c>
      <c r="DN3" s="880">
        <v>45889</v>
      </c>
      <c r="DO3" s="880">
        <v>45890</v>
      </c>
      <c r="DP3" s="880">
        <v>45891</v>
      </c>
      <c r="DQ3" s="880">
        <v>45892</v>
      </c>
      <c r="DR3" s="880">
        <v>45893</v>
      </c>
      <c r="DS3" s="880">
        <v>45894</v>
      </c>
      <c r="DT3" s="880">
        <v>45895</v>
      </c>
      <c r="DU3" s="880">
        <v>45896</v>
      </c>
      <c r="DV3" s="880">
        <v>45897</v>
      </c>
      <c r="DW3" s="880">
        <v>45898</v>
      </c>
      <c r="DX3" s="880">
        <v>45899</v>
      </c>
      <c r="DY3" s="880">
        <v>45900</v>
      </c>
      <c r="DZ3" s="880">
        <v>45901</v>
      </c>
      <c r="EA3" s="880">
        <v>45902</v>
      </c>
      <c r="EB3" s="880">
        <v>45903</v>
      </c>
      <c r="EC3" s="880">
        <v>45904</v>
      </c>
      <c r="ED3" s="880">
        <v>45905</v>
      </c>
      <c r="EE3" s="880">
        <v>45906</v>
      </c>
      <c r="EF3" s="880">
        <v>45907</v>
      </c>
      <c r="EG3" s="880">
        <v>45908</v>
      </c>
      <c r="EH3" s="880">
        <v>45909</v>
      </c>
      <c r="EI3" s="880">
        <v>45910</v>
      </c>
      <c r="EJ3" s="880">
        <v>45911</v>
      </c>
      <c r="EK3" s="880">
        <v>45912</v>
      </c>
      <c r="EL3" s="880">
        <v>45913</v>
      </c>
      <c r="EM3" s="880">
        <v>45914</v>
      </c>
      <c r="EN3" s="880">
        <v>45915</v>
      </c>
      <c r="EO3" s="880">
        <v>45916</v>
      </c>
      <c r="EP3" s="880">
        <v>45917</v>
      </c>
      <c r="EQ3" s="880">
        <v>45918</v>
      </c>
      <c r="ER3" s="880">
        <v>45919</v>
      </c>
      <c r="ES3" s="880">
        <v>45920</v>
      </c>
      <c r="ET3" s="880">
        <v>45921</v>
      </c>
      <c r="EU3" s="880">
        <v>45922</v>
      </c>
      <c r="EV3" s="880">
        <v>45923</v>
      </c>
      <c r="EW3" s="880">
        <v>45924</v>
      </c>
      <c r="EX3" s="880">
        <v>45925</v>
      </c>
      <c r="EY3" s="880">
        <v>45926</v>
      </c>
      <c r="EZ3" s="880">
        <v>45927</v>
      </c>
      <c r="FA3" s="880">
        <v>45928</v>
      </c>
      <c r="FB3" s="880">
        <v>45929</v>
      </c>
      <c r="FC3" s="880">
        <v>45930</v>
      </c>
      <c r="FD3" s="880">
        <v>45931</v>
      </c>
      <c r="FE3" s="880">
        <v>45932</v>
      </c>
      <c r="FF3" s="880">
        <v>45933</v>
      </c>
      <c r="FG3" s="880">
        <v>45934</v>
      </c>
      <c r="FH3" s="880">
        <v>45935</v>
      </c>
      <c r="FI3" s="880">
        <v>45936</v>
      </c>
      <c r="FJ3" s="880">
        <v>45937</v>
      </c>
      <c r="FK3" s="880">
        <v>45938</v>
      </c>
      <c r="FL3" s="880">
        <v>45939</v>
      </c>
      <c r="FM3" s="880">
        <v>45940</v>
      </c>
      <c r="FN3" s="880">
        <v>45941</v>
      </c>
      <c r="FO3" s="880">
        <v>45942</v>
      </c>
      <c r="FP3" s="880">
        <v>45943</v>
      </c>
      <c r="FQ3" s="880">
        <v>45944</v>
      </c>
      <c r="FR3" s="880">
        <v>45945</v>
      </c>
      <c r="FS3" s="880">
        <v>45946</v>
      </c>
      <c r="FT3" s="880">
        <v>45947</v>
      </c>
      <c r="FU3" s="880">
        <v>45948</v>
      </c>
      <c r="FV3" s="880">
        <v>45949</v>
      </c>
      <c r="FW3" s="880">
        <v>45950</v>
      </c>
      <c r="FX3" s="880">
        <v>45951</v>
      </c>
      <c r="FY3" s="880">
        <v>45952</v>
      </c>
      <c r="FZ3" s="880">
        <v>45953</v>
      </c>
      <c r="GA3" s="880">
        <v>45954</v>
      </c>
      <c r="GB3" s="878">
        <v>45955</v>
      </c>
      <c r="GC3" s="878">
        <v>45956</v>
      </c>
      <c r="GD3" s="878">
        <v>45957</v>
      </c>
      <c r="GE3" s="878">
        <v>45958</v>
      </c>
      <c r="GF3" s="878">
        <v>45959</v>
      </c>
      <c r="GG3" s="878">
        <v>45960</v>
      </c>
      <c r="GH3" s="878">
        <v>45961</v>
      </c>
    </row>
    <row r="4" spans="2:190" ht="15" thickBot="1">
      <c r="B4" s="867"/>
      <c r="C4" s="887"/>
      <c r="D4" s="867"/>
      <c r="E4" s="889"/>
      <c r="F4" s="889"/>
      <c r="G4" s="889"/>
      <c r="H4" s="887"/>
      <c r="J4" s="891"/>
      <c r="K4" s="881"/>
      <c r="L4" s="881"/>
      <c r="M4" s="881"/>
      <c r="N4" s="881"/>
      <c r="O4" s="881"/>
      <c r="P4" s="881"/>
      <c r="Q4" s="881"/>
      <c r="R4" s="881"/>
      <c r="S4" s="881"/>
      <c r="T4" s="881"/>
      <c r="U4" s="881"/>
      <c r="V4" s="881"/>
      <c r="W4" s="881"/>
      <c r="X4" s="881"/>
      <c r="Y4" s="881"/>
      <c r="Z4" s="881"/>
      <c r="AA4" s="881"/>
      <c r="AB4" s="881"/>
      <c r="AC4" s="881"/>
      <c r="AD4" s="881"/>
      <c r="AE4" s="881"/>
      <c r="AF4" s="881"/>
      <c r="AG4" s="881"/>
      <c r="AH4" s="881"/>
      <c r="AI4" s="881"/>
      <c r="AJ4" s="881"/>
      <c r="AK4" s="881"/>
      <c r="AL4" s="881"/>
      <c r="AM4" s="881"/>
      <c r="AN4" s="881"/>
      <c r="AO4" s="881"/>
      <c r="AP4" s="881"/>
      <c r="AQ4" s="881"/>
      <c r="AR4" s="881"/>
      <c r="AS4" s="881"/>
      <c r="AT4" s="881"/>
      <c r="AU4" s="881"/>
      <c r="AV4" s="881"/>
      <c r="AW4" s="881"/>
      <c r="AX4" s="881"/>
      <c r="AY4" s="881"/>
      <c r="AZ4" s="881"/>
      <c r="BA4" s="881"/>
      <c r="BB4" s="881"/>
      <c r="BC4" s="881"/>
      <c r="BD4" s="881"/>
      <c r="BE4" s="881"/>
      <c r="BF4" s="881"/>
      <c r="BG4" s="881"/>
      <c r="BH4" s="881"/>
      <c r="BI4" s="881"/>
      <c r="BJ4" s="881"/>
      <c r="BK4" s="881"/>
      <c r="BL4" s="881"/>
      <c r="BM4" s="881"/>
      <c r="BN4" s="881"/>
      <c r="BO4" s="881"/>
      <c r="BP4" s="881"/>
      <c r="BQ4" s="881"/>
      <c r="BR4" s="881"/>
      <c r="BS4" s="881"/>
      <c r="BT4" s="881"/>
      <c r="BU4" s="881"/>
      <c r="BV4" s="881"/>
      <c r="BW4" s="881"/>
      <c r="BX4" s="881"/>
      <c r="BY4" s="881"/>
      <c r="BZ4" s="881"/>
      <c r="CA4" s="881"/>
      <c r="CB4" s="881"/>
      <c r="CC4" s="881"/>
      <c r="CD4" s="881"/>
      <c r="CE4" s="881"/>
      <c r="CF4" s="881"/>
      <c r="CG4" s="881"/>
      <c r="CH4" s="881"/>
      <c r="CI4" s="881"/>
      <c r="CJ4" s="881"/>
      <c r="CK4" s="881"/>
      <c r="CL4" s="881"/>
      <c r="CM4" s="881"/>
      <c r="CN4" s="881"/>
      <c r="CO4" s="881"/>
      <c r="CP4" s="881"/>
      <c r="CQ4" s="881"/>
      <c r="CR4" s="881"/>
      <c r="CS4" s="881"/>
      <c r="CT4" s="881"/>
      <c r="CU4" s="881"/>
      <c r="CV4" s="881"/>
      <c r="CW4" s="881"/>
      <c r="CX4" s="881"/>
      <c r="CY4" s="881"/>
      <c r="CZ4" s="881"/>
      <c r="DA4" s="881"/>
      <c r="DB4" s="881"/>
      <c r="DC4" s="881"/>
      <c r="DD4" s="881"/>
      <c r="DE4" s="881"/>
      <c r="DF4" s="881"/>
      <c r="DG4" s="881"/>
      <c r="DH4" s="881"/>
      <c r="DI4" s="881"/>
      <c r="DJ4" s="881"/>
      <c r="DK4" s="881"/>
      <c r="DL4" s="881"/>
      <c r="DM4" s="881"/>
      <c r="DN4" s="881"/>
      <c r="DO4" s="881"/>
      <c r="DP4" s="881"/>
      <c r="DQ4" s="881"/>
      <c r="DR4" s="881"/>
      <c r="DS4" s="881"/>
      <c r="DT4" s="881"/>
      <c r="DU4" s="881"/>
      <c r="DV4" s="881"/>
      <c r="DW4" s="881"/>
      <c r="DX4" s="881"/>
      <c r="DY4" s="881"/>
      <c r="DZ4" s="881"/>
      <c r="EA4" s="881"/>
      <c r="EB4" s="881"/>
      <c r="EC4" s="881"/>
      <c r="ED4" s="881"/>
      <c r="EE4" s="881"/>
      <c r="EF4" s="881"/>
      <c r="EG4" s="881"/>
      <c r="EH4" s="881"/>
      <c r="EI4" s="881"/>
      <c r="EJ4" s="881"/>
      <c r="EK4" s="881"/>
      <c r="EL4" s="881"/>
      <c r="EM4" s="881"/>
      <c r="EN4" s="881"/>
      <c r="EO4" s="881"/>
      <c r="EP4" s="881"/>
      <c r="EQ4" s="881"/>
      <c r="ER4" s="881"/>
      <c r="ES4" s="881"/>
      <c r="ET4" s="881"/>
      <c r="EU4" s="881"/>
      <c r="EV4" s="881"/>
      <c r="EW4" s="881"/>
      <c r="EX4" s="881"/>
      <c r="EY4" s="881"/>
      <c r="EZ4" s="881"/>
      <c r="FA4" s="881"/>
      <c r="FB4" s="881"/>
      <c r="FC4" s="881"/>
      <c r="FD4" s="881"/>
      <c r="FE4" s="881"/>
      <c r="FF4" s="881"/>
      <c r="FG4" s="881"/>
      <c r="FH4" s="881"/>
      <c r="FI4" s="881"/>
      <c r="FJ4" s="881"/>
      <c r="FK4" s="881"/>
      <c r="FL4" s="881"/>
      <c r="FM4" s="881"/>
      <c r="FN4" s="881"/>
      <c r="FO4" s="881"/>
      <c r="FP4" s="881"/>
      <c r="FQ4" s="881"/>
      <c r="FR4" s="881"/>
      <c r="FS4" s="881"/>
      <c r="FT4" s="881"/>
      <c r="FU4" s="881"/>
      <c r="FV4" s="881"/>
      <c r="FW4" s="881"/>
      <c r="FX4" s="881"/>
      <c r="FY4" s="881"/>
      <c r="FZ4" s="881"/>
      <c r="GA4" s="881"/>
      <c r="GB4" s="879"/>
      <c r="GC4" s="879"/>
      <c r="GD4" s="879"/>
      <c r="GE4" s="879"/>
      <c r="GF4" s="879"/>
      <c r="GG4" s="879"/>
      <c r="GH4" s="879"/>
    </row>
    <row r="5" spans="2:190" ht="15" customHeight="1" thickBot="1">
      <c r="B5" s="863" t="s">
        <v>430</v>
      </c>
      <c r="C5" s="864"/>
      <c r="D5" s="562" t="s">
        <v>432</v>
      </c>
      <c r="E5" s="563">
        <f>AVERAGE(E6:E10)</f>
        <v>5690</v>
      </c>
      <c r="F5" s="564">
        <f>AVERAGE(F6:F10)</f>
        <v>4851.5</v>
      </c>
      <c r="G5" s="564">
        <f>AVERAGE(G6:G10)</f>
        <v>838.5</v>
      </c>
      <c r="H5" s="565">
        <f>AVERAGE(H6:H10)</f>
        <v>0.85263620386643235</v>
      </c>
      <c r="J5" s="861"/>
      <c r="K5" s="862"/>
      <c r="L5" s="862"/>
      <c r="M5" s="862"/>
      <c r="N5" s="862"/>
      <c r="O5" s="862"/>
      <c r="P5" s="862"/>
      <c r="Q5" s="862"/>
      <c r="R5" s="862"/>
      <c r="S5" s="862"/>
      <c r="T5" s="862"/>
      <c r="U5" s="862"/>
      <c r="V5" s="862"/>
      <c r="W5" s="862"/>
      <c r="X5" s="862"/>
      <c r="Y5" s="862"/>
      <c r="Z5" s="862"/>
      <c r="AA5" s="862"/>
      <c r="AB5" s="862"/>
      <c r="AC5" s="862"/>
      <c r="AD5" s="862"/>
      <c r="AE5" s="862"/>
      <c r="AF5" s="862"/>
      <c r="AG5" s="862"/>
      <c r="AH5" s="862"/>
      <c r="AI5" s="862"/>
      <c r="AJ5" s="862"/>
      <c r="AK5" s="862"/>
      <c r="AL5" s="862"/>
      <c r="AM5" s="862"/>
      <c r="AN5" s="862"/>
      <c r="AO5" s="862"/>
      <c r="AP5" s="862"/>
      <c r="AQ5" s="862"/>
      <c r="AR5" s="862"/>
      <c r="AS5" s="862"/>
      <c r="AT5" s="862"/>
      <c r="AU5" s="862"/>
      <c r="AV5" s="862"/>
      <c r="AW5" s="862"/>
      <c r="AX5" s="862"/>
      <c r="AY5" s="862"/>
      <c r="AZ5" s="862"/>
      <c r="BA5" s="862"/>
      <c r="BB5" s="862"/>
      <c r="BC5" s="862"/>
      <c r="BD5" s="862"/>
      <c r="BE5" s="862"/>
      <c r="BF5" s="862"/>
      <c r="BG5" s="862"/>
      <c r="BH5" s="862"/>
      <c r="BI5" s="862"/>
      <c r="BJ5" s="862"/>
      <c r="BK5" s="862"/>
      <c r="BL5" s="862"/>
      <c r="BM5" s="862"/>
      <c r="BN5" s="862"/>
      <c r="BO5" s="862"/>
      <c r="BP5" s="862"/>
      <c r="BQ5" s="862"/>
      <c r="BR5" s="862"/>
      <c r="BS5" s="862"/>
      <c r="BT5" s="862"/>
      <c r="BU5" s="862"/>
      <c r="BV5" s="862"/>
      <c r="BW5" s="862"/>
      <c r="BX5" s="862"/>
      <c r="BY5" s="862"/>
      <c r="BZ5" s="862"/>
      <c r="CA5" s="862"/>
      <c r="CB5" s="862"/>
      <c r="CC5" s="862"/>
      <c r="CD5" s="862"/>
      <c r="CE5" s="862"/>
      <c r="CF5" s="862"/>
      <c r="CG5" s="862"/>
      <c r="CH5" s="862"/>
      <c r="CI5" s="862"/>
      <c r="CJ5" s="862"/>
      <c r="CK5" s="862"/>
      <c r="CL5" s="862"/>
      <c r="CM5" s="862"/>
      <c r="CN5" s="862"/>
      <c r="CO5" s="862"/>
      <c r="CP5" s="862"/>
      <c r="CQ5" s="862"/>
      <c r="CR5" s="862"/>
      <c r="CS5" s="862"/>
      <c r="CT5" s="862"/>
      <c r="CU5" s="862"/>
      <c r="CV5" s="862"/>
      <c r="CW5" s="862"/>
      <c r="CX5" s="862"/>
      <c r="CY5" s="862"/>
      <c r="CZ5" s="862"/>
      <c r="DA5" s="862"/>
      <c r="DB5" s="862"/>
      <c r="DC5" s="862"/>
      <c r="DD5" s="862"/>
      <c r="DE5" s="862"/>
      <c r="DF5" s="862"/>
      <c r="DG5" s="862"/>
      <c r="DH5" s="862"/>
      <c r="DI5" s="862"/>
      <c r="DJ5" s="862"/>
      <c r="DK5" s="862"/>
      <c r="DL5" s="862"/>
      <c r="DM5" s="862"/>
      <c r="DN5" s="862"/>
      <c r="DO5" s="862"/>
      <c r="DP5" s="862"/>
      <c r="DQ5" s="862"/>
      <c r="DR5" s="862"/>
      <c r="DS5" s="862"/>
      <c r="DT5" s="862"/>
      <c r="DU5" s="862"/>
      <c r="DV5" s="862"/>
      <c r="DW5" s="862"/>
      <c r="DX5" s="862"/>
      <c r="DY5" s="862"/>
      <c r="DZ5" s="862"/>
      <c r="EA5" s="862"/>
      <c r="EB5" s="862"/>
      <c r="EC5" s="862"/>
      <c r="ED5" s="862"/>
      <c r="EE5" s="862"/>
      <c r="EF5" s="862"/>
      <c r="EG5" s="862"/>
      <c r="EH5" s="862"/>
      <c r="EI5" s="862"/>
      <c r="EJ5" s="862"/>
      <c r="EK5" s="862"/>
      <c r="EL5" s="862"/>
      <c r="EM5" s="862"/>
      <c r="EN5" s="862"/>
      <c r="EO5" s="862"/>
      <c r="EP5" s="862"/>
      <c r="EQ5" s="862"/>
      <c r="ER5" s="862"/>
      <c r="ES5" s="862"/>
      <c r="ET5" s="862"/>
      <c r="EU5" s="862"/>
      <c r="EV5" s="862"/>
      <c r="EW5" s="862"/>
      <c r="EX5" s="862"/>
      <c r="EY5" s="862"/>
      <c r="EZ5" s="862"/>
      <c r="FA5" s="862"/>
      <c r="FB5" s="862"/>
      <c r="FC5" s="862"/>
      <c r="FD5" s="862"/>
      <c r="FE5" s="862"/>
      <c r="FF5" s="862"/>
      <c r="FG5" s="862"/>
      <c r="FH5" s="862"/>
      <c r="FI5" s="862"/>
      <c r="FJ5" s="862"/>
      <c r="FK5" s="862"/>
      <c r="FL5" s="862"/>
      <c r="FM5" s="862"/>
      <c r="FN5" s="862"/>
      <c r="FO5" s="862"/>
      <c r="FP5" s="862"/>
      <c r="FQ5" s="862"/>
      <c r="FR5" s="862"/>
      <c r="FS5" s="862"/>
      <c r="FT5" s="862"/>
      <c r="FU5" s="862"/>
      <c r="FV5" s="862"/>
      <c r="FW5" s="862"/>
      <c r="FX5" s="862"/>
      <c r="FY5" s="862"/>
      <c r="FZ5" s="862"/>
      <c r="GA5" s="862"/>
      <c r="GB5" s="862"/>
      <c r="GC5" s="862"/>
      <c r="GD5" s="862"/>
      <c r="GE5" s="862"/>
      <c r="GF5" s="862"/>
      <c r="GG5" s="862"/>
      <c r="GH5" s="877"/>
    </row>
    <row r="6" spans="2:190" ht="15" customHeight="1" outlineLevel="1" thickTop="1">
      <c r="B6" s="536">
        <v>1</v>
      </c>
      <c r="C6" s="537" t="s">
        <v>439</v>
      </c>
      <c r="D6" s="536" t="s">
        <v>432</v>
      </c>
      <c r="E6" s="538">
        <f>2276*2.5</f>
        <v>5690</v>
      </c>
      <c r="F6" s="539">
        <f>J6</f>
        <v>5500</v>
      </c>
      <c r="G6" s="540">
        <f>E6-F6</f>
        <v>190</v>
      </c>
      <c r="H6" s="541">
        <f>F6/E6</f>
        <v>0.96660808435852374</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68"/>
      <c r="BT6" s="869"/>
      <c r="BU6" s="869"/>
      <c r="BV6" s="869"/>
      <c r="BW6" s="869"/>
      <c r="BX6" s="869"/>
      <c r="BY6" s="869"/>
      <c r="BZ6" s="869"/>
      <c r="CA6" s="869"/>
      <c r="CB6" s="869"/>
      <c r="CC6" s="869"/>
      <c r="CD6" s="869"/>
      <c r="CE6" s="869"/>
      <c r="CF6" s="869"/>
      <c r="CG6" s="869"/>
      <c r="CH6" s="869"/>
      <c r="CI6" s="869"/>
      <c r="CJ6" s="869"/>
      <c r="CK6" s="869"/>
      <c r="CL6" s="869"/>
      <c r="CM6" s="869"/>
      <c r="CN6" s="869"/>
      <c r="CO6" s="869"/>
      <c r="CP6" s="869"/>
      <c r="CQ6" s="869"/>
      <c r="CR6" s="869"/>
      <c r="CS6" s="869"/>
      <c r="CT6" s="869"/>
      <c r="CU6" s="869"/>
      <c r="CV6" s="869"/>
      <c r="CW6" s="869"/>
      <c r="CX6" s="869"/>
      <c r="CY6" s="869"/>
      <c r="CZ6" s="869"/>
      <c r="DA6" s="869"/>
      <c r="DB6" s="869"/>
      <c r="DC6" s="869"/>
      <c r="DD6" s="869"/>
      <c r="DE6" s="869"/>
      <c r="DF6" s="869"/>
      <c r="DG6" s="869"/>
      <c r="DH6" s="869"/>
      <c r="DI6" s="869"/>
      <c r="DJ6" s="869"/>
      <c r="DK6" s="869"/>
      <c r="DL6" s="869"/>
      <c r="DM6" s="869"/>
      <c r="DN6" s="869"/>
      <c r="DO6" s="869"/>
      <c r="DP6" s="869"/>
      <c r="DQ6" s="869"/>
      <c r="DR6" s="869"/>
      <c r="DS6" s="869"/>
      <c r="DT6" s="869"/>
      <c r="DU6" s="869"/>
      <c r="DV6" s="869"/>
      <c r="DW6" s="869"/>
      <c r="DX6" s="869"/>
      <c r="DY6" s="869"/>
      <c r="DZ6" s="869"/>
      <c r="EA6" s="869"/>
      <c r="EB6" s="869"/>
      <c r="EC6" s="869"/>
      <c r="ED6" s="869"/>
      <c r="EE6" s="869"/>
      <c r="EF6" s="869"/>
      <c r="EG6" s="869"/>
      <c r="EH6" s="869"/>
      <c r="EI6" s="869"/>
      <c r="EJ6" s="869"/>
      <c r="EK6" s="869"/>
      <c r="EL6" s="869"/>
      <c r="EM6" s="869"/>
      <c r="EN6" s="869"/>
      <c r="EO6" s="869"/>
      <c r="EP6" s="869"/>
      <c r="EQ6" s="869"/>
      <c r="ER6" s="869"/>
      <c r="ES6" s="869"/>
      <c r="ET6" s="869"/>
      <c r="EU6" s="869"/>
      <c r="EV6" s="869"/>
      <c r="EW6" s="869"/>
      <c r="EX6" s="869"/>
      <c r="EY6" s="869"/>
      <c r="EZ6" s="869"/>
      <c r="FA6" s="869"/>
      <c r="FB6" s="869"/>
      <c r="FC6" s="869"/>
      <c r="FD6" s="869"/>
      <c r="FE6" s="869"/>
      <c r="FF6" s="869"/>
      <c r="FG6" s="869"/>
      <c r="FH6" s="869"/>
      <c r="FI6" s="869"/>
      <c r="FJ6" s="869"/>
      <c r="FK6" s="869"/>
      <c r="FL6" s="869"/>
      <c r="FM6" s="869"/>
      <c r="FN6" s="869"/>
      <c r="FO6" s="869"/>
      <c r="FP6" s="869"/>
      <c r="FQ6" s="869"/>
      <c r="FR6" s="869"/>
      <c r="FS6" s="869"/>
      <c r="FT6" s="869"/>
      <c r="FU6" s="869"/>
      <c r="FV6" s="869"/>
      <c r="FW6" s="869"/>
      <c r="FX6" s="869"/>
      <c r="FY6" s="869"/>
      <c r="FZ6" s="869"/>
      <c r="GA6" s="869"/>
      <c r="GB6" s="869"/>
      <c r="GC6" s="869"/>
      <c r="GD6" s="869"/>
      <c r="GE6" s="869"/>
      <c r="GF6" s="869"/>
      <c r="GG6" s="869"/>
      <c r="GH6" s="870"/>
    </row>
    <row r="7" spans="2:190" ht="15" customHeight="1" outlineLevel="1">
      <c r="B7" s="536">
        <v>2</v>
      </c>
      <c r="C7" s="537" t="s">
        <v>440</v>
      </c>
      <c r="D7" s="536" t="s">
        <v>432</v>
      </c>
      <c r="E7" s="538">
        <f>2276*2.5</f>
        <v>5690</v>
      </c>
      <c r="F7" s="539">
        <f t="shared" ref="F7:F9" si="0">J7</f>
        <v>4957.5</v>
      </c>
      <c r="G7" s="540">
        <f>E7-F7</f>
        <v>732.5</v>
      </c>
      <c r="H7" s="541">
        <f>F7/E7</f>
        <v>0.87126537785588754</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v>0</v>
      </c>
      <c r="CR7" s="26">
        <v>0</v>
      </c>
      <c r="CS7" s="26">
        <v>0</v>
      </c>
      <c r="CT7" s="26">
        <v>0</v>
      </c>
      <c r="CU7" s="26">
        <v>0</v>
      </c>
      <c r="CV7" s="26">
        <v>0</v>
      </c>
      <c r="CW7" s="26">
        <v>0</v>
      </c>
      <c r="CX7" s="26">
        <v>0</v>
      </c>
      <c r="CY7" s="26">
        <v>0</v>
      </c>
      <c r="CZ7" s="26">
        <v>0</v>
      </c>
      <c r="DA7" s="26">
        <v>0</v>
      </c>
      <c r="DB7" s="26">
        <v>0</v>
      </c>
      <c r="DC7" s="26">
        <v>0</v>
      </c>
      <c r="DD7" s="26">
        <v>0</v>
      </c>
      <c r="DE7" s="26">
        <v>0</v>
      </c>
      <c r="DF7" s="26">
        <v>0</v>
      </c>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f>2276*2.5</f>
        <v>5690</v>
      </c>
      <c r="F8" s="539">
        <f t="shared" si="0"/>
        <v>5150</v>
      </c>
      <c r="G8" s="540">
        <f t="shared" ref="G8:G10" si="1">E8-F8</f>
        <v>540</v>
      </c>
      <c r="H8" s="541">
        <f>F8/E8</f>
        <v>0.90509666080843587</v>
      </c>
      <c r="J8" s="46">
        <f>SUM(K8:KBF8)</f>
        <v>5150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v>0</v>
      </c>
      <c r="CR8" s="26">
        <v>0</v>
      </c>
      <c r="CS8" s="26">
        <v>0</v>
      </c>
      <c r="CT8" s="26">
        <v>0</v>
      </c>
      <c r="CU8" s="26">
        <v>0</v>
      </c>
      <c r="CV8" s="26">
        <v>0</v>
      </c>
      <c r="CW8" s="26">
        <v>0</v>
      </c>
      <c r="CX8" s="26">
        <v>0</v>
      </c>
      <c r="CY8" s="26">
        <v>0</v>
      </c>
      <c r="CZ8" s="26">
        <v>0</v>
      </c>
      <c r="DA8" s="26">
        <v>35</v>
      </c>
      <c r="DB8" s="26">
        <v>200</v>
      </c>
      <c r="DC8" s="26">
        <v>200</v>
      </c>
      <c r="DD8" s="26">
        <v>200</v>
      </c>
      <c r="DE8" s="26">
        <v>0</v>
      </c>
      <c r="DF8" s="26">
        <v>0</v>
      </c>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956</v>
      </c>
      <c r="D9" s="536" t="s">
        <v>432</v>
      </c>
      <c r="E9" s="538">
        <f>2276*2.5</f>
        <v>5690</v>
      </c>
      <c r="F9" s="539">
        <f t="shared" si="0"/>
        <v>4315</v>
      </c>
      <c r="G9" s="540">
        <f t="shared" si="1"/>
        <v>1375</v>
      </c>
      <c r="H9" s="541">
        <f>F9/E9</f>
        <v>0.75834797891036909</v>
      </c>
      <c r="J9" s="46">
        <f>SUM(K9:KBF9)</f>
        <v>4315</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v>100</v>
      </c>
      <c r="CR9" s="26">
        <v>100</v>
      </c>
      <c r="CS9" s="26">
        <v>100</v>
      </c>
      <c r="CT9" s="26">
        <v>100</v>
      </c>
      <c r="CU9" s="26">
        <v>100</v>
      </c>
      <c r="CV9" s="26">
        <v>100</v>
      </c>
      <c r="CW9" s="26">
        <v>100</v>
      </c>
      <c r="CX9" s="26">
        <v>100</v>
      </c>
      <c r="CY9" s="26">
        <v>0</v>
      </c>
      <c r="CZ9" s="26">
        <v>0</v>
      </c>
      <c r="DA9" s="26">
        <v>0</v>
      </c>
      <c r="DB9" s="26">
        <v>0</v>
      </c>
      <c r="DC9" s="26">
        <v>0</v>
      </c>
      <c r="DD9" s="26">
        <v>195</v>
      </c>
      <c r="DE9" s="26">
        <v>300</v>
      </c>
      <c r="DF9" s="26">
        <v>300</v>
      </c>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434</v>
      </c>
      <c r="D10" s="536" t="s">
        <v>432</v>
      </c>
      <c r="E10" s="538">
        <f>2276*2.5</f>
        <v>5690</v>
      </c>
      <c r="F10" s="540">
        <f>J10</f>
        <v>4335</v>
      </c>
      <c r="G10" s="540">
        <f t="shared" si="1"/>
        <v>1355</v>
      </c>
      <c r="H10" s="541">
        <f>F10/E10</f>
        <v>0.76186291739894552</v>
      </c>
      <c r="J10" s="494">
        <f>SUM(K10:KBF10)</f>
        <v>4335</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v>0</v>
      </c>
      <c r="CL10" s="496">
        <v>180</v>
      </c>
      <c r="CM10" s="496">
        <v>0</v>
      </c>
      <c r="CN10" s="496">
        <v>0</v>
      </c>
      <c r="CO10" s="496">
        <v>0</v>
      </c>
      <c r="CP10" s="496">
        <v>0</v>
      </c>
      <c r="CQ10" s="496">
        <v>100</v>
      </c>
      <c r="CR10" s="496">
        <v>100</v>
      </c>
      <c r="CS10" s="496">
        <v>100</v>
      </c>
      <c r="CT10" s="496">
        <v>100</v>
      </c>
      <c r="CU10" s="496">
        <v>100</v>
      </c>
      <c r="CV10" s="496">
        <v>100</v>
      </c>
      <c r="CW10" s="496">
        <v>100</v>
      </c>
      <c r="CX10" s="496">
        <v>100</v>
      </c>
      <c r="CY10" s="496">
        <v>0</v>
      </c>
      <c r="CZ10" s="496">
        <v>0</v>
      </c>
      <c r="DA10" s="496">
        <v>0</v>
      </c>
      <c r="DB10" s="496">
        <v>0</v>
      </c>
      <c r="DC10" s="496">
        <v>0</v>
      </c>
      <c r="DD10" s="496">
        <v>195</v>
      </c>
      <c r="DE10" s="496">
        <v>90</v>
      </c>
      <c r="DF10" s="496">
        <v>90</v>
      </c>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63" t="s">
        <v>436</v>
      </c>
      <c r="C11" s="864"/>
      <c r="D11" s="562" t="s">
        <v>35</v>
      </c>
      <c r="E11" s="563">
        <f>AVERAGE(E12:E16)</f>
        <v>2.8</v>
      </c>
      <c r="F11" s="564">
        <f>AVERAGE(F12:F16)</f>
        <v>2.8</v>
      </c>
      <c r="G11" s="564">
        <f>AVERAGE(G12:G16)</f>
        <v>0</v>
      </c>
      <c r="H11" s="565">
        <f>AVERAGE(H12:H16)</f>
        <v>1</v>
      </c>
      <c r="J11" s="861"/>
      <c r="K11" s="862"/>
      <c r="L11" s="862"/>
      <c r="M11" s="862"/>
      <c r="N11" s="862"/>
      <c r="O11" s="862"/>
      <c r="P11" s="862"/>
      <c r="Q11" s="862"/>
      <c r="R11" s="862"/>
      <c r="S11" s="862"/>
      <c r="T11" s="862"/>
      <c r="U11" s="862"/>
      <c r="V11" s="862"/>
      <c r="W11" s="862"/>
      <c r="X11" s="862"/>
      <c r="Y11" s="862"/>
      <c r="Z11" s="862"/>
      <c r="AA11" s="862"/>
      <c r="AB11" s="862"/>
      <c r="AC11" s="862"/>
      <c r="AD11" s="862"/>
      <c r="AE11" s="862"/>
      <c r="AF11" s="862"/>
      <c r="AG11" s="862"/>
      <c r="AH11" s="862"/>
      <c r="AI11" s="862"/>
      <c r="AJ11" s="862"/>
      <c r="AK11" s="862"/>
      <c r="AL11" s="862"/>
      <c r="AM11" s="862"/>
      <c r="AN11" s="862"/>
      <c r="AO11" s="862"/>
      <c r="AP11" s="862"/>
      <c r="AQ11" s="862"/>
      <c r="AR11" s="862"/>
      <c r="AS11" s="862"/>
      <c r="AT11" s="862"/>
      <c r="AU11" s="862"/>
      <c r="AV11" s="862"/>
      <c r="AW11" s="862"/>
      <c r="AX11" s="862"/>
      <c r="AY11" s="862"/>
      <c r="AZ11" s="862"/>
      <c r="BA11" s="862"/>
      <c r="BB11" s="862"/>
      <c r="BC11" s="862"/>
      <c r="BD11" s="862"/>
      <c r="BE11" s="862"/>
      <c r="BF11" s="862"/>
      <c r="BG11" s="862"/>
      <c r="BH11" s="862"/>
      <c r="BI11" s="862"/>
      <c r="BJ11" s="862"/>
      <c r="BK11" s="862"/>
      <c r="BL11" s="862"/>
      <c r="BM11" s="862"/>
      <c r="BN11" s="862"/>
      <c r="BO11" s="862"/>
      <c r="BP11" s="862"/>
      <c r="BQ11" s="862"/>
      <c r="BR11" s="862"/>
      <c r="BS11" s="862"/>
      <c r="BT11" s="862"/>
      <c r="BU11" s="862"/>
      <c r="BV11" s="862"/>
      <c r="BW11" s="862"/>
      <c r="BX11" s="862"/>
      <c r="BY11" s="862"/>
      <c r="BZ11" s="862"/>
      <c r="CA11" s="862"/>
      <c r="CB11" s="862"/>
      <c r="CC11" s="862"/>
      <c r="CD11" s="862"/>
      <c r="CE11" s="862"/>
      <c r="CF11" s="862"/>
      <c r="CG11" s="862"/>
      <c r="CH11" s="862"/>
      <c r="CI11" s="862"/>
      <c r="CJ11" s="862"/>
      <c r="CK11" s="862"/>
      <c r="CL11" s="862"/>
      <c r="CM11" s="862"/>
      <c r="CN11" s="862"/>
      <c r="CO11" s="862"/>
      <c r="CP11" s="862"/>
      <c r="CQ11" s="862"/>
      <c r="CR11" s="862"/>
      <c r="CS11" s="862"/>
      <c r="CT11" s="862"/>
      <c r="CU11" s="862"/>
      <c r="CV11" s="862"/>
      <c r="CW11" s="862"/>
      <c r="CX11" s="862"/>
      <c r="CY11" s="862"/>
      <c r="CZ11" s="862"/>
      <c r="DA11" s="862"/>
      <c r="DB11" s="862"/>
      <c r="DC11" s="862"/>
      <c r="DD11" s="862"/>
      <c r="DE11" s="862"/>
      <c r="DF11" s="862"/>
      <c r="DG11" s="862"/>
      <c r="DH11" s="862"/>
      <c r="DI11" s="862"/>
      <c r="DJ11" s="862"/>
      <c r="DK11" s="862"/>
      <c r="DL11" s="862"/>
      <c r="DM11" s="862"/>
      <c r="DN11" s="862"/>
      <c r="DO11" s="862"/>
      <c r="DP11" s="862"/>
      <c r="DQ11" s="862"/>
      <c r="DR11" s="862"/>
      <c r="DS11" s="862"/>
      <c r="DT11" s="862"/>
      <c r="DU11" s="862"/>
      <c r="DV11" s="862"/>
      <c r="DW11" s="862"/>
      <c r="DX11" s="862"/>
      <c r="DY11" s="862"/>
      <c r="DZ11" s="862"/>
      <c r="EA11" s="862"/>
      <c r="EB11" s="862"/>
      <c r="EC11" s="862"/>
      <c r="ED11" s="862"/>
      <c r="EE11" s="862"/>
      <c r="EF11" s="862"/>
      <c r="EG11" s="862"/>
      <c r="EH11" s="862"/>
      <c r="EI11" s="862"/>
      <c r="EJ11" s="862"/>
      <c r="EK11" s="862"/>
      <c r="EL11" s="862"/>
      <c r="EM11" s="862"/>
      <c r="EN11" s="862"/>
      <c r="EO11" s="862"/>
      <c r="EP11" s="862"/>
      <c r="EQ11" s="862"/>
      <c r="ER11" s="862"/>
      <c r="ES11" s="862"/>
      <c r="ET11" s="862"/>
      <c r="EU11" s="862"/>
      <c r="EV11" s="862"/>
      <c r="EW11" s="862"/>
      <c r="EX11" s="862"/>
      <c r="EY11" s="862"/>
      <c r="EZ11" s="862"/>
      <c r="FA11" s="862"/>
      <c r="FB11" s="862"/>
      <c r="FC11" s="862"/>
      <c r="FD11" s="862"/>
      <c r="FE11" s="862"/>
      <c r="FF11" s="862"/>
      <c r="FG11" s="862"/>
      <c r="FH11" s="862"/>
      <c r="FI11" s="862"/>
      <c r="FJ11" s="862"/>
      <c r="FK11" s="862"/>
      <c r="FL11" s="862"/>
      <c r="FM11" s="862"/>
      <c r="FN11" s="862"/>
      <c r="FO11" s="862"/>
      <c r="FP11" s="862"/>
      <c r="FQ11" s="862"/>
      <c r="FR11" s="862"/>
      <c r="FS11" s="862"/>
      <c r="FT11" s="862"/>
      <c r="FU11" s="862"/>
      <c r="FV11" s="862"/>
      <c r="FW11" s="862"/>
      <c r="FX11" s="862"/>
      <c r="FY11" s="862"/>
      <c r="FZ11" s="862"/>
      <c r="GA11" s="862"/>
      <c r="GB11" s="862"/>
      <c r="GC11" s="862"/>
      <c r="GD11" s="862"/>
      <c r="GE11" s="862"/>
      <c r="GF11" s="862"/>
      <c r="GG11" s="862"/>
      <c r="GH11" s="862"/>
    </row>
    <row r="12" spans="2:190" ht="15" customHeight="1" outlineLevel="1" thickTop="1">
      <c r="B12" s="536">
        <v>1</v>
      </c>
      <c r="C12" s="537" t="s">
        <v>437</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438</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441</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442</v>
      </c>
      <c r="D16" s="536" t="s">
        <v>35</v>
      </c>
      <c r="E16" s="538">
        <v>2</v>
      </c>
      <c r="F16" s="539">
        <f t="shared" si="3"/>
        <v>2</v>
      </c>
      <c r="G16" s="540">
        <f t="shared" si="2"/>
        <v>0</v>
      </c>
      <c r="H16" s="541">
        <f>F16/E16</f>
        <v>1</v>
      </c>
      <c r="J16" s="494">
        <f>SUM(K16:KBF16)</f>
        <v>2</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v>0</v>
      </c>
      <c r="BJ16" s="496">
        <v>0</v>
      </c>
      <c r="BK16" s="496">
        <v>0</v>
      </c>
      <c r="BL16" s="496">
        <v>0</v>
      </c>
      <c r="BM16" s="496">
        <v>0</v>
      </c>
      <c r="BN16" s="496">
        <v>0</v>
      </c>
      <c r="BO16" s="496">
        <v>0</v>
      </c>
      <c r="BP16" s="496">
        <v>0</v>
      </c>
      <c r="BQ16" s="496">
        <v>0</v>
      </c>
      <c r="BR16" s="496">
        <v>0</v>
      </c>
      <c r="BS16" s="496">
        <v>0</v>
      </c>
      <c r="BT16" s="496">
        <v>0</v>
      </c>
      <c r="BU16" s="496">
        <v>0</v>
      </c>
      <c r="BV16" s="496">
        <v>0</v>
      </c>
      <c r="BW16" s="496">
        <v>0</v>
      </c>
      <c r="BX16" s="496">
        <v>0</v>
      </c>
      <c r="BY16" s="496">
        <v>0</v>
      </c>
      <c r="BZ16" s="496">
        <v>0</v>
      </c>
      <c r="CA16" s="496">
        <v>2</v>
      </c>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63" t="s">
        <v>84</v>
      </c>
      <c r="C17" s="864"/>
      <c r="D17" s="562" t="s">
        <v>21</v>
      </c>
      <c r="E17" s="563">
        <f>AVERAGE(E18:E19)</f>
        <v>175</v>
      </c>
      <c r="F17" s="564">
        <f>AVERAGE(F18:F19)</f>
        <v>0</v>
      </c>
      <c r="G17" s="564">
        <f>AVERAGE(G18:G19)</f>
        <v>175</v>
      </c>
      <c r="H17" s="565">
        <f>AVERAGE(H18:H19)</f>
        <v>0</v>
      </c>
      <c r="J17" s="861"/>
      <c r="K17" s="862"/>
      <c r="L17" s="862"/>
      <c r="M17" s="862"/>
      <c r="N17" s="862"/>
      <c r="O17" s="862"/>
      <c r="P17" s="862"/>
      <c r="Q17" s="862"/>
      <c r="R17" s="862"/>
      <c r="S17" s="862"/>
      <c r="T17" s="862"/>
      <c r="U17" s="862"/>
      <c r="V17" s="862"/>
      <c r="W17" s="862"/>
      <c r="X17" s="862"/>
      <c r="Y17" s="862"/>
      <c r="Z17" s="862"/>
      <c r="AA17" s="862"/>
      <c r="AB17" s="862"/>
      <c r="AC17" s="862"/>
      <c r="AD17" s="862"/>
      <c r="AE17" s="862"/>
      <c r="AF17" s="862"/>
      <c r="AG17" s="862"/>
      <c r="AH17" s="862"/>
      <c r="AI17" s="862"/>
      <c r="AJ17" s="862"/>
      <c r="AK17" s="862"/>
      <c r="AL17" s="862"/>
      <c r="AM17" s="862"/>
      <c r="AN17" s="862"/>
      <c r="AO17" s="862"/>
      <c r="AP17" s="862"/>
      <c r="AQ17" s="862"/>
      <c r="AR17" s="862"/>
      <c r="AS17" s="862"/>
      <c r="AT17" s="862"/>
      <c r="AU17" s="862"/>
      <c r="AV17" s="862"/>
      <c r="AW17" s="862"/>
      <c r="AX17" s="862"/>
      <c r="AY17" s="862"/>
      <c r="AZ17" s="862"/>
      <c r="BA17" s="862"/>
      <c r="BB17" s="862"/>
      <c r="BC17" s="862"/>
      <c r="BD17" s="862"/>
      <c r="BE17" s="862"/>
      <c r="BF17" s="862"/>
      <c r="BG17" s="862"/>
      <c r="BH17" s="862"/>
      <c r="BI17" s="862"/>
      <c r="BJ17" s="862"/>
      <c r="BK17" s="862"/>
      <c r="BL17" s="862"/>
      <c r="BM17" s="862"/>
      <c r="BN17" s="862"/>
      <c r="BO17" s="862"/>
      <c r="BP17" s="862"/>
      <c r="BQ17" s="862"/>
      <c r="BR17" s="862"/>
      <c r="BS17" s="862"/>
      <c r="BT17" s="862"/>
      <c r="BU17" s="862"/>
      <c r="BV17" s="862"/>
      <c r="BW17" s="862"/>
      <c r="BX17" s="862"/>
      <c r="BY17" s="862"/>
      <c r="BZ17" s="862"/>
      <c r="CA17" s="862"/>
      <c r="CB17" s="862"/>
      <c r="CC17" s="862"/>
      <c r="CD17" s="862"/>
      <c r="CE17" s="862"/>
      <c r="CF17" s="862"/>
      <c r="CG17" s="862"/>
      <c r="CH17" s="862"/>
      <c r="CI17" s="862"/>
      <c r="CJ17" s="862"/>
      <c r="CK17" s="862"/>
      <c r="CL17" s="862"/>
      <c r="CM17" s="862"/>
      <c r="CN17" s="862"/>
      <c r="CO17" s="862"/>
      <c r="CP17" s="862"/>
      <c r="CQ17" s="862"/>
      <c r="CR17" s="862"/>
      <c r="CS17" s="862"/>
      <c r="CT17" s="862"/>
      <c r="CU17" s="862"/>
      <c r="CV17" s="862"/>
      <c r="CW17" s="862"/>
      <c r="CX17" s="862"/>
      <c r="CY17" s="862"/>
      <c r="CZ17" s="862"/>
      <c r="DA17" s="862"/>
      <c r="DB17" s="862"/>
      <c r="DC17" s="862"/>
      <c r="DD17" s="862"/>
      <c r="DE17" s="862"/>
      <c r="DF17" s="862"/>
      <c r="DG17" s="862"/>
      <c r="DH17" s="862"/>
      <c r="DI17" s="862"/>
      <c r="DJ17" s="862"/>
      <c r="DK17" s="862"/>
      <c r="DL17" s="862"/>
      <c r="DM17" s="862"/>
      <c r="DN17" s="862"/>
      <c r="DO17" s="862"/>
      <c r="DP17" s="862"/>
      <c r="DQ17" s="862"/>
      <c r="DR17" s="862"/>
      <c r="DS17" s="862"/>
      <c r="DT17" s="862"/>
      <c r="DU17" s="862"/>
      <c r="DV17" s="862"/>
      <c r="DW17" s="862"/>
      <c r="DX17" s="862"/>
      <c r="DY17" s="862"/>
      <c r="DZ17" s="862"/>
      <c r="EA17" s="862"/>
      <c r="EB17" s="862"/>
      <c r="EC17" s="862"/>
      <c r="ED17" s="862"/>
      <c r="EE17" s="862"/>
      <c r="EF17" s="862"/>
      <c r="EG17" s="862"/>
      <c r="EH17" s="862"/>
      <c r="EI17" s="862"/>
      <c r="EJ17" s="862"/>
      <c r="EK17" s="862"/>
      <c r="EL17" s="862"/>
      <c r="EM17" s="862"/>
      <c r="EN17" s="862"/>
      <c r="EO17" s="862"/>
      <c r="EP17" s="862"/>
      <c r="EQ17" s="862"/>
      <c r="ER17" s="862"/>
      <c r="ES17" s="862"/>
      <c r="ET17" s="862"/>
      <c r="EU17" s="862"/>
      <c r="EV17" s="862"/>
      <c r="EW17" s="862"/>
      <c r="EX17" s="862"/>
      <c r="EY17" s="862"/>
      <c r="EZ17" s="862"/>
      <c r="FA17" s="862"/>
      <c r="FB17" s="862"/>
      <c r="FC17" s="862"/>
      <c r="FD17" s="862"/>
      <c r="FE17" s="862"/>
      <c r="FF17" s="862"/>
      <c r="FG17" s="862"/>
      <c r="FH17" s="862"/>
      <c r="FI17" s="862"/>
      <c r="FJ17" s="862"/>
      <c r="FK17" s="862"/>
      <c r="FL17" s="862"/>
      <c r="FM17" s="862"/>
      <c r="FN17" s="862"/>
      <c r="FO17" s="862"/>
      <c r="FP17" s="862"/>
      <c r="FQ17" s="862"/>
      <c r="FR17" s="862"/>
      <c r="FS17" s="862"/>
      <c r="FT17" s="862"/>
      <c r="FU17" s="862"/>
      <c r="FV17" s="862"/>
      <c r="FW17" s="862"/>
      <c r="FX17" s="862"/>
      <c r="FY17" s="862"/>
      <c r="FZ17" s="862"/>
      <c r="GA17" s="862"/>
      <c r="GB17" s="862"/>
      <c r="GC17" s="862"/>
      <c r="GD17" s="862"/>
      <c r="GE17" s="862"/>
      <c r="GF17" s="862"/>
      <c r="GG17" s="862"/>
      <c r="GH17" s="862"/>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63" t="s">
        <v>17</v>
      </c>
      <c r="C20" s="864"/>
      <c r="D20" s="562"/>
      <c r="E20" s="563"/>
      <c r="F20" s="564"/>
      <c r="G20" s="564"/>
      <c r="H20" s="565">
        <f>AVERAGE(H21:H44,H45,H54,H63)</f>
        <v>0.15617715617715616</v>
      </c>
      <c r="J20" s="861"/>
      <c r="K20" s="862"/>
      <c r="L20" s="862"/>
      <c r="M20" s="862"/>
      <c r="N20" s="862"/>
      <c r="O20" s="862"/>
      <c r="P20" s="862"/>
      <c r="Q20" s="862"/>
      <c r="R20" s="862"/>
      <c r="S20" s="862"/>
      <c r="T20" s="862"/>
      <c r="U20" s="862"/>
      <c r="V20" s="862"/>
      <c r="W20" s="862"/>
      <c r="X20" s="862"/>
      <c r="Y20" s="862"/>
      <c r="Z20" s="862"/>
      <c r="AA20" s="862"/>
      <c r="AB20" s="862"/>
      <c r="AC20" s="862"/>
      <c r="AD20" s="862"/>
      <c r="AE20" s="862"/>
      <c r="AF20" s="862"/>
      <c r="AG20" s="862"/>
      <c r="AH20" s="862"/>
      <c r="AI20" s="862"/>
      <c r="AJ20" s="862"/>
      <c r="AK20" s="862"/>
      <c r="AL20" s="862"/>
      <c r="AM20" s="862"/>
      <c r="AN20" s="862"/>
      <c r="AO20" s="862"/>
      <c r="AP20" s="862"/>
      <c r="AQ20" s="862"/>
      <c r="AR20" s="862"/>
      <c r="AS20" s="862"/>
      <c r="AT20" s="862"/>
      <c r="AU20" s="862"/>
      <c r="AV20" s="862"/>
      <c r="AW20" s="862"/>
      <c r="AX20" s="862"/>
      <c r="AY20" s="862"/>
      <c r="AZ20" s="862"/>
      <c r="BA20" s="862"/>
      <c r="BB20" s="862"/>
      <c r="BC20" s="862"/>
      <c r="BD20" s="862"/>
      <c r="BE20" s="862"/>
      <c r="BF20" s="862"/>
      <c r="BG20" s="862"/>
      <c r="BH20" s="862"/>
      <c r="BI20" s="862"/>
      <c r="BJ20" s="862"/>
      <c r="BK20" s="862"/>
      <c r="BL20" s="862"/>
      <c r="BM20" s="862"/>
      <c r="BN20" s="862"/>
      <c r="BO20" s="862"/>
      <c r="BP20" s="862"/>
      <c r="BQ20" s="862"/>
      <c r="BR20" s="862"/>
      <c r="BS20" s="862"/>
      <c r="BT20" s="862"/>
      <c r="BU20" s="862"/>
      <c r="BV20" s="862"/>
      <c r="BW20" s="862"/>
      <c r="BX20" s="862"/>
      <c r="BY20" s="862"/>
      <c r="BZ20" s="862"/>
      <c r="CA20" s="862"/>
      <c r="CB20" s="862"/>
      <c r="CC20" s="862"/>
      <c r="CD20" s="862"/>
      <c r="CE20" s="862"/>
      <c r="CF20" s="862"/>
      <c r="CG20" s="862"/>
      <c r="CH20" s="862"/>
      <c r="CI20" s="862"/>
      <c r="CJ20" s="862"/>
      <c r="CK20" s="862"/>
      <c r="CL20" s="862"/>
      <c r="CM20" s="862"/>
      <c r="CN20" s="862"/>
      <c r="CO20" s="862"/>
      <c r="CP20" s="862"/>
      <c r="CQ20" s="862"/>
      <c r="CR20" s="862"/>
      <c r="CS20" s="862"/>
      <c r="CT20" s="862"/>
      <c r="CU20" s="862"/>
      <c r="CV20" s="862"/>
      <c r="CW20" s="862"/>
      <c r="CX20" s="862"/>
      <c r="CY20" s="862"/>
      <c r="CZ20" s="862"/>
      <c r="DA20" s="862"/>
      <c r="DB20" s="862"/>
      <c r="DC20" s="862"/>
      <c r="DD20" s="862"/>
      <c r="DE20" s="862"/>
      <c r="DF20" s="862"/>
      <c r="DG20" s="862"/>
      <c r="DH20" s="862"/>
      <c r="DI20" s="862"/>
      <c r="DJ20" s="862"/>
      <c r="DK20" s="862"/>
      <c r="DL20" s="862"/>
      <c r="DM20" s="862"/>
      <c r="DN20" s="862"/>
      <c r="DO20" s="862"/>
      <c r="DP20" s="862"/>
      <c r="DQ20" s="862"/>
      <c r="DR20" s="862"/>
      <c r="DS20" s="862"/>
      <c r="DT20" s="862"/>
      <c r="DU20" s="862"/>
      <c r="DV20" s="862"/>
      <c r="DW20" s="862"/>
      <c r="DX20" s="862"/>
      <c r="DY20" s="862"/>
      <c r="DZ20" s="862"/>
      <c r="EA20" s="862"/>
      <c r="EB20" s="862"/>
      <c r="EC20" s="862"/>
      <c r="ED20" s="862"/>
      <c r="EE20" s="862"/>
      <c r="EF20" s="862"/>
      <c r="EG20" s="862"/>
      <c r="EH20" s="862"/>
      <c r="EI20" s="862"/>
      <c r="EJ20" s="862"/>
      <c r="EK20" s="862"/>
      <c r="EL20" s="862"/>
      <c r="EM20" s="862"/>
      <c r="EN20" s="862"/>
      <c r="EO20" s="862"/>
      <c r="EP20" s="862"/>
      <c r="EQ20" s="862"/>
      <c r="ER20" s="862"/>
      <c r="ES20" s="862"/>
      <c r="ET20" s="862"/>
      <c r="EU20" s="862"/>
      <c r="EV20" s="862"/>
      <c r="EW20" s="862"/>
      <c r="EX20" s="862"/>
      <c r="EY20" s="862"/>
      <c r="EZ20" s="862"/>
      <c r="FA20" s="862"/>
      <c r="FB20" s="862"/>
      <c r="FC20" s="862"/>
      <c r="FD20" s="862"/>
      <c r="FE20" s="862"/>
      <c r="FF20" s="862"/>
      <c r="FG20" s="862"/>
      <c r="FH20" s="862"/>
      <c r="FI20" s="862"/>
      <c r="FJ20" s="862"/>
      <c r="FK20" s="862"/>
      <c r="FL20" s="862"/>
      <c r="FM20" s="862"/>
      <c r="FN20" s="862"/>
      <c r="FO20" s="862"/>
      <c r="FP20" s="862"/>
      <c r="FQ20" s="862"/>
      <c r="FR20" s="862"/>
      <c r="FS20" s="862"/>
      <c r="FT20" s="862"/>
      <c r="FU20" s="862"/>
      <c r="FV20" s="862"/>
      <c r="FW20" s="862"/>
      <c r="FX20" s="862"/>
      <c r="FY20" s="862"/>
      <c r="FZ20" s="862"/>
      <c r="GA20" s="862"/>
      <c r="GB20" s="862"/>
      <c r="GC20" s="862"/>
      <c r="GD20" s="862"/>
      <c r="GE20" s="862"/>
      <c r="GF20" s="862"/>
      <c r="GG20" s="862"/>
      <c r="GH20" s="862"/>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68"/>
      <c r="BK21" s="869"/>
      <c r="BL21" s="869"/>
      <c r="BM21" s="869"/>
      <c r="BN21" s="869"/>
      <c r="BO21" s="869"/>
      <c r="BP21" s="869"/>
      <c r="BQ21" s="869"/>
      <c r="BR21" s="869"/>
      <c r="BS21" s="869"/>
      <c r="BT21" s="869"/>
      <c r="BU21" s="869"/>
      <c r="BV21" s="869"/>
      <c r="BW21" s="869"/>
      <c r="BX21" s="869"/>
      <c r="BY21" s="869"/>
      <c r="BZ21" s="869"/>
      <c r="CA21" s="869"/>
      <c r="CB21" s="869"/>
      <c r="CC21" s="869"/>
      <c r="CD21" s="869"/>
      <c r="CE21" s="869"/>
      <c r="CF21" s="869"/>
      <c r="CG21" s="869"/>
      <c r="CH21" s="869"/>
      <c r="CI21" s="869"/>
      <c r="CJ21" s="869"/>
      <c r="CK21" s="869"/>
      <c r="CL21" s="869"/>
      <c r="CM21" s="869"/>
      <c r="CN21" s="869"/>
      <c r="CO21" s="869"/>
      <c r="CP21" s="869"/>
      <c r="CQ21" s="869"/>
      <c r="CR21" s="869"/>
      <c r="CS21" s="869"/>
      <c r="CT21" s="869"/>
      <c r="CU21" s="869"/>
      <c r="CV21" s="869"/>
      <c r="CW21" s="869"/>
      <c r="CX21" s="869"/>
      <c r="CY21" s="869"/>
      <c r="CZ21" s="869"/>
      <c r="DA21" s="869"/>
      <c r="DB21" s="869"/>
      <c r="DC21" s="869"/>
      <c r="DD21" s="869"/>
      <c r="DE21" s="869"/>
      <c r="DF21" s="869"/>
      <c r="DG21" s="869"/>
      <c r="DH21" s="869"/>
      <c r="DI21" s="869"/>
      <c r="DJ21" s="869"/>
      <c r="DK21" s="869"/>
      <c r="DL21" s="869"/>
      <c r="DM21" s="869"/>
      <c r="DN21" s="869"/>
      <c r="DO21" s="869"/>
      <c r="DP21" s="869"/>
      <c r="DQ21" s="869"/>
      <c r="DR21" s="869"/>
      <c r="DS21" s="869"/>
      <c r="DT21" s="869"/>
      <c r="DU21" s="869"/>
      <c r="DV21" s="869"/>
      <c r="DW21" s="869"/>
      <c r="DX21" s="869"/>
      <c r="DY21" s="869"/>
      <c r="DZ21" s="869"/>
      <c r="EA21" s="869"/>
      <c r="EB21" s="869"/>
      <c r="EC21" s="869"/>
      <c r="ED21" s="869"/>
      <c r="EE21" s="869"/>
      <c r="EF21" s="869"/>
      <c r="EG21" s="869"/>
      <c r="EH21" s="869"/>
      <c r="EI21" s="869"/>
      <c r="EJ21" s="869"/>
      <c r="EK21" s="869"/>
      <c r="EL21" s="869"/>
      <c r="EM21" s="869"/>
      <c r="EN21" s="869"/>
      <c r="EO21" s="869"/>
      <c r="EP21" s="869"/>
      <c r="EQ21" s="869"/>
      <c r="ER21" s="869"/>
      <c r="ES21" s="869"/>
      <c r="ET21" s="869"/>
      <c r="EU21" s="869"/>
      <c r="EV21" s="869"/>
      <c r="EW21" s="869"/>
      <c r="EX21" s="869"/>
      <c r="EY21" s="869"/>
      <c r="EZ21" s="869"/>
      <c r="FA21" s="869"/>
      <c r="FB21" s="869"/>
      <c r="FC21" s="869"/>
      <c r="FD21" s="869"/>
      <c r="FE21" s="869"/>
      <c r="FF21" s="869"/>
      <c r="FG21" s="869"/>
      <c r="FH21" s="869"/>
      <c r="FI21" s="869"/>
      <c r="FJ21" s="869"/>
      <c r="FK21" s="869"/>
      <c r="FL21" s="869"/>
      <c r="FM21" s="869"/>
      <c r="FN21" s="869"/>
      <c r="FO21" s="869"/>
      <c r="FP21" s="869"/>
      <c r="FQ21" s="869"/>
      <c r="FR21" s="869"/>
      <c r="FS21" s="869"/>
      <c r="FT21" s="869"/>
      <c r="FU21" s="869"/>
      <c r="FV21" s="869"/>
      <c r="FW21" s="869"/>
      <c r="FX21" s="869"/>
      <c r="FY21" s="869"/>
      <c r="FZ21" s="869"/>
      <c r="GA21" s="869"/>
      <c r="GB21" s="869"/>
      <c r="GC21" s="869"/>
      <c r="GD21" s="869"/>
      <c r="GE21" s="869"/>
      <c r="GF21" s="869"/>
      <c r="GG21" s="869"/>
      <c r="GH21" s="870"/>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74"/>
      <c r="CL22" s="875"/>
      <c r="CM22" s="875"/>
      <c r="CN22" s="875"/>
      <c r="CO22" s="875"/>
      <c r="CP22" s="875"/>
      <c r="CQ22" s="875"/>
      <c r="CR22" s="875"/>
      <c r="CS22" s="875"/>
      <c r="CT22" s="875"/>
      <c r="CU22" s="875"/>
      <c r="CV22" s="875"/>
      <c r="CW22" s="875"/>
      <c r="CX22" s="875"/>
      <c r="CY22" s="875"/>
      <c r="CZ22" s="875"/>
      <c r="DA22" s="875"/>
      <c r="DB22" s="875"/>
      <c r="DC22" s="875"/>
      <c r="DD22" s="875"/>
      <c r="DE22" s="875"/>
      <c r="DF22" s="875"/>
      <c r="DG22" s="875"/>
      <c r="DH22" s="875"/>
      <c r="DI22" s="875"/>
      <c r="DJ22" s="875"/>
      <c r="DK22" s="875"/>
      <c r="DL22" s="875"/>
      <c r="DM22" s="875"/>
      <c r="DN22" s="875"/>
      <c r="DO22" s="875"/>
      <c r="DP22" s="875"/>
      <c r="DQ22" s="875"/>
      <c r="DR22" s="875"/>
      <c r="DS22" s="875"/>
      <c r="DT22" s="875"/>
      <c r="DU22" s="875"/>
      <c r="DV22" s="875"/>
      <c r="DW22" s="875"/>
      <c r="DX22" s="875"/>
      <c r="DY22" s="875"/>
      <c r="DZ22" s="875"/>
      <c r="EA22" s="875"/>
      <c r="EB22" s="875"/>
      <c r="EC22" s="875"/>
      <c r="ED22" s="875"/>
      <c r="EE22" s="875"/>
      <c r="EF22" s="875"/>
      <c r="EG22" s="875"/>
      <c r="EH22" s="875"/>
      <c r="EI22" s="875"/>
      <c r="EJ22" s="875"/>
      <c r="EK22" s="875"/>
      <c r="EL22" s="875"/>
      <c r="EM22" s="875"/>
      <c r="EN22" s="875"/>
      <c r="EO22" s="875"/>
      <c r="EP22" s="875"/>
      <c r="EQ22" s="875"/>
      <c r="ER22" s="875"/>
      <c r="ES22" s="875"/>
      <c r="ET22" s="875"/>
      <c r="EU22" s="875"/>
      <c r="EV22" s="875"/>
      <c r="EW22" s="875"/>
      <c r="EX22" s="875"/>
      <c r="EY22" s="875"/>
      <c r="EZ22" s="875"/>
      <c r="FA22" s="875"/>
      <c r="FB22" s="875"/>
      <c r="FC22" s="875"/>
      <c r="FD22" s="875"/>
      <c r="FE22" s="875"/>
      <c r="FF22" s="875"/>
      <c r="FG22" s="875"/>
      <c r="FH22" s="875"/>
      <c r="FI22" s="875"/>
      <c r="FJ22" s="875"/>
      <c r="FK22" s="875"/>
      <c r="FL22" s="875"/>
      <c r="FM22" s="875"/>
      <c r="FN22" s="875"/>
      <c r="FO22" s="875"/>
      <c r="FP22" s="875"/>
      <c r="FQ22" s="875"/>
      <c r="FR22" s="875"/>
      <c r="FS22" s="875"/>
      <c r="FT22" s="875"/>
      <c r="FU22" s="875"/>
      <c r="FV22" s="875"/>
      <c r="FW22" s="875"/>
      <c r="FX22" s="875"/>
      <c r="FY22" s="875"/>
      <c r="FZ22" s="875"/>
      <c r="GA22" s="875"/>
      <c r="GB22" s="875"/>
      <c r="GC22" s="875"/>
      <c r="GD22" s="875"/>
      <c r="GE22" s="875"/>
      <c r="GF22" s="875"/>
      <c r="GG22" s="875"/>
      <c r="GH22" s="876"/>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v>0</v>
      </c>
      <c r="BK23" s="26">
        <v>0</v>
      </c>
      <c r="BL23" s="26">
        <v>0</v>
      </c>
      <c r="BM23" s="26">
        <v>0</v>
      </c>
      <c r="BN23" s="26">
        <v>0</v>
      </c>
      <c r="BO23" s="26">
        <v>0</v>
      </c>
      <c r="BP23" s="26">
        <v>0</v>
      </c>
      <c r="BQ23" s="26">
        <v>0</v>
      </c>
      <c r="BR23" s="26">
        <v>0</v>
      </c>
      <c r="BS23" s="26">
        <v>0</v>
      </c>
      <c r="BT23" s="26">
        <v>0</v>
      </c>
      <c r="BU23" s="26">
        <v>0</v>
      </c>
      <c r="BV23" s="26">
        <v>0</v>
      </c>
      <c r="BW23" s="26">
        <v>0</v>
      </c>
      <c r="BX23" s="26">
        <v>0</v>
      </c>
      <c r="BY23" s="26">
        <v>0</v>
      </c>
      <c r="BZ23" s="26">
        <v>0</v>
      </c>
      <c r="CA23" s="26">
        <v>0</v>
      </c>
      <c r="CB23" s="26">
        <v>0</v>
      </c>
      <c r="CC23" s="26">
        <v>0</v>
      </c>
      <c r="CD23" s="26">
        <v>0</v>
      </c>
      <c r="CE23" s="26">
        <v>0</v>
      </c>
      <c r="CF23" s="26">
        <v>0</v>
      </c>
      <c r="CG23" s="26">
        <v>0</v>
      </c>
      <c r="CH23" s="26">
        <v>0</v>
      </c>
      <c r="CI23" s="26">
        <v>0</v>
      </c>
      <c r="CJ23" s="26">
        <v>0</v>
      </c>
      <c r="CK23" s="26">
        <v>0</v>
      </c>
      <c r="CL23" s="26">
        <v>0</v>
      </c>
      <c r="CM23" s="26">
        <v>0</v>
      </c>
      <c r="CN23" s="26">
        <v>0</v>
      </c>
      <c r="CO23" s="26">
        <v>0</v>
      </c>
      <c r="CP23" s="26">
        <v>0</v>
      </c>
      <c r="CQ23" s="26">
        <v>0</v>
      </c>
      <c r="CR23" s="26">
        <v>0</v>
      </c>
      <c r="CS23" s="26">
        <v>0</v>
      </c>
      <c r="CT23" s="26">
        <v>0</v>
      </c>
      <c r="CU23" s="26">
        <v>0</v>
      </c>
      <c r="CV23" s="26">
        <v>0</v>
      </c>
      <c r="CW23" s="26">
        <v>0</v>
      </c>
      <c r="CX23" s="26">
        <v>0</v>
      </c>
      <c r="CY23" s="26">
        <v>0</v>
      </c>
      <c r="CZ23" s="26">
        <v>0</v>
      </c>
      <c r="DA23" s="26">
        <v>0</v>
      </c>
      <c r="DB23" s="26">
        <v>0</v>
      </c>
      <c r="DC23" s="26">
        <v>0</v>
      </c>
      <c r="DD23" s="26">
        <v>0</v>
      </c>
      <c r="DE23" s="26">
        <v>0</v>
      </c>
      <c r="DF23" s="26">
        <v>0</v>
      </c>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448</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v>0</v>
      </c>
      <c r="BK24" s="26">
        <v>0</v>
      </c>
      <c r="BL24" s="26">
        <v>0</v>
      </c>
      <c r="BM24" s="26">
        <v>0</v>
      </c>
      <c r="BN24" s="26">
        <v>0</v>
      </c>
      <c r="BO24" s="26">
        <v>0</v>
      </c>
      <c r="BP24" s="26">
        <v>0</v>
      </c>
      <c r="BQ24" s="26">
        <v>0</v>
      </c>
      <c r="BR24" s="26">
        <v>0</v>
      </c>
      <c r="BS24" s="26">
        <v>0</v>
      </c>
      <c r="BT24" s="26">
        <v>0</v>
      </c>
      <c r="BU24" s="26">
        <v>0</v>
      </c>
      <c r="BV24" s="26">
        <v>0</v>
      </c>
      <c r="BW24" s="26">
        <v>0</v>
      </c>
      <c r="BX24" s="26">
        <v>0</v>
      </c>
      <c r="BY24" s="26">
        <v>0</v>
      </c>
      <c r="BZ24" s="26">
        <v>0</v>
      </c>
      <c r="CA24" s="26">
        <v>0</v>
      </c>
      <c r="CB24" s="26">
        <v>0</v>
      </c>
      <c r="CC24" s="26">
        <v>0</v>
      </c>
      <c r="CD24" s="26">
        <v>0</v>
      </c>
      <c r="CE24" s="26">
        <v>0</v>
      </c>
      <c r="CF24" s="26">
        <v>0</v>
      </c>
      <c r="CG24" s="26">
        <v>0</v>
      </c>
      <c r="CH24" s="26">
        <v>0</v>
      </c>
      <c r="CI24" s="26">
        <v>0</v>
      </c>
      <c r="CJ24" s="26">
        <v>0</v>
      </c>
      <c r="CK24" s="26">
        <v>0</v>
      </c>
      <c r="CL24" s="26">
        <v>0</v>
      </c>
      <c r="CM24" s="26">
        <v>0</v>
      </c>
      <c r="CN24" s="26">
        <v>0</v>
      </c>
      <c r="CO24" s="26">
        <v>0</v>
      </c>
      <c r="CP24" s="26">
        <v>0</v>
      </c>
      <c r="CQ24" s="26">
        <v>0</v>
      </c>
      <c r="CR24" s="26">
        <v>0</v>
      </c>
      <c r="CS24" s="26">
        <v>0</v>
      </c>
      <c r="CT24" s="26">
        <v>0</v>
      </c>
      <c r="CU24" s="26">
        <v>0</v>
      </c>
      <c r="CV24" s="26">
        <v>0</v>
      </c>
      <c r="CW24" s="26">
        <v>0</v>
      </c>
      <c r="CX24" s="26">
        <v>0</v>
      </c>
      <c r="CY24" s="26">
        <v>0</v>
      </c>
      <c r="CZ24" s="26">
        <v>0</v>
      </c>
      <c r="DA24" s="26">
        <v>0</v>
      </c>
      <c r="DB24" s="26">
        <v>0</v>
      </c>
      <c r="DC24" s="26">
        <v>0</v>
      </c>
      <c r="DD24" s="26">
        <v>0</v>
      </c>
      <c r="DE24" s="26">
        <v>0</v>
      </c>
      <c r="DF24" s="26">
        <v>0</v>
      </c>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456</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v>0</v>
      </c>
      <c r="BK25" s="26">
        <v>0</v>
      </c>
      <c r="BL25" s="26">
        <v>0</v>
      </c>
      <c r="BM25" s="26">
        <v>0</v>
      </c>
      <c r="BN25" s="26">
        <v>0</v>
      </c>
      <c r="BO25" s="26">
        <v>0</v>
      </c>
      <c r="BP25" s="26">
        <v>0</v>
      </c>
      <c r="BQ25" s="26">
        <v>0</v>
      </c>
      <c r="BR25" s="26">
        <v>0</v>
      </c>
      <c r="BS25" s="26">
        <v>0</v>
      </c>
      <c r="BT25" s="26">
        <v>0</v>
      </c>
      <c r="BU25" s="26">
        <v>0</v>
      </c>
      <c r="BV25" s="26">
        <v>0</v>
      </c>
      <c r="BW25" s="26">
        <v>0</v>
      </c>
      <c r="BX25" s="26">
        <v>0</v>
      </c>
      <c r="BY25" s="26">
        <v>0</v>
      </c>
      <c r="BZ25" s="26">
        <v>0</v>
      </c>
      <c r="CA25" s="26">
        <v>0</v>
      </c>
      <c r="CB25" s="26">
        <v>0</v>
      </c>
      <c r="CC25" s="26">
        <v>0</v>
      </c>
      <c r="CD25" s="26">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26">
        <v>0</v>
      </c>
      <c r="CW25" s="26">
        <v>0</v>
      </c>
      <c r="CX25" s="26">
        <v>0</v>
      </c>
      <c r="CY25" s="26">
        <v>0</v>
      </c>
      <c r="CZ25" s="26">
        <v>0</v>
      </c>
      <c r="DA25" s="26">
        <v>0</v>
      </c>
      <c r="DB25" s="26">
        <v>0</v>
      </c>
      <c r="DC25" s="26">
        <v>0</v>
      </c>
      <c r="DD25" s="26">
        <v>0</v>
      </c>
      <c r="DE25" s="26">
        <v>0</v>
      </c>
      <c r="DF25" s="26">
        <v>0</v>
      </c>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17</v>
      </c>
      <c r="G26" s="545">
        <f t="shared" ref="G26" si="8">E26-F26</f>
        <v>16</v>
      </c>
      <c r="H26" s="544">
        <f t="shared" ref="H26" si="9">F26/E26</f>
        <v>0.51515151515151514</v>
      </c>
      <c r="J26" s="25">
        <f t="shared" si="4"/>
        <v>17</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v>0</v>
      </c>
      <c r="BK26" s="26">
        <v>0</v>
      </c>
      <c r="BL26" s="26">
        <v>0</v>
      </c>
      <c r="BM26" s="26">
        <v>0</v>
      </c>
      <c r="BN26" s="26">
        <v>0</v>
      </c>
      <c r="BO26" s="26">
        <v>0</v>
      </c>
      <c r="BP26" s="26">
        <v>0</v>
      </c>
      <c r="BQ26" s="26">
        <v>0</v>
      </c>
      <c r="BR26" s="26">
        <v>0</v>
      </c>
      <c r="BS26" s="26">
        <v>0</v>
      </c>
      <c r="BT26" s="26">
        <v>0</v>
      </c>
      <c r="BU26" s="26">
        <v>0</v>
      </c>
      <c r="BV26" s="26">
        <v>0</v>
      </c>
      <c r="BW26" s="26">
        <v>0</v>
      </c>
      <c r="BX26" s="26">
        <v>0</v>
      </c>
      <c r="BY26" s="26">
        <v>0</v>
      </c>
      <c r="BZ26" s="26">
        <v>0</v>
      </c>
      <c r="CA26" s="26">
        <v>0</v>
      </c>
      <c r="CB26" s="26">
        <v>0</v>
      </c>
      <c r="CC26" s="26">
        <v>0</v>
      </c>
      <c r="CD26" s="26">
        <v>0</v>
      </c>
      <c r="CE26" s="26">
        <v>0</v>
      </c>
      <c r="CF26" s="26">
        <v>0</v>
      </c>
      <c r="CG26" s="26">
        <v>0</v>
      </c>
      <c r="CH26" s="26">
        <v>0</v>
      </c>
      <c r="CI26" s="26">
        <v>0</v>
      </c>
      <c r="CJ26" s="26">
        <v>0</v>
      </c>
      <c r="CK26" s="26">
        <v>0</v>
      </c>
      <c r="CL26" s="26">
        <v>0</v>
      </c>
      <c r="CM26" s="26">
        <v>0</v>
      </c>
      <c r="CN26" s="26">
        <v>0</v>
      </c>
      <c r="CO26" s="26">
        <v>0</v>
      </c>
      <c r="CP26" s="26">
        <v>0</v>
      </c>
      <c r="CQ26" s="26">
        <v>0</v>
      </c>
      <c r="CR26" s="26">
        <v>0</v>
      </c>
      <c r="CS26" s="26">
        <v>0</v>
      </c>
      <c r="CT26" s="26">
        <v>17</v>
      </c>
      <c r="CU26" s="26">
        <v>0</v>
      </c>
      <c r="CV26" s="26">
        <v>0</v>
      </c>
      <c r="CW26" s="26">
        <v>0</v>
      </c>
      <c r="CX26" s="26">
        <v>0</v>
      </c>
      <c r="CY26" s="26">
        <v>0</v>
      </c>
      <c r="CZ26" s="26">
        <v>0</v>
      </c>
      <c r="DA26" s="26">
        <v>0</v>
      </c>
      <c r="DB26" s="26">
        <v>0</v>
      </c>
      <c r="DC26" s="26">
        <v>0</v>
      </c>
      <c r="DD26" s="26">
        <v>0</v>
      </c>
      <c r="DE26" s="26">
        <v>0</v>
      </c>
      <c r="DF26" s="26">
        <v>0</v>
      </c>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449</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450</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451</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455</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452</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453</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454</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457</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458</v>
      </c>
      <c r="D43" s="545" t="s">
        <v>461</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459</v>
      </c>
      <c r="D44" s="545" t="s">
        <v>462</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65">
        <v>25</v>
      </c>
      <c r="C45" s="570" t="s">
        <v>101</v>
      </c>
      <c r="D45" s="571" t="s">
        <v>21</v>
      </c>
      <c r="E45" s="571">
        <f>SUM(E46:E53)</f>
        <v>8</v>
      </c>
      <c r="F45" s="571">
        <f>SUM(F46:F53)</f>
        <v>0</v>
      </c>
      <c r="G45" s="571">
        <v>0</v>
      </c>
      <c r="H45" s="572">
        <f t="shared" si="11"/>
        <v>0</v>
      </c>
      <c r="J45" s="871"/>
      <c r="K45" s="872"/>
      <c r="L45" s="872"/>
      <c r="M45" s="872"/>
      <c r="N45" s="872"/>
      <c r="O45" s="872"/>
      <c r="P45" s="872"/>
      <c r="Q45" s="872"/>
      <c r="R45" s="872"/>
      <c r="S45" s="872"/>
      <c r="T45" s="872"/>
      <c r="U45" s="872"/>
      <c r="V45" s="872"/>
      <c r="W45" s="872"/>
      <c r="X45" s="872"/>
      <c r="Y45" s="872"/>
      <c r="Z45" s="872"/>
      <c r="AA45" s="872"/>
      <c r="AB45" s="872"/>
      <c r="AC45" s="872"/>
      <c r="AD45" s="872"/>
      <c r="AE45" s="872"/>
      <c r="AF45" s="872"/>
      <c r="AG45" s="872"/>
      <c r="AH45" s="872"/>
      <c r="AI45" s="872"/>
      <c r="AJ45" s="872"/>
      <c r="AK45" s="872"/>
      <c r="AL45" s="872"/>
      <c r="AM45" s="872"/>
      <c r="AN45" s="872"/>
      <c r="AO45" s="872"/>
      <c r="AP45" s="872"/>
      <c r="AQ45" s="872"/>
      <c r="AR45" s="872"/>
      <c r="AS45" s="872"/>
      <c r="AT45" s="872"/>
      <c r="AU45" s="872"/>
      <c r="AV45" s="872"/>
      <c r="AW45" s="872"/>
      <c r="AX45" s="872"/>
      <c r="AY45" s="872"/>
      <c r="AZ45" s="872"/>
      <c r="BA45" s="872"/>
      <c r="BB45" s="872"/>
      <c r="BC45" s="872"/>
      <c r="BD45" s="872"/>
      <c r="BE45" s="872"/>
      <c r="BF45" s="872"/>
      <c r="BG45" s="872"/>
      <c r="BH45" s="872"/>
      <c r="BI45" s="872"/>
      <c r="BJ45" s="872"/>
      <c r="BK45" s="872"/>
      <c r="BL45" s="872"/>
      <c r="BM45" s="872"/>
      <c r="BN45" s="872"/>
      <c r="BO45" s="872"/>
      <c r="BP45" s="872"/>
      <c r="BQ45" s="872"/>
      <c r="BR45" s="872"/>
      <c r="BS45" s="872"/>
      <c r="BT45" s="872"/>
      <c r="BU45" s="872"/>
      <c r="BV45" s="872"/>
      <c r="BW45" s="872"/>
      <c r="BX45" s="872"/>
      <c r="BY45" s="872"/>
      <c r="BZ45" s="872"/>
      <c r="CA45" s="872"/>
      <c r="CB45" s="872"/>
      <c r="CC45" s="872"/>
      <c r="CD45" s="872"/>
      <c r="CE45" s="872"/>
      <c r="CF45" s="872"/>
      <c r="CG45" s="872"/>
      <c r="CH45" s="872"/>
      <c r="CI45" s="872"/>
      <c r="CJ45" s="872"/>
      <c r="CK45" s="872"/>
      <c r="CL45" s="872"/>
      <c r="CM45" s="872"/>
      <c r="CN45" s="872"/>
      <c r="CO45" s="872"/>
      <c r="CP45" s="872"/>
      <c r="CQ45" s="872"/>
      <c r="CR45" s="872"/>
      <c r="CS45" s="872"/>
      <c r="CT45" s="872"/>
      <c r="CU45" s="872"/>
      <c r="CV45" s="872"/>
      <c r="CW45" s="872"/>
      <c r="CX45" s="872"/>
      <c r="CY45" s="872"/>
      <c r="CZ45" s="872"/>
      <c r="DA45" s="872"/>
      <c r="DB45" s="872"/>
      <c r="DC45" s="872"/>
      <c r="DD45" s="872"/>
      <c r="DE45" s="872"/>
      <c r="DF45" s="872"/>
      <c r="DG45" s="872"/>
      <c r="DH45" s="872"/>
      <c r="DI45" s="872"/>
      <c r="DJ45" s="872"/>
      <c r="DK45" s="872"/>
      <c r="DL45" s="872"/>
      <c r="DM45" s="872"/>
      <c r="DN45" s="872"/>
      <c r="DO45" s="872"/>
      <c r="DP45" s="872"/>
      <c r="DQ45" s="872"/>
      <c r="DR45" s="872"/>
      <c r="DS45" s="872"/>
      <c r="DT45" s="872"/>
      <c r="DU45" s="872"/>
      <c r="DV45" s="872"/>
      <c r="DW45" s="872"/>
      <c r="DX45" s="872"/>
      <c r="DY45" s="872"/>
      <c r="DZ45" s="872"/>
      <c r="EA45" s="872"/>
      <c r="EB45" s="872"/>
      <c r="EC45" s="872"/>
      <c r="ED45" s="872"/>
      <c r="EE45" s="872"/>
      <c r="EF45" s="872"/>
      <c r="EG45" s="872"/>
      <c r="EH45" s="872"/>
      <c r="EI45" s="872"/>
      <c r="EJ45" s="872"/>
      <c r="EK45" s="872"/>
      <c r="EL45" s="872"/>
      <c r="EM45" s="872"/>
      <c r="EN45" s="872"/>
      <c r="EO45" s="872"/>
      <c r="EP45" s="872"/>
      <c r="EQ45" s="872"/>
      <c r="ER45" s="872"/>
      <c r="ES45" s="872"/>
      <c r="ET45" s="872"/>
      <c r="EU45" s="872"/>
      <c r="EV45" s="872"/>
      <c r="EW45" s="872"/>
      <c r="EX45" s="872"/>
      <c r="EY45" s="872"/>
      <c r="EZ45" s="872"/>
      <c r="FA45" s="872"/>
      <c r="FB45" s="872"/>
      <c r="FC45" s="872"/>
      <c r="FD45" s="872"/>
      <c r="FE45" s="872"/>
      <c r="FF45" s="872"/>
      <c r="FG45" s="872"/>
      <c r="FH45" s="872"/>
      <c r="FI45" s="872"/>
      <c r="FJ45" s="872"/>
      <c r="FK45" s="872"/>
      <c r="FL45" s="872"/>
      <c r="FM45" s="872"/>
      <c r="FN45" s="872"/>
      <c r="FO45" s="872"/>
      <c r="FP45" s="872"/>
      <c r="FQ45" s="872"/>
      <c r="FR45" s="872"/>
      <c r="FS45" s="872"/>
      <c r="FT45" s="872"/>
      <c r="FU45" s="872"/>
      <c r="FV45" s="872"/>
      <c r="FW45" s="872"/>
      <c r="FX45" s="872"/>
      <c r="FY45" s="872"/>
      <c r="FZ45" s="872"/>
      <c r="GA45" s="872"/>
      <c r="GB45" s="872"/>
      <c r="GC45" s="872"/>
      <c r="GD45" s="872"/>
      <c r="GE45" s="872"/>
      <c r="GF45" s="872"/>
      <c r="GG45" s="872"/>
      <c r="GH45" s="873"/>
    </row>
    <row r="46" spans="2:190" outlineLevel="1">
      <c r="B46" s="865"/>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65"/>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65"/>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65"/>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65"/>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65"/>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65"/>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65"/>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65">
        <v>26</v>
      </c>
      <c r="C54" s="570" t="s">
        <v>460</v>
      </c>
      <c r="D54" s="571" t="s">
        <v>21</v>
      </c>
      <c r="E54" s="571">
        <f>SUM(E55:E62)</f>
        <v>8</v>
      </c>
      <c r="F54" s="571">
        <f>SUM(F55:F62)</f>
        <v>0</v>
      </c>
      <c r="G54" s="571">
        <v>0</v>
      </c>
      <c r="H54" s="572">
        <f>F54/E54</f>
        <v>0</v>
      </c>
      <c r="J54" s="871"/>
      <c r="K54" s="872"/>
      <c r="L54" s="872"/>
      <c r="M54" s="872"/>
      <c r="N54" s="872"/>
      <c r="O54" s="872"/>
      <c r="P54" s="872"/>
      <c r="Q54" s="872"/>
      <c r="R54" s="872"/>
      <c r="S54" s="872"/>
      <c r="T54" s="872"/>
      <c r="U54" s="872"/>
      <c r="V54" s="872"/>
      <c r="W54" s="872"/>
      <c r="X54" s="872"/>
      <c r="Y54" s="872"/>
      <c r="Z54" s="872"/>
      <c r="AA54" s="872"/>
      <c r="AB54" s="872"/>
      <c r="AC54" s="872"/>
      <c r="AD54" s="872"/>
      <c r="AE54" s="872"/>
      <c r="AF54" s="872"/>
      <c r="AG54" s="872"/>
      <c r="AH54" s="872"/>
      <c r="AI54" s="872"/>
      <c r="AJ54" s="872"/>
      <c r="AK54" s="872"/>
      <c r="AL54" s="872"/>
      <c r="AM54" s="872"/>
      <c r="AN54" s="872"/>
      <c r="AO54" s="872"/>
      <c r="AP54" s="872"/>
      <c r="AQ54" s="872"/>
      <c r="AR54" s="872"/>
      <c r="AS54" s="872"/>
      <c r="AT54" s="872"/>
      <c r="AU54" s="872"/>
      <c r="AV54" s="872"/>
      <c r="AW54" s="872"/>
      <c r="AX54" s="872"/>
      <c r="AY54" s="872"/>
      <c r="AZ54" s="872"/>
      <c r="BA54" s="872"/>
      <c r="BB54" s="872"/>
      <c r="BC54" s="872"/>
      <c r="BD54" s="872"/>
      <c r="BE54" s="872"/>
      <c r="BF54" s="872"/>
      <c r="BG54" s="872"/>
      <c r="BH54" s="872"/>
      <c r="BI54" s="872"/>
      <c r="BJ54" s="872"/>
      <c r="BK54" s="872"/>
      <c r="BL54" s="872"/>
      <c r="BM54" s="872"/>
      <c r="BN54" s="872"/>
      <c r="BO54" s="872"/>
      <c r="BP54" s="872"/>
      <c r="BQ54" s="872"/>
      <c r="BR54" s="872"/>
      <c r="BS54" s="872"/>
      <c r="BT54" s="872"/>
      <c r="BU54" s="872"/>
      <c r="BV54" s="872"/>
      <c r="BW54" s="872"/>
      <c r="BX54" s="872"/>
      <c r="BY54" s="872"/>
      <c r="BZ54" s="872"/>
      <c r="CA54" s="872"/>
      <c r="CB54" s="872"/>
      <c r="CC54" s="872"/>
      <c r="CD54" s="872"/>
      <c r="CE54" s="872"/>
      <c r="CF54" s="872"/>
      <c r="CG54" s="872"/>
      <c r="CH54" s="872"/>
      <c r="CI54" s="872"/>
      <c r="CJ54" s="872"/>
      <c r="CK54" s="872"/>
      <c r="CL54" s="872"/>
      <c r="CM54" s="872"/>
      <c r="CN54" s="872"/>
      <c r="CO54" s="872"/>
      <c r="CP54" s="872"/>
      <c r="CQ54" s="872"/>
      <c r="CR54" s="872"/>
      <c r="CS54" s="872"/>
      <c r="CT54" s="872"/>
      <c r="CU54" s="872"/>
      <c r="CV54" s="872"/>
      <c r="CW54" s="872"/>
      <c r="CX54" s="872"/>
      <c r="CY54" s="872"/>
      <c r="CZ54" s="872"/>
      <c r="DA54" s="872"/>
      <c r="DB54" s="872"/>
      <c r="DC54" s="872"/>
      <c r="DD54" s="872"/>
      <c r="DE54" s="872"/>
      <c r="DF54" s="872"/>
      <c r="DG54" s="872"/>
      <c r="DH54" s="872"/>
      <c r="DI54" s="872"/>
      <c r="DJ54" s="872"/>
      <c r="DK54" s="872"/>
      <c r="DL54" s="872"/>
      <c r="DM54" s="872"/>
      <c r="DN54" s="872"/>
      <c r="DO54" s="872"/>
      <c r="DP54" s="872"/>
      <c r="DQ54" s="872"/>
      <c r="DR54" s="872"/>
      <c r="DS54" s="872"/>
      <c r="DT54" s="872"/>
      <c r="DU54" s="872"/>
      <c r="DV54" s="872"/>
      <c r="DW54" s="872"/>
      <c r="DX54" s="872"/>
      <c r="DY54" s="872"/>
      <c r="DZ54" s="872"/>
      <c r="EA54" s="872"/>
      <c r="EB54" s="872"/>
      <c r="EC54" s="872"/>
      <c r="ED54" s="872"/>
      <c r="EE54" s="872"/>
      <c r="EF54" s="872"/>
      <c r="EG54" s="872"/>
      <c r="EH54" s="872"/>
      <c r="EI54" s="872"/>
      <c r="EJ54" s="872"/>
      <c r="EK54" s="872"/>
      <c r="EL54" s="872"/>
      <c r="EM54" s="872"/>
      <c r="EN54" s="872"/>
      <c r="EO54" s="872"/>
      <c r="EP54" s="872"/>
      <c r="EQ54" s="872"/>
      <c r="ER54" s="872"/>
      <c r="ES54" s="872"/>
      <c r="ET54" s="872"/>
      <c r="EU54" s="872"/>
      <c r="EV54" s="872"/>
      <c r="EW54" s="872"/>
      <c r="EX54" s="872"/>
      <c r="EY54" s="872"/>
      <c r="EZ54" s="872"/>
      <c r="FA54" s="872"/>
      <c r="FB54" s="872"/>
      <c r="FC54" s="872"/>
      <c r="FD54" s="872"/>
      <c r="FE54" s="872"/>
      <c r="FF54" s="872"/>
      <c r="FG54" s="872"/>
      <c r="FH54" s="872"/>
      <c r="FI54" s="872"/>
      <c r="FJ54" s="872"/>
      <c r="FK54" s="872"/>
      <c r="FL54" s="872"/>
      <c r="FM54" s="872"/>
      <c r="FN54" s="872"/>
      <c r="FO54" s="872"/>
      <c r="FP54" s="872"/>
      <c r="FQ54" s="872"/>
      <c r="FR54" s="872"/>
      <c r="FS54" s="872"/>
      <c r="FT54" s="872"/>
      <c r="FU54" s="872"/>
      <c r="FV54" s="872"/>
      <c r="FW54" s="872"/>
      <c r="FX54" s="872"/>
      <c r="FY54" s="872"/>
      <c r="FZ54" s="872"/>
      <c r="GA54" s="872"/>
      <c r="GB54" s="872"/>
      <c r="GC54" s="872"/>
      <c r="GD54" s="872"/>
      <c r="GE54" s="872"/>
      <c r="GF54" s="872"/>
      <c r="GG54" s="872"/>
      <c r="GH54" s="873"/>
    </row>
    <row r="55" spans="2:190" outlineLevel="1">
      <c r="B55" s="865"/>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65"/>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65"/>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65"/>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65"/>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65"/>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65"/>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65"/>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66">
        <v>27</v>
      </c>
      <c r="C63" s="570" t="s">
        <v>110</v>
      </c>
      <c r="D63" s="571" t="s">
        <v>23</v>
      </c>
      <c r="E63" s="571">
        <f>AVERAGE(E64:E70)</f>
        <v>1</v>
      </c>
      <c r="F63" s="573">
        <f>AVERAGE(F64:F70)</f>
        <v>0</v>
      </c>
      <c r="G63" s="571">
        <v>0</v>
      </c>
      <c r="H63" s="572">
        <v>0</v>
      </c>
      <c r="J63" s="871"/>
      <c r="K63" s="872"/>
      <c r="L63" s="872"/>
      <c r="M63" s="872"/>
      <c r="N63" s="872"/>
      <c r="O63" s="872"/>
      <c r="P63" s="872"/>
      <c r="Q63" s="872"/>
      <c r="R63" s="872"/>
      <c r="S63" s="872"/>
      <c r="T63" s="872"/>
      <c r="U63" s="872"/>
      <c r="V63" s="872"/>
      <c r="W63" s="872"/>
      <c r="X63" s="872"/>
      <c r="Y63" s="872"/>
      <c r="Z63" s="872"/>
      <c r="AA63" s="872"/>
      <c r="AB63" s="872"/>
      <c r="AC63" s="872"/>
      <c r="AD63" s="872"/>
      <c r="AE63" s="872"/>
      <c r="AF63" s="872"/>
      <c r="AG63" s="872"/>
      <c r="AH63" s="872"/>
      <c r="AI63" s="872"/>
      <c r="AJ63" s="872"/>
      <c r="AK63" s="872"/>
      <c r="AL63" s="872"/>
      <c r="AM63" s="872"/>
      <c r="AN63" s="872"/>
      <c r="AO63" s="872"/>
      <c r="AP63" s="872"/>
      <c r="AQ63" s="872"/>
      <c r="AR63" s="872"/>
      <c r="AS63" s="872"/>
      <c r="AT63" s="872"/>
      <c r="AU63" s="872"/>
      <c r="AV63" s="872"/>
      <c r="AW63" s="872"/>
      <c r="AX63" s="872"/>
      <c r="AY63" s="872"/>
      <c r="AZ63" s="872"/>
      <c r="BA63" s="872"/>
      <c r="BB63" s="872"/>
      <c r="BC63" s="872"/>
      <c r="BD63" s="872"/>
      <c r="BE63" s="872"/>
      <c r="BF63" s="872"/>
      <c r="BG63" s="872"/>
      <c r="BH63" s="872"/>
      <c r="BI63" s="872"/>
      <c r="BJ63" s="872"/>
      <c r="BK63" s="872"/>
      <c r="BL63" s="872"/>
      <c r="BM63" s="872"/>
      <c r="BN63" s="872"/>
      <c r="BO63" s="872"/>
      <c r="BP63" s="872"/>
      <c r="BQ63" s="872"/>
      <c r="BR63" s="872"/>
      <c r="BS63" s="872"/>
      <c r="BT63" s="872"/>
      <c r="BU63" s="872"/>
      <c r="BV63" s="872"/>
      <c r="BW63" s="872"/>
      <c r="BX63" s="872"/>
      <c r="BY63" s="872"/>
      <c r="BZ63" s="872"/>
      <c r="CA63" s="872"/>
      <c r="CB63" s="872"/>
      <c r="CC63" s="872"/>
      <c r="CD63" s="872"/>
      <c r="CE63" s="872"/>
      <c r="CF63" s="872"/>
      <c r="CG63" s="872"/>
      <c r="CH63" s="872"/>
      <c r="CI63" s="872"/>
      <c r="CJ63" s="872"/>
      <c r="CK63" s="872"/>
      <c r="CL63" s="872"/>
      <c r="CM63" s="872"/>
      <c r="CN63" s="872"/>
      <c r="CO63" s="872"/>
      <c r="CP63" s="872"/>
      <c r="CQ63" s="872"/>
      <c r="CR63" s="872"/>
      <c r="CS63" s="872"/>
      <c r="CT63" s="872"/>
      <c r="CU63" s="872"/>
      <c r="CV63" s="872"/>
      <c r="CW63" s="872"/>
      <c r="CX63" s="872"/>
      <c r="CY63" s="872"/>
      <c r="CZ63" s="872"/>
      <c r="DA63" s="872"/>
      <c r="DB63" s="872"/>
      <c r="DC63" s="872"/>
      <c r="DD63" s="872"/>
      <c r="DE63" s="872"/>
      <c r="DF63" s="872"/>
      <c r="DG63" s="872"/>
      <c r="DH63" s="872"/>
      <c r="DI63" s="872"/>
      <c r="DJ63" s="872"/>
      <c r="DK63" s="872"/>
      <c r="DL63" s="872"/>
      <c r="DM63" s="872"/>
      <c r="DN63" s="872"/>
      <c r="DO63" s="872"/>
      <c r="DP63" s="872"/>
      <c r="DQ63" s="872"/>
      <c r="DR63" s="872"/>
      <c r="DS63" s="872"/>
      <c r="DT63" s="872"/>
      <c r="DU63" s="872"/>
      <c r="DV63" s="872"/>
      <c r="DW63" s="872"/>
      <c r="DX63" s="872"/>
      <c r="DY63" s="872"/>
      <c r="DZ63" s="872"/>
      <c r="EA63" s="872"/>
      <c r="EB63" s="872"/>
      <c r="EC63" s="872"/>
      <c r="ED63" s="872"/>
      <c r="EE63" s="872"/>
      <c r="EF63" s="872"/>
      <c r="EG63" s="872"/>
      <c r="EH63" s="872"/>
      <c r="EI63" s="872"/>
      <c r="EJ63" s="872"/>
      <c r="EK63" s="872"/>
      <c r="EL63" s="872"/>
      <c r="EM63" s="872"/>
      <c r="EN63" s="872"/>
      <c r="EO63" s="872"/>
      <c r="EP63" s="872"/>
      <c r="EQ63" s="872"/>
      <c r="ER63" s="872"/>
      <c r="ES63" s="872"/>
      <c r="ET63" s="872"/>
      <c r="EU63" s="872"/>
      <c r="EV63" s="872"/>
      <c r="EW63" s="872"/>
      <c r="EX63" s="872"/>
      <c r="EY63" s="872"/>
      <c r="EZ63" s="872"/>
      <c r="FA63" s="872"/>
      <c r="FB63" s="872"/>
      <c r="FC63" s="872"/>
      <c r="FD63" s="872"/>
      <c r="FE63" s="872"/>
      <c r="FF63" s="872"/>
      <c r="FG63" s="872"/>
      <c r="FH63" s="872"/>
      <c r="FI63" s="872"/>
      <c r="FJ63" s="872"/>
      <c r="FK63" s="872"/>
      <c r="FL63" s="872"/>
      <c r="FM63" s="872"/>
      <c r="FN63" s="872"/>
      <c r="FO63" s="872"/>
      <c r="FP63" s="872"/>
      <c r="FQ63" s="872"/>
      <c r="FR63" s="872"/>
      <c r="FS63" s="872"/>
      <c r="FT63" s="872"/>
      <c r="FU63" s="872"/>
      <c r="FV63" s="872"/>
      <c r="FW63" s="872"/>
      <c r="FX63" s="872"/>
      <c r="FY63" s="872"/>
      <c r="FZ63" s="872"/>
      <c r="GA63" s="872"/>
      <c r="GB63" s="872"/>
      <c r="GC63" s="872"/>
      <c r="GD63" s="872"/>
      <c r="GE63" s="872"/>
      <c r="GF63" s="872"/>
      <c r="GG63" s="872"/>
      <c r="GH63" s="873"/>
    </row>
    <row r="64" spans="2:190" outlineLevel="1">
      <c r="B64" s="866"/>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66"/>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66"/>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66"/>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66"/>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66"/>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67"/>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63" t="s">
        <v>463</v>
      </c>
      <c r="C71" s="864"/>
      <c r="D71" s="562"/>
      <c r="E71" s="563"/>
      <c r="F71" s="622">
        <f>AVERAGE(F72:F82)</f>
        <v>3</v>
      </c>
      <c r="G71" s="565"/>
      <c r="H71" s="565">
        <f>AVERAGE(H72:H82)</f>
        <v>0.54545454545454541</v>
      </c>
      <c r="J71" s="861"/>
      <c r="K71" s="862"/>
      <c r="L71" s="862"/>
      <c r="M71" s="862"/>
      <c r="N71" s="862"/>
      <c r="O71" s="862"/>
      <c r="P71" s="862"/>
      <c r="Q71" s="862"/>
      <c r="R71" s="862"/>
      <c r="S71" s="862"/>
      <c r="T71" s="862"/>
      <c r="U71" s="862"/>
      <c r="V71" s="862"/>
      <c r="W71" s="862"/>
      <c r="X71" s="862"/>
      <c r="Y71" s="862"/>
      <c r="Z71" s="862"/>
      <c r="AA71" s="862"/>
      <c r="AB71" s="862"/>
      <c r="AC71" s="862"/>
      <c r="AD71" s="862"/>
      <c r="AE71" s="862"/>
      <c r="AF71" s="862"/>
      <c r="AG71" s="862"/>
      <c r="AH71" s="862"/>
      <c r="AI71" s="862"/>
      <c r="AJ71" s="862"/>
      <c r="AK71" s="862"/>
      <c r="AL71" s="862"/>
      <c r="AM71" s="862"/>
      <c r="AN71" s="862"/>
      <c r="AO71" s="862"/>
      <c r="AP71" s="862"/>
      <c r="AQ71" s="862"/>
      <c r="AR71" s="862"/>
      <c r="AS71" s="862"/>
      <c r="AT71" s="862"/>
      <c r="AU71" s="862"/>
      <c r="AV71" s="862"/>
      <c r="AW71" s="862"/>
      <c r="AX71" s="862"/>
      <c r="AY71" s="862"/>
      <c r="AZ71" s="862"/>
      <c r="BA71" s="862"/>
      <c r="BB71" s="862"/>
      <c r="BC71" s="862"/>
      <c r="BD71" s="862"/>
      <c r="BE71" s="862"/>
      <c r="BF71" s="862"/>
      <c r="BG71" s="862"/>
      <c r="BH71" s="862"/>
      <c r="BI71" s="862"/>
      <c r="BJ71" s="862"/>
      <c r="BK71" s="862"/>
      <c r="BL71" s="862"/>
      <c r="BM71" s="862"/>
      <c r="BN71" s="862"/>
      <c r="BO71" s="862"/>
      <c r="BP71" s="862"/>
      <c r="BQ71" s="862"/>
      <c r="BR71" s="862"/>
      <c r="BS71" s="862"/>
      <c r="BT71" s="862"/>
      <c r="BU71" s="862"/>
      <c r="BV71" s="862"/>
      <c r="BW71" s="862"/>
      <c r="BX71" s="862"/>
      <c r="BY71" s="862"/>
      <c r="BZ71" s="862"/>
      <c r="CA71" s="862"/>
      <c r="CB71" s="862"/>
      <c r="CC71" s="862"/>
      <c r="CD71" s="862"/>
      <c r="CE71" s="862"/>
      <c r="CF71" s="862"/>
      <c r="CG71" s="862"/>
      <c r="CH71" s="862"/>
      <c r="CI71" s="862"/>
      <c r="CJ71" s="862"/>
      <c r="CK71" s="862"/>
      <c r="CL71" s="862"/>
      <c r="CM71" s="862"/>
      <c r="CN71" s="862"/>
      <c r="CO71" s="862"/>
      <c r="CP71" s="862"/>
      <c r="CQ71" s="862"/>
      <c r="CR71" s="862"/>
      <c r="CS71" s="862"/>
      <c r="CT71" s="862"/>
      <c r="CU71" s="862"/>
      <c r="CV71" s="862"/>
      <c r="CW71" s="862"/>
      <c r="CX71" s="862"/>
      <c r="CY71" s="862"/>
      <c r="CZ71" s="862"/>
      <c r="DA71" s="862"/>
      <c r="DB71" s="862"/>
      <c r="DC71" s="862"/>
      <c r="DD71" s="862"/>
      <c r="DE71" s="862"/>
      <c r="DF71" s="862"/>
      <c r="DG71" s="862"/>
      <c r="DH71" s="862"/>
      <c r="DI71" s="862"/>
      <c r="DJ71" s="862"/>
      <c r="DK71" s="862"/>
      <c r="DL71" s="862"/>
      <c r="DM71" s="862"/>
      <c r="DN71" s="862"/>
      <c r="DO71" s="862"/>
      <c r="DP71" s="862"/>
      <c r="DQ71" s="862"/>
      <c r="DR71" s="862"/>
      <c r="DS71" s="862"/>
      <c r="DT71" s="862"/>
      <c r="DU71" s="862"/>
      <c r="DV71" s="862"/>
      <c r="DW71" s="862"/>
      <c r="DX71" s="862"/>
      <c r="DY71" s="862"/>
      <c r="DZ71" s="862"/>
      <c r="EA71" s="862"/>
      <c r="EB71" s="862"/>
      <c r="EC71" s="862"/>
      <c r="ED71" s="862"/>
      <c r="EE71" s="862"/>
      <c r="EF71" s="862"/>
      <c r="EG71" s="862"/>
      <c r="EH71" s="862"/>
      <c r="EI71" s="862"/>
      <c r="EJ71" s="862"/>
      <c r="EK71" s="862"/>
      <c r="EL71" s="862"/>
      <c r="EM71" s="862"/>
      <c r="EN71" s="862"/>
      <c r="EO71" s="862"/>
      <c r="EP71" s="862"/>
      <c r="EQ71" s="862"/>
      <c r="ER71" s="862"/>
      <c r="ES71" s="862"/>
      <c r="ET71" s="862"/>
      <c r="EU71" s="862"/>
      <c r="EV71" s="862"/>
      <c r="EW71" s="862"/>
      <c r="EX71" s="862"/>
      <c r="EY71" s="862"/>
      <c r="EZ71" s="862"/>
      <c r="FA71" s="862"/>
      <c r="FB71" s="862"/>
      <c r="FC71" s="862"/>
      <c r="FD71" s="862"/>
      <c r="FE71" s="862"/>
      <c r="FF71" s="862"/>
      <c r="FG71" s="862"/>
      <c r="FH71" s="862"/>
      <c r="FI71" s="862"/>
      <c r="FJ71" s="862"/>
      <c r="FK71" s="862"/>
      <c r="FL71" s="862"/>
      <c r="FM71" s="862"/>
      <c r="FN71" s="862"/>
      <c r="FO71" s="862"/>
      <c r="FP71" s="862"/>
      <c r="FQ71" s="862"/>
      <c r="FR71" s="862"/>
      <c r="FS71" s="862"/>
      <c r="FT71" s="862"/>
      <c r="FU71" s="862"/>
      <c r="FV71" s="862"/>
      <c r="FW71" s="862"/>
      <c r="FX71" s="862"/>
      <c r="FY71" s="862"/>
      <c r="FZ71" s="862"/>
      <c r="GA71" s="862"/>
      <c r="GB71" s="862"/>
      <c r="GC71" s="862"/>
      <c r="GD71" s="862"/>
      <c r="GE71" s="862"/>
      <c r="GF71" s="862"/>
      <c r="GG71" s="862"/>
      <c r="GH71" s="862"/>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466</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467</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468</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471</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472</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473</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469</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470</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63" t="s">
        <v>464</v>
      </c>
      <c r="C83" s="864"/>
      <c r="D83" s="562"/>
      <c r="E83" s="563"/>
      <c r="F83" s="564"/>
      <c r="G83" s="564"/>
      <c r="H83" s="565">
        <f>AVERAGE(H84:H95)</f>
        <v>0</v>
      </c>
      <c r="J83" s="861"/>
      <c r="K83" s="862"/>
      <c r="L83" s="862"/>
      <c r="M83" s="862"/>
      <c r="N83" s="862"/>
      <c r="O83" s="862"/>
      <c r="P83" s="862"/>
      <c r="Q83" s="862"/>
      <c r="R83" s="862"/>
      <c r="S83" s="862"/>
      <c r="T83" s="862"/>
      <c r="U83" s="862"/>
      <c r="V83" s="862"/>
      <c r="W83" s="862"/>
      <c r="X83" s="862"/>
      <c r="Y83" s="862"/>
      <c r="Z83" s="862"/>
      <c r="AA83" s="862"/>
      <c r="AB83" s="862"/>
      <c r="AC83" s="862"/>
      <c r="AD83" s="862"/>
      <c r="AE83" s="862"/>
      <c r="AF83" s="862"/>
      <c r="AG83" s="862"/>
      <c r="AH83" s="862"/>
      <c r="AI83" s="862"/>
      <c r="AJ83" s="862"/>
      <c r="AK83" s="862"/>
      <c r="AL83" s="862"/>
      <c r="AM83" s="862"/>
      <c r="AN83" s="862"/>
      <c r="AO83" s="862"/>
      <c r="AP83" s="862"/>
      <c r="AQ83" s="862"/>
      <c r="AR83" s="862"/>
      <c r="AS83" s="862"/>
      <c r="AT83" s="862"/>
      <c r="AU83" s="862"/>
      <c r="AV83" s="862"/>
      <c r="AW83" s="862"/>
      <c r="AX83" s="862"/>
      <c r="AY83" s="862"/>
      <c r="AZ83" s="862"/>
      <c r="BA83" s="862"/>
      <c r="BB83" s="862"/>
      <c r="BC83" s="862"/>
      <c r="BD83" s="862"/>
      <c r="BE83" s="862"/>
      <c r="BF83" s="862"/>
      <c r="BG83" s="862"/>
      <c r="BH83" s="862"/>
      <c r="BI83" s="862"/>
      <c r="BJ83" s="862"/>
      <c r="BK83" s="862"/>
      <c r="BL83" s="862"/>
      <c r="BM83" s="862"/>
      <c r="BN83" s="862"/>
      <c r="BO83" s="862"/>
      <c r="BP83" s="862"/>
      <c r="BQ83" s="862"/>
      <c r="BR83" s="862"/>
      <c r="BS83" s="862"/>
      <c r="BT83" s="862"/>
      <c r="BU83" s="862"/>
      <c r="BV83" s="862"/>
      <c r="BW83" s="862"/>
      <c r="BX83" s="862"/>
      <c r="BY83" s="862"/>
      <c r="BZ83" s="862"/>
      <c r="CA83" s="862"/>
      <c r="CB83" s="862"/>
      <c r="CC83" s="862"/>
      <c r="CD83" s="862"/>
      <c r="CE83" s="862"/>
      <c r="CF83" s="862"/>
      <c r="CG83" s="862"/>
      <c r="CH83" s="862"/>
      <c r="CI83" s="862"/>
      <c r="CJ83" s="862"/>
      <c r="CK83" s="862"/>
      <c r="CL83" s="862"/>
      <c r="CM83" s="862"/>
      <c r="CN83" s="862"/>
      <c r="CO83" s="862"/>
      <c r="CP83" s="862"/>
      <c r="CQ83" s="862"/>
      <c r="CR83" s="862"/>
      <c r="CS83" s="862"/>
      <c r="CT83" s="862"/>
      <c r="CU83" s="862"/>
      <c r="CV83" s="862"/>
      <c r="CW83" s="862"/>
      <c r="CX83" s="862"/>
      <c r="CY83" s="862"/>
      <c r="CZ83" s="862"/>
      <c r="DA83" s="862"/>
      <c r="DB83" s="862"/>
      <c r="DC83" s="862"/>
      <c r="DD83" s="862"/>
      <c r="DE83" s="862"/>
      <c r="DF83" s="862"/>
      <c r="DG83" s="862"/>
      <c r="DH83" s="862"/>
      <c r="DI83" s="862"/>
      <c r="DJ83" s="862"/>
      <c r="DK83" s="862"/>
      <c r="DL83" s="862"/>
      <c r="DM83" s="862"/>
      <c r="DN83" s="862"/>
      <c r="DO83" s="862"/>
      <c r="DP83" s="862"/>
      <c r="DQ83" s="862"/>
      <c r="DR83" s="862"/>
      <c r="DS83" s="862"/>
      <c r="DT83" s="862"/>
      <c r="DU83" s="862"/>
      <c r="DV83" s="862"/>
      <c r="DW83" s="862"/>
      <c r="DX83" s="862"/>
      <c r="DY83" s="862"/>
      <c r="DZ83" s="862"/>
      <c r="EA83" s="862"/>
      <c r="EB83" s="862"/>
      <c r="EC83" s="862"/>
      <c r="ED83" s="862"/>
      <c r="EE83" s="862"/>
      <c r="EF83" s="862"/>
      <c r="EG83" s="862"/>
      <c r="EH83" s="862"/>
      <c r="EI83" s="862"/>
      <c r="EJ83" s="862"/>
      <c r="EK83" s="862"/>
      <c r="EL83" s="862"/>
      <c r="EM83" s="862"/>
      <c r="EN83" s="862"/>
      <c r="EO83" s="862"/>
      <c r="EP83" s="862"/>
      <c r="EQ83" s="862"/>
      <c r="ER83" s="862"/>
      <c r="ES83" s="862"/>
      <c r="ET83" s="862"/>
      <c r="EU83" s="862"/>
      <c r="EV83" s="862"/>
      <c r="EW83" s="862"/>
      <c r="EX83" s="862"/>
      <c r="EY83" s="862"/>
      <c r="EZ83" s="862"/>
      <c r="FA83" s="862"/>
      <c r="FB83" s="862"/>
      <c r="FC83" s="862"/>
      <c r="FD83" s="862"/>
      <c r="FE83" s="862"/>
      <c r="FF83" s="862"/>
      <c r="FG83" s="862"/>
      <c r="FH83" s="862"/>
      <c r="FI83" s="862"/>
      <c r="FJ83" s="862"/>
      <c r="FK83" s="862"/>
      <c r="FL83" s="862"/>
      <c r="FM83" s="862"/>
      <c r="FN83" s="862"/>
      <c r="FO83" s="862"/>
      <c r="FP83" s="862"/>
      <c r="FQ83" s="862"/>
      <c r="FR83" s="862"/>
      <c r="FS83" s="862"/>
      <c r="FT83" s="862"/>
      <c r="FU83" s="862"/>
      <c r="FV83" s="862"/>
      <c r="FW83" s="862"/>
      <c r="FX83" s="862"/>
      <c r="FY83" s="862"/>
      <c r="FZ83" s="862"/>
      <c r="GA83" s="862"/>
      <c r="GB83" s="862"/>
      <c r="GC83" s="862"/>
      <c r="GD83" s="862"/>
      <c r="GE83" s="862"/>
      <c r="GF83" s="862"/>
      <c r="GG83" s="862"/>
      <c r="GH83" s="862"/>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466</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467</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468</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474</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475</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476</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477</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478</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479</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63" t="s">
        <v>480</v>
      </c>
      <c r="C96" s="864"/>
      <c r="D96" s="562"/>
      <c r="E96" s="563"/>
      <c r="F96" s="622">
        <f>AVERAGE(F97:F107)</f>
        <v>0</v>
      </c>
      <c r="G96" s="565"/>
      <c r="H96" s="565">
        <f>AVERAGE(H97:H107)</f>
        <v>0</v>
      </c>
      <c r="J96" s="861"/>
      <c r="K96" s="862"/>
      <c r="L96" s="862"/>
      <c r="M96" s="862"/>
      <c r="N96" s="862"/>
      <c r="O96" s="862"/>
      <c r="P96" s="862"/>
      <c r="Q96" s="862"/>
      <c r="R96" s="862"/>
      <c r="S96" s="862"/>
      <c r="T96" s="862"/>
      <c r="U96" s="862"/>
      <c r="V96" s="862"/>
      <c r="W96" s="862"/>
      <c r="X96" s="862"/>
      <c r="Y96" s="862"/>
      <c r="Z96" s="862"/>
      <c r="AA96" s="862"/>
      <c r="AB96" s="862"/>
      <c r="AC96" s="862"/>
      <c r="AD96" s="862"/>
      <c r="AE96" s="862"/>
      <c r="AF96" s="862"/>
      <c r="AG96" s="862"/>
      <c r="AH96" s="862"/>
      <c r="AI96" s="862"/>
      <c r="AJ96" s="862"/>
      <c r="AK96" s="862"/>
      <c r="AL96" s="862"/>
      <c r="AM96" s="862"/>
      <c r="AN96" s="862"/>
      <c r="AO96" s="862"/>
      <c r="AP96" s="862"/>
      <c r="AQ96" s="862"/>
      <c r="AR96" s="862"/>
      <c r="AS96" s="862"/>
      <c r="AT96" s="862"/>
      <c r="AU96" s="862"/>
      <c r="AV96" s="862"/>
      <c r="AW96" s="862"/>
      <c r="AX96" s="862"/>
      <c r="AY96" s="862"/>
      <c r="AZ96" s="862"/>
      <c r="BA96" s="862"/>
      <c r="BB96" s="862"/>
      <c r="BC96" s="862"/>
      <c r="BD96" s="862"/>
      <c r="BE96" s="862"/>
      <c r="BF96" s="862"/>
      <c r="BG96" s="862"/>
      <c r="BH96" s="862"/>
      <c r="BI96" s="862"/>
      <c r="BJ96" s="862"/>
      <c r="BK96" s="862"/>
      <c r="BL96" s="862"/>
      <c r="BM96" s="862"/>
      <c r="BN96" s="862"/>
      <c r="BO96" s="862"/>
      <c r="BP96" s="862"/>
      <c r="BQ96" s="862"/>
      <c r="BR96" s="862"/>
      <c r="BS96" s="862"/>
      <c r="BT96" s="862"/>
      <c r="BU96" s="862"/>
      <c r="BV96" s="862"/>
      <c r="BW96" s="862"/>
      <c r="BX96" s="862"/>
      <c r="BY96" s="862"/>
      <c r="BZ96" s="862"/>
      <c r="CA96" s="862"/>
      <c r="CB96" s="862"/>
      <c r="CC96" s="862"/>
      <c r="CD96" s="862"/>
      <c r="CE96" s="862"/>
      <c r="CF96" s="862"/>
      <c r="CG96" s="862"/>
      <c r="CH96" s="862"/>
      <c r="CI96" s="862"/>
      <c r="CJ96" s="862"/>
      <c r="CK96" s="862"/>
      <c r="CL96" s="862"/>
      <c r="CM96" s="862"/>
      <c r="CN96" s="862"/>
      <c r="CO96" s="862"/>
      <c r="CP96" s="862"/>
      <c r="CQ96" s="862"/>
      <c r="CR96" s="862"/>
      <c r="CS96" s="862"/>
      <c r="CT96" s="862"/>
      <c r="CU96" s="862"/>
      <c r="CV96" s="862"/>
      <c r="CW96" s="862"/>
      <c r="CX96" s="862"/>
      <c r="CY96" s="862"/>
      <c r="CZ96" s="862"/>
      <c r="DA96" s="862"/>
      <c r="DB96" s="862"/>
      <c r="DC96" s="862"/>
      <c r="DD96" s="862"/>
      <c r="DE96" s="862"/>
      <c r="DF96" s="862"/>
      <c r="DG96" s="862"/>
      <c r="DH96" s="862"/>
      <c r="DI96" s="862"/>
      <c r="DJ96" s="862"/>
      <c r="DK96" s="862"/>
      <c r="DL96" s="862"/>
      <c r="DM96" s="862"/>
      <c r="DN96" s="862"/>
      <c r="DO96" s="862"/>
      <c r="DP96" s="862"/>
      <c r="DQ96" s="862"/>
      <c r="DR96" s="862"/>
      <c r="DS96" s="862"/>
      <c r="DT96" s="862"/>
      <c r="DU96" s="862"/>
      <c r="DV96" s="862"/>
      <c r="DW96" s="862"/>
      <c r="DX96" s="862"/>
      <c r="DY96" s="862"/>
      <c r="DZ96" s="862"/>
      <c r="EA96" s="862"/>
      <c r="EB96" s="862"/>
      <c r="EC96" s="862"/>
      <c r="ED96" s="862"/>
      <c r="EE96" s="862"/>
      <c r="EF96" s="862"/>
      <c r="EG96" s="862"/>
      <c r="EH96" s="862"/>
      <c r="EI96" s="862"/>
      <c r="EJ96" s="862"/>
      <c r="EK96" s="862"/>
      <c r="EL96" s="862"/>
      <c r="EM96" s="862"/>
      <c r="EN96" s="862"/>
      <c r="EO96" s="862"/>
      <c r="EP96" s="862"/>
      <c r="EQ96" s="862"/>
      <c r="ER96" s="862"/>
      <c r="ES96" s="862"/>
      <c r="ET96" s="862"/>
      <c r="EU96" s="862"/>
      <c r="EV96" s="862"/>
      <c r="EW96" s="862"/>
      <c r="EX96" s="862"/>
      <c r="EY96" s="862"/>
      <c r="EZ96" s="862"/>
      <c r="FA96" s="862"/>
      <c r="FB96" s="862"/>
      <c r="FC96" s="862"/>
      <c r="FD96" s="862"/>
      <c r="FE96" s="862"/>
      <c r="FF96" s="862"/>
      <c r="FG96" s="862"/>
      <c r="FH96" s="862"/>
      <c r="FI96" s="862"/>
      <c r="FJ96" s="862"/>
      <c r="FK96" s="862"/>
      <c r="FL96" s="862"/>
      <c r="FM96" s="862"/>
      <c r="FN96" s="862"/>
      <c r="FO96" s="862"/>
      <c r="FP96" s="862"/>
      <c r="FQ96" s="862"/>
      <c r="FR96" s="862"/>
      <c r="FS96" s="862"/>
      <c r="FT96" s="862"/>
      <c r="FU96" s="862"/>
      <c r="FV96" s="862"/>
      <c r="FW96" s="862"/>
      <c r="FX96" s="862"/>
      <c r="FY96" s="862"/>
      <c r="FZ96" s="862"/>
      <c r="GA96" s="862"/>
      <c r="GB96" s="862"/>
      <c r="GC96" s="862"/>
      <c r="GD96" s="862"/>
      <c r="GE96" s="862"/>
      <c r="GF96" s="862"/>
      <c r="GG96" s="862"/>
      <c r="GH96" s="862"/>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4">J98</f>
        <v>0</v>
      </c>
      <c r="G98" s="545">
        <f t="shared" ref="G98:G107" si="35">E98-F98</f>
        <v>5</v>
      </c>
      <c r="H98" s="544">
        <f t="shared" ref="H98:H107" si="36">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466</v>
      </c>
      <c r="D99" s="545" t="s">
        <v>21</v>
      </c>
      <c r="E99" s="545">
        <v>5</v>
      </c>
      <c r="F99" s="547">
        <f t="shared" si="34"/>
        <v>0</v>
      </c>
      <c r="G99" s="545">
        <f t="shared" si="35"/>
        <v>5</v>
      </c>
      <c r="H99" s="544">
        <f t="shared" si="36"/>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467</v>
      </c>
      <c r="D100" s="545" t="s">
        <v>21</v>
      </c>
      <c r="E100" s="545">
        <v>5</v>
      </c>
      <c r="F100" s="547">
        <f t="shared" si="34"/>
        <v>0</v>
      </c>
      <c r="G100" s="545">
        <f t="shared" si="35"/>
        <v>5</v>
      </c>
      <c r="H100" s="544">
        <f t="shared" si="36"/>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468</v>
      </c>
      <c r="D101" s="545" t="s">
        <v>21</v>
      </c>
      <c r="E101" s="545">
        <v>5</v>
      </c>
      <c r="F101" s="547">
        <f t="shared" si="34"/>
        <v>0</v>
      </c>
      <c r="G101" s="545">
        <f t="shared" si="35"/>
        <v>5</v>
      </c>
      <c r="H101" s="544">
        <f t="shared" si="36"/>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471</v>
      </c>
      <c r="D102" s="545" t="s">
        <v>21</v>
      </c>
      <c r="E102" s="545">
        <v>10</v>
      </c>
      <c r="F102" s="547">
        <f t="shared" si="34"/>
        <v>0</v>
      </c>
      <c r="G102" s="545">
        <f t="shared" si="35"/>
        <v>10</v>
      </c>
      <c r="H102" s="544">
        <f t="shared" si="36"/>
        <v>0</v>
      </c>
      <c r="J102" s="25">
        <f t="shared" ref="J102:J107" si="37">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472</v>
      </c>
      <c r="D103" s="545" t="s">
        <v>21</v>
      </c>
      <c r="E103" s="545">
        <v>10</v>
      </c>
      <c r="F103" s="547">
        <f t="shared" si="34"/>
        <v>0</v>
      </c>
      <c r="G103" s="545">
        <f t="shared" si="35"/>
        <v>10</v>
      </c>
      <c r="H103" s="544">
        <f t="shared" si="36"/>
        <v>0</v>
      </c>
      <c r="J103" s="25">
        <f t="shared" si="37"/>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473</v>
      </c>
      <c r="D104" s="545" t="s">
        <v>21</v>
      </c>
      <c r="E104" s="545">
        <v>10</v>
      </c>
      <c r="F104" s="547">
        <f t="shared" si="34"/>
        <v>0</v>
      </c>
      <c r="G104" s="545">
        <f t="shared" si="35"/>
        <v>10</v>
      </c>
      <c r="H104" s="544">
        <f t="shared" si="36"/>
        <v>0</v>
      </c>
      <c r="J104" s="25">
        <f t="shared" si="37"/>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4"/>
        <v>0</v>
      </c>
      <c r="G105" s="545">
        <f t="shared" si="35"/>
        <v>5</v>
      </c>
      <c r="H105" s="544">
        <f t="shared" si="36"/>
        <v>0</v>
      </c>
      <c r="J105" s="25">
        <f t="shared" si="37"/>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469</v>
      </c>
      <c r="D106" s="545" t="s">
        <v>21</v>
      </c>
      <c r="E106" s="545">
        <v>5</v>
      </c>
      <c r="F106" s="547">
        <f t="shared" si="34"/>
        <v>0</v>
      </c>
      <c r="G106" s="545">
        <f t="shared" si="35"/>
        <v>5</v>
      </c>
      <c r="H106" s="544">
        <f t="shared" si="36"/>
        <v>0</v>
      </c>
      <c r="J106" s="25">
        <f t="shared" si="37"/>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470</v>
      </c>
      <c r="D107" s="545" t="s">
        <v>21</v>
      </c>
      <c r="E107" s="545">
        <v>5</v>
      </c>
      <c r="F107" s="547">
        <f t="shared" si="34"/>
        <v>0</v>
      </c>
      <c r="G107" s="545">
        <f t="shared" si="35"/>
        <v>5</v>
      </c>
      <c r="H107" s="544">
        <f t="shared" si="36"/>
        <v>0</v>
      </c>
      <c r="J107" s="25">
        <f t="shared" si="37"/>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63" t="s">
        <v>431</v>
      </c>
      <c r="C108" s="864"/>
      <c r="D108" s="562"/>
      <c r="E108" s="563"/>
      <c r="F108" s="622">
        <f>AVERAGE(F109:F130)</f>
        <v>0.13636363636363635</v>
      </c>
      <c r="G108" s="564"/>
      <c r="H108" s="565">
        <f>AVERAGE(H109:H130)</f>
        <v>1.3636363636363636E-2</v>
      </c>
      <c r="J108" s="861"/>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c r="AG108" s="862"/>
      <c r="AH108" s="862"/>
      <c r="AI108" s="862"/>
      <c r="AJ108" s="862"/>
      <c r="AK108" s="862"/>
      <c r="AL108" s="862"/>
      <c r="AM108" s="862"/>
      <c r="AN108" s="862"/>
      <c r="AO108" s="862"/>
      <c r="AP108" s="862"/>
      <c r="AQ108" s="862"/>
      <c r="AR108" s="862"/>
      <c r="AS108" s="862"/>
      <c r="AT108" s="862"/>
      <c r="AU108" s="862"/>
      <c r="AV108" s="862"/>
      <c r="AW108" s="862"/>
      <c r="AX108" s="862"/>
      <c r="AY108" s="862"/>
      <c r="AZ108" s="862"/>
      <c r="BA108" s="862"/>
      <c r="BB108" s="862"/>
      <c r="BC108" s="862"/>
      <c r="BD108" s="862"/>
      <c r="BE108" s="862"/>
      <c r="BF108" s="862"/>
      <c r="BG108" s="862"/>
      <c r="BH108" s="862"/>
      <c r="BI108" s="862"/>
      <c r="BJ108" s="862"/>
      <c r="BK108" s="862"/>
      <c r="BL108" s="862"/>
      <c r="BM108" s="862"/>
      <c r="BN108" s="862"/>
      <c r="BO108" s="862"/>
      <c r="BP108" s="862"/>
      <c r="BQ108" s="862"/>
      <c r="BR108" s="862"/>
      <c r="BS108" s="862"/>
      <c r="BT108" s="862"/>
      <c r="BU108" s="862"/>
      <c r="BV108" s="862"/>
      <c r="BW108" s="862"/>
      <c r="BX108" s="862"/>
      <c r="BY108" s="862"/>
      <c r="BZ108" s="862"/>
      <c r="CA108" s="862"/>
      <c r="CB108" s="862"/>
      <c r="CC108" s="862"/>
      <c r="CD108" s="862"/>
      <c r="CE108" s="862"/>
      <c r="CF108" s="862"/>
      <c r="CG108" s="862"/>
      <c r="CH108" s="862"/>
      <c r="CI108" s="862"/>
      <c r="CJ108" s="862"/>
      <c r="CK108" s="862"/>
      <c r="CL108" s="862"/>
      <c r="CM108" s="862"/>
      <c r="CN108" s="862"/>
      <c r="CO108" s="862"/>
      <c r="CP108" s="862"/>
      <c r="CQ108" s="862"/>
      <c r="CR108" s="862"/>
      <c r="CS108" s="862"/>
      <c r="CT108" s="862"/>
      <c r="CU108" s="862"/>
      <c r="CV108" s="862"/>
      <c r="CW108" s="862"/>
      <c r="CX108" s="862"/>
      <c r="CY108" s="862"/>
      <c r="CZ108" s="862"/>
      <c r="DA108" s="862"/>
      <c r="DB108" s="862"/>
      <c r="DC108" s="862"/>
      <c r="DD108" s="862"/>
      <c r="DE108" s="862"/>
      <c r="DF108" s="862"/>
      <c r="DG108" s="862"/>
      <c r="DH108" s="862"/>
      <c r="DI108" s="862"/>
      <c r="DJ108" s="862"/>
      <c r="DK108" s="862"/>
      <c r="DL108" s="862"/>
      <c r="DM108" s="862"/>
      <c r="DN108" s="862"/>
      <c r="DO108" s="862"/>
      <c r="DP108" s="862"/>
      <c r="DQ108" s="862"/>
      <c r="DR108" s="862"/>
      <c r="DS108" s="862"/>
      <c r="DT108" s="862"/>
      <c r="DU108" s="862"/>
      <c r="DV108" s="862"/>
      <c r="DW108" s="862"/>
      <c r="DX108" s="862"/>
      <c r="DY108" s="862"/>
      <c r="DZ108" s="862"/>
      <c r="EA108" s="862"/>
      <c r="EB108" s="862"/>
      <c r="EC108" s="862"/>
      <c r="ED108" s="862"/>
      <c r="EE108" s="862"/>
      <c r="EF108" s="862"/>
      <c r="EG108" s="862"/>
      <c r="EH108" s="862"/>
      <c r="EI108" s="862"/>
      <c r="EJ108" s="862"/>
      <c r="EK108" s="862"/>
      <c r="EL108" s="862"/>
      <c r="EM108" s="862"/>
      <c r="EN108" s="862"/>
      <c r="EO108" s="862"/>
      <c r="EP108" s="862"/>
      <c r="EQ108" s="862"/>
      <c r="ER108" s="862"/>
      <c r="ES108" s="862"/>
      <c r="ET108" s="862"/>
      <c r="EU108" s="862"/>
      <c r="EV108" s="862"/>
      <c r="EW108" s="862"/>
      <c r="EX108" s="862"/>
      <c r="EY108" s="862"/>
      <c r="EZ108" s="862"/>
      <c r="FA108" s="862"/>
      <c r="FB108" s="862"/>
      <c r="FC108" s="862"/>
      <c r="FD108" s="862"/>
      <c r="FE108" s="862"/>
      <c r="FF108" s="862"/>
      <c r="FG108" s="862"/>
      <c r="FH108" s="862"/>
      <c r="FI108" s="862"/>
      <c r="FJ108" s="862"/>
      <c r="FK108" s="862"/>
      <c r="FL108" s="862"/>
      <c r="FM108" s="862"/>
      <c r="FN108" s="862"/>
      <c r="FO108" s="862"/>
      <c r="FP108" s="862"/>
      <c r="FQ108" s="862"/>
      <c r="FR108" s="862"/>
      <c r="FS108" s="862"/>
      <c r="FT108" s="862"/>
      <c r="FU108" s="862"/>
      <c r="FV108" s="862"/>
      <c r="FW108" s="862"/>
      <c r="FX108" s="862"/>
      <c r="FY108" s="862"/>
      <c r="FZ108" s="862"/>
      <c r="GA108" s="862"/>
      <c r="GB108" s="862"/>
      <c r="GC108" s="862"/>
      <c r="GD108" s="862"/>
      <c r="GE108" s="862"/>
      <c r="GF108" s="862"/>
      <c r="GG108" s="862"/>
      <c r="GH108" s="862"/>
    </row>
    <row r="109" spans="2:190" ht="15" outlineLevel="1" thickTop="1">
      <c r="B109" s="536">
        <v>1</v>
      </c>
      <c r="C109" s="585" t="s">
        <v>481</v>
      </c>
      <c r="D109" s="584" t="s">
        <v>35</v>
      </c>
      <c r="E109" s="545">
        <v>10</v>
      </c>
      <c r="F109" s="547">
        <f t="shared" ref="F109:F130" si="38">J109</f>
        <v>3</v>
      </c>
      <c r="G109" s="547">
        <f t="shared" ref="G109:G130" si="39">E109-F109</f>
        <v>7</v>
      </c>
      <c r="H109" s="544">
        <f t="shared" ref="H109:H130" si="40">F109/E109</f>
        <v>0.3</v>
      </c>
      <c r="J109" s="25">
        <f t="shared" ref="J109:J130" si="41">SUM(K109:XFD109)</f>
        <v>3</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v>1</v>
      </c>
      <c r="CW109" s="26">
        <v>1</v>
      </c>
      <c r="CX109" s="26">
        <v>1</v>
      </c>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482</v>
      </c>
      <c r="D110" s="545" t="s">
        <v>35</v>
      </c>
      <c r="E110" s="545">
        <v>80</v>
      </c>
      <c r="F110" s="547">
        <f t="shared" si="38"/>
        <v>0</v>
      </c>
      <c r="G110" s="547">
        <f t="shared" si="39"/>
        <v>80</v>
      </c>
      <c r="H110" s="544">
        <f t="shared" si="40"/>
        <v>0</v>
      </c>
      <c r="J110" s="25">
        <f t="shared" si="41"/>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483</v>
      </c>
      <c r="D111" s="545" t="s">
        <v>35</v>
      </c>
      <c r="E111" s="545">
        <v>80</v>
      </c>
      <c r="F111" s="547">
        <f t="shared" si="38"/>
        <v>0</v>
      </c>
      <c r="G111" s="547">
        <f t="shared" si="39"/>
        <v>80</v>
      </c>
      <c r="H111" s="544">
        <f t="shared" si="40"/>
        <v>0</v>
      </c>
      <c r="J111" s="25">
        <f t="shared" si="41"/>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484</v>
      </c>
      <c r="D112" s="545" t="s">
        <v>35</v>
      </c>
      <c r="E112" s="545">
        <v>80</v>
      </c>
      <c r="F112" s="547">
        <f t="shared" si="38"/>
        <v>0</v>
      </c>
      <c r="G112" s="547">
        <f t="shared" si="39"/>
        <v>80</v>
      </c>
      <c r="H112" s="544">
        <f t="shared" si="40"/>
        <v>0</v>
      </c>
      <c r="J112" s="25">
        <f t="shared" si="41"/>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485</v>
      </c>
      <c r="D113" s="545" t="s">
        <v>35</v>
      </c>
      <c r="E113" s="545">
        <v>80</v>
      </c>
      <c r="F113" s="547">
        <f t="shared" si="38"/>
        <v>0</v>
      </c>
      <c r="G113" s="547">
        <f t="shared" si="39"/>
        <v>80</v>
      </c>
      <c r="H113" s="544">
        <f t="shared" si="40"/>
        <v>0</v>
      </c>
      <c r="J113" s="25">
        <f t="shared" si="41"/>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486</v>
      </c>
      <c r="D114" s="13" t="s">
        <v>35</v>
      </c>
      <c r="E114" s="545">
        <v>80</v>
      </c>
      <c r="F114" s="547">
        <f t="shared" si="38"/>
        <v>0</v>
      </c>
      <c r="G114" s="547">
        <f t="shared" si="39"/>
        <v>80</v>
      </c>
      <c r="H114" s="544">
        <f t="shared" si="40"/>
        <v>0</v>
      </c>
      <c r="J114" s="25">
        <f t="shared" si="41"/>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487</v>
      </c>
      <c r="D115" s="13" t="s">
        <v>35</v>
      </c>
      <c r="E115" s="545">
        <v>80</v>
      </c>
      <c r="F115" s="547">
        <f t="shared" si="38"/>
        <v>0</v>
      </c>
      <c r="G115" s="547">
        <f t="shared" si="39"/>
        <v>80</v>
      </c>
      <c r="H115" s="544">
        <f t="shared" si="40"/>
        <v>0</v>
      </c>
      <c r="J115" s="25">
        <f t="shared" si="41"/>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488</v>
      </c>
      <c r="D116" s="13" t="s">
        <v>35</v>
      </c>
      <c r="E116" s="545">
        <v>80</v>
      </c>
      <c r="F116" s="547">
        <f t="shared" si="38"/>
        <v>0</v>
      </c>
      <c r="G116" s="547">
        <f t="shared" si="39"/>
        <v>80</v>
      </c>
      <c r="H116" s="544">
        <f t="shared" si="40"/>
        <v>0</v>
      </c>
      <c r="J116" s="25">
        <f t="shared" si="41"/>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500</v>
      </c>
      <c r="D117" s="13" t="s">
        <v>35</v>
      </c>
      <c r="E117" s="545">
        <v>10</v>
      </c>
      <c r="F117" s="547">
        <f t="shared" si="38"/>
        <v>0</v>
      </c>
      <c r="G117" s="547">
        <f t="shared" si="39"/>
        <v>10</v>
      </c>
      <c r="H117" s="544">
        <f t="shared" si="40"/>
        <v>0</v>
      </c>
      <c r="J117" s="25">
        <f t="shared" si="41"/>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501</v>
      </c>
      <c r="D118" s="13" t="s">
        <v>35</v>
      </c>
      <c r="E118" s="545">
        <v>10</v>
      </c>
      <c r="F118" s="547">
        <f t="shared" si="38"/>
        <v>0</v>
      </c>
      <c r="G118" s="547">
        <f t="shared" si="39"/>
        <v>10</v>
      </c>
      <c r="H118" s="544">
        <f t="shared" si="40"/>
        <v>0</v>
      </c>
      <c r="J118" s="25">
        <f t="shared" si="41"/>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502</v>
      </c>
      <c r="D119" s="13" t="s">
        <v>35</v>
      </c>
      <c r="E119" s="545">
        <v>10</v>
      </c>
      <c r="F119" s="547">
        <f t="shared" si="38"/>
        <v>0</v>
      </c>
      <c r="G119" s="547">
        <f t="shared" si="39"/>
        <v>10</v>
      </c>
      <c r="H119" s="544">
        <f t="shared" si="40"/>
        <v>0</v>
      </c>
      <c r="J119" s="25">
        <f t="shared" si="41"/>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489</v>
      </c>
      <c r="D120" s="13" t="s">
        <v>35</v>
      </c>
      <c r="E120" s="13">
        <v>10</v>
      </c>
      <c r="F120" s="547">
        <f t="shared" si="38"/>
        <v>0</v>
      </c>
      <c r="G120" s="547">
        <f t="shared" si="39"/>
        <v>10</v>
      </c>
      <c r="H120" s="544">
        <f t="shared" si="40"/>
        <v>0</v>
      </c>
      <c r="J120" s="25">
        <f t="shared" si="41"/>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490</v>
      </c>
      <c r="D121" s="13" t="s">
        <v>35</v>
      </c>
      <c r="E121" s="13">
        <v>10</v>
      </c>
      <c r="F121" s="547">
        <f t="shared" si="38"/>
        <v>0</v>
      </c>
      <c r="G121" s="547">
        <f t="shared" si="39"/>
        <v>10</v>
      </c>
      <c r="H121" s="544">
        <f t="shared" si="40"/>
        <v>0</v>
      </c>
      <c r="J121" s="25">
        <f t="shared" si="41"/>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491</v>
      </c>
      <c r="D122" s="13" t="s">
        <v>35</v>
      </c>
      <c r="E122" s="13">
        <v>40</v>
      </c>
      <c r="F122" s="547">
        <f t="shared" si="38"/>
        <v>0</v>
      </c>
      <c r="G122" s="547">
        <f t="shared" si="39"/>
        <v>40</v>
      </c>
      <c r="H122" s="544">
        <f t="shared" si="40"/>
        <v>0</v>
      </c>
      <c r="J122" s="25">
        <f t="shared" si="41"/>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492</v>
      </c>
      <c r="D123" s="13" t="s">
        <v>35</v>
      </c>
      <c r="E123" s="13">
        <v>40</v>
      </c>
      <c r="F123" s="547">
        <f t="shared" si="38"/>
        <v>0</v>
      </c>
      <c r="G123" s="547">
        <f t="shared" si="39"/>
        <v>40</v>
      </c>
      <c r="H123" s="544">
        <f t="shared" si="40"/>
        <v>0</v>
      </c>
      <c r="J123" s="25">
        <f t="shared" si="41"/>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493</v>
      </c>
      <c r="D124" s="13" t="s">
        <v>35</v>
      </c>
      <c r="E124" s="13">
        <v>40</v>
      </c>
      <c r="F124" s="547">
        <f t="shared" si="38"/>
        <v>0</v>
      </c>
      <c r="G124" s="547">
        <f t="shared" si="39"/>
        <v>40</v>
      </c>
      <c r="H124" s="544">
        <f t="shared" si="40"/>
        <v>0</v>
      </c>
      <c r="J124" s="25">
        <f t="shared" si="41"/>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494</v>
      </c>
      <c r="D125" s="13" t="s">
        <v>35</v>
      </c>
      <c r="E125" s="13">
        <v>40</v>
      </c>
      <c r="F125" s="547">
        <f t="shared" si="38"/>
        <v>0</v>
      </c>
      <c r="G125" s="547">
        <f t="shared" si="39"/>
        <v>40</v>
      </c>
      <c r="H125" s="544">
        <f t="shared" si="40"/>
        <v>0</v>
      </c>
      <c r="J125" s="25">
        <f t="shared" si="41"/>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496</v>
      </c>
      <c r="D126" s="13" t="s">
        <v>35</v>
      </c>
      <c r="E126" s="13">
        <v>40</v>
      </c>
      <c r="F126" s="547">
        <f t="shared" si="38"/>
        <v>0</v>
      </c>
      <c r="G126" s="547">
        <f t="shared" si="39"/>
        <v>40</v>
      </c>
      <c r="H126" s="544">
        <f t="shared" si="40"/>
        <v>0</v>
      </c>
      <c r="J126" s="25">
        <f t="shared" si="41"/>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495</v>
      </c>
      <c r="D127" s="13" t="s">
        <v>35</v>
      </c>
      <c r="E127" s="13">
        <v>40</v>
      </c>
      <c r="F127" s="547">
        <f t="shared" si="38"/>
        <v>0</v>
      </c>
      <c r="G127" s="547">
        <f t="shared" si="39"/>
        <v>40</v>
      </c>
      <c r="H127" s="544">
        <f t="shared" si="40"/>
        <v>0</v>
      </c>
      <c r="J127" s="25">
        <f t="shared" si="41"/>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497</v>
      </c>
      <c r="D128" s="13" t="s">
        <v>35</v>
      </c>
      <c r="E128" s="13">
        <v>10</v>
      </c>
      <c r="F128" s="547">
        <f t="shared" si="38"/>
        <v>0</v>
      </c>
      <c r="G128" s="547">
        <f t="shared" si="39"/>
        <v>10</v>
      </c>
      <c r="H128" s="544">
        <f t="shared" si="40"/>
        <v>0</v>
      </c>
      <c r="J128" s="25">
        <f t="shared" si="41"/>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498</v>
      </c>
      <c r="D129" s="13" t="s">
        <v>35</v>
      </c>
      <c r="E129" s="13">
        <v>10</v>
      </c>
      <c r="F129" s="547">
        <f t="shared" si="38"/>
        <v>0</v>
      </c>
      <c r="G129" s="547">
        <f t="shared" si="39"/>
        <v>10</v>
      </c>
      <c r="H129" s="544">
        <f t="shared" si="40"/>
        <v>0</v>
      </c>
      <c r="J129" s="25">
        <f t="shared" si="41"/>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499</v>
      </c>
      <c r="D130" s="555" t="s">
        <v>35</v>
      </c>
      <c r="E130" s="555">
        <v>10</v>
      </c>
      <c r="F130" s="558">
        <f t="shared" si="38"/>
        <v>0</v>
      </c>
      <c r="G130" s="558">
        <f t="shared" si="39"/>
        <v>10</v>
      </c>
      <c r="H130" s="557">
        <f t="shared" si="40"/>
        <v>0</v>
      </c>
      <c r="J130" s="25">
        <f t="shared" si="41"/>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 ref="AA3:AA4"/>
    <mergeCell ref="AB3:AB4"/>
    <mergeCell ref="AC3:AC4"/>
    <mergeCell ref="T3:T4"/>
    <mergeCell ref="U3:U4"/>
    <mergeCell ref="V3:V4"/>
    <mergeCell ref="W3:W4"/>
    <mergeCell ref="X3:X4"/>
    <mergeCell ref="AI3:AI4"/>
    <mergeCell ref="AJ3:AJ4"/>
    <mergeCell ref="AK3:AK4"/>
    <mergeCell ref="AL3:AL4"/>
    <mergeCell ref="AM3:AM4"/>
    <mergeCell ref="AD3:AD4"/>
    <mergeCell ref="AE3:AE4"/>
    <mergeCell ref="AF3:AF4"/>
    <mergeCell ref="AG3:AG4"/>
    <mergeCell ref="AH3:AH4"/>
    <mergeCell ref="AS3:AS4"/>
    <mergeCell ref="AT3:AT4"/>
    <mergeCell ref="AU3:AU4"/>
    <mergeCell ref="AV3:AV4"/>
    <mergeCell ref="AW3:AW4"/>
    <mergeCell ref="AN3:AN4"/>
    <mergeCell ref="AO3:AO4"/>
    <mergeCell ref="AP3:AP4"/>
    <mergeCell ref="AQ3:AQ4"/>
    <mergeCell ref="AR3:AR4"/>
    <mergeCell ref="BC3:BC4"/>
    <mergeCell ref="BD3:BD4"/>
    <mergeCell ref="BE3:BE4"/>
    <mergeCell ref="BF3:BF4"/>
    <mergeCell ref="BG3:BG4"/>
    <mergeCell ref="AX3:AX4"/>
    <mergeCell ref="AY3:AY4"/>
    <mergeCell ref="AZ3:AZ4"/>
    <mergeCell ref="BA3:BA4"/>
    <mergeCell ref="BB3:BB4"/>
    <mergeCell ref="BM3:BM4"/>
    <mergeCell ref="BN3:BN4"/>
    <mergeCell ref="BO3:BO4"/>
    <mergeCell ref="BP3:BP4"/>
    <mergeCell ref="BQ3:BQ4"/>
    <mergeCell ref="BH3:BH4"/>
    <mergeCell ref="BI3:BI4"/>
    <mergeCell ref="BJ3:BJ4"/>
    <mergeCell ref="BK3:BK4"/>
    <mergeCell ref="BL3:BL4"/>
    <mergeCell ref="BW3:BW4"/>
    <mergeCell ref="BX3:BX4"/>
    <mergeCell ref="BY3:BY4"/>
    <mergeCell ref="BZ3:BZ4"/>
    <mergeCell ref="CA3:CA4"/>
    <mergeCell ref="BR3:BR4"/>
    <mergeCell ref="BS3:BS4"/>
    <mergeCell ref="BT3:BT4"/>
    <mergeCell ref="BU3:BU4"/>
    <mergeCell ref="BV3:BV4"/>
    <mergeCell ref="CG3:CG4"/>
    <mergeCell ref="CH3:CH4"/>
    <mergeCell ref="CI3:CI4"/>
    <mergeCell ref="CJ3:CJ4"/>
    <mergeCell ref="CK3:CK4"/>
    <mergeCell ref="CB3:CB4"/>
    <mergeCell ref="CC3:CC4"/>
    <mergeCell ref="CD3:CD4"/>
    <mergeCell ref="CE3:CE4"/>
    <mergeCell ref="CF3:CF4"/>
    <mergeCell ref="CQ3:CQ4"/>
    <mergeCell ref="CR3:CR4"/>
    <mergeCell ref="CS3:CS4"/>
    <mergeCell ref="CT3:CT4"/>
    <mergeCell ref="CU3:CU4"/>
    <mergeCell ref="CL3:CL4"/>
    <mergeCell ref="CM3:CM4"/>
    <mergeCell ref="CN3:CN4"/>
    <mergeCell ref="CO3:CO4"/>
    <mergeCell ref="CP3:CP4"/>
    <mergeCell ref="DA3:DA4"/>
    <mergeCell ref="DB3:DB4"/>
    <mergeCell ref="DC3:DC4"/>
    <mergeCell ref="DD3:DD4"/>
    <mergeCell ref="DE3:DE4"/>
    <mergeCell ref="CV3:CV4"/>
    <mergeCell ref="CW3:CW4"/>
    <mergeCell ref="CX3:CX4"/>
    <mergeCell ref="CY3:CY4"/>
    <mergeCell ref="CZ3:CZ4"/>
    <mergeCell ref="DK3:DK4"/>
    <mergeCell ref="DL3:DL4"/>
    <mergeCell ref="DM3:DM4"/>
    <mergeCell ref="DN3:DN4"/>
    <mergeCell ref="DO3:DO4"/>
    <mergeCell ref="DF3:DF4"/>
    <mergeCell ref="DG3:DG4"/>
    <mergeCell ref="DH3:DH4"/>
    <mergeCell ref="DI3:DI4"/>
    <mergeCell ref="DJ3:DJ4"/>
    <mergeCell ref="DU3:DU4"/>
    <mergeCell ref="DV3:DV4"/>
    <mergeCell ref="DW3:DW4"/>
    <mergeCell ref="DX3:DX4"/>
    <mergeCell ref="DY3:DY4"/>
    <mergeCell ref="DP3:DP4"/>
    <mergeCell ref="DQ3:DQ4"/>
    <mergeCell ref="DR3:DR4"/>
    <mergeCell ref="DS3:DS4"/>
    <mergeCell ref="DT3:DT4"/>
    <mergeCell ref="EE3:EE4"/>
    <mergeCell ref="EF3:EF4"/>
    <mergeCell ref="EG3:EG4"/>
    <mergeCell ref="EH3:EH4"/>
    <mergeCell ref="EI3:EI4"/>
    <mergeCell ref="DZ3:DZ4"/>
    <mergeCell ref="EA3:EA4"/>
    <mergeCell ref="EB3:EB4"/>
    <mergeCell ref="EC3:EC4"/>
    <mergeCell ref="ED3:ED4"/>
    <mergeCell ref="EO3:EO4"/>
    <mergeCell ref="EP3:EP4"/>
    <mergeCell ref="EQ3:EQ4"/>
    <mergeCell ref="ER3:ER4"/>
    <mergeCell ref="ES3:ES4"/>
    <mergeCell ref="EJ3:EJ4"/>
    <mergeCell ref="EK3:EK4"/>
    <mergeCell ref="EL3:EL4"/>
    <mergeCell ref="EM3:EM4"/>
    <mergeCell ref="EN3:EN4"/>
    <mergeCell ref="EY3:EY4"/>
    <mergeCell ref="EZ3:EZ4"/>
    <mergeCell ref="FA3:FA4"/>
    <mergeCell ref="FB3:FB4"/>
    <mergeCell ref="FC3:FC4"/>
    <mergeCell ref="ET3:ET4"/>
    <mergeCell ref="EU3:EU4"/>
    <mergeCell ref="EV3:EV4"/>
    <mergeCell ref="EW3:EW4"/>
    <mergeCell ref="EX3:EX4"/>
    <mergeCell ref="FI3:FI4"/>
    <mergeCell ref="FJ3:FJ4"/>
    <mergeCell ref="FK3:FK4"/>
    <mergeCell ref="FL3:FL4"/>
    <mergeCell ref="FM3:FM4"/>
    <mergeCell ref="FD3:FD4"/>
    <mergeCell ref="FE3:FE4"/>
    <mergeCell ref="FF3:FF4"/>
    <mergeCell ref="FG3:FG4"/>
    <mergeCell ref="FH3:FH4"/>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s>
  <phoneticPr fontId="10" type="noConversion"/>
  <conditionalFormatting sqref="F108">
    <cfRule type="cellIs" dxfId="5" priority="1" operator="equal">
      <formula>1</formula>
    </cfRule>
  </conditionalFormatting>
  <conditionalFormatting sqref="H1:H1048576 F71:G71 F96:G96">
    <cfRule type="cellIs" dxfId="4" priority="2"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16" t="s">
        <v>118</v>
      </c>
      <c r="C1" s="917"/>
      <c r="D1" s="917"/>
      <c r="E1" s="918"/>
      <c r="F1" s="918"/>
      <c r="G1" s="918"/>
      <c r="H1" s="918"/>
      <c r="I1" s="917"/>
      <c r="J1" s="917"/>
      <c r="K1" s="917"/>
      <c r="L1" s="917"/>
      <c r="M1" s="917"/>
      <c r="N1" s="917"/>
      <c r="O1" s="917"/>
      <c r="P1" s="917"/>
      <c r="Q1" s="917"/>
      <c r="R1" s="917"/>
      <c r="S1" s="917"/>
      <c r="T1" s="917"/>
      <c r="U1" s="917"/>
      <c r="V1" s="917"/>
      <c r="W1" s="917"/>
      <c r="X1" s="919"/>
    </row>
    <row r="2" spans="2:248" ht="15" thickBot="1">
      <c r="B2" s="920" t="s">
        <v>119</v>
      </c>
      <c r="C2" s="929" t="s">
        <v>4</v>
      </c>
      <c r="D2" s="931" t="s">
        <v>6</v>
      </c>
      <c r="E2" s="925" t="s">
        <v>120</v>
      </c>
      <c r="F2" s="927" t="s">
        <v>121</v>
      </c>
      <c r="G2" s="935" t="s">
        <v>122</v>
      </c>
      <c r="H2" s="933" t="s">
        <v>123</v>
      </c>
      <c r="I2" s="922" t="s">
        <v>87</v>
      </c>
      <c r="J2" s="923"/>
      <c r="K2" s="923"/>
      <c r="L2" s="924"/>
      <c r="M2" s="922" t="s">
        <v>124</v>
      </c>
      <c r="N2" s="923"/>
      <c r="O2" s="923"/>
      <c r="P2" s="924"/>
      <c r="Q2" s="922" t="s">
        <v>125</v>
      </c>
      <c r="R2" s="923"/>
      <c r="S2" s="923"/>
      <c r="T2" s="924"/>
      <c r="U2" s="922" t="s">
        <v>126</v>
      </c>
      <c r="V2" s="923"/>
      <c r="W2" s="923"/>
      <c r="X2" s="924"/>
      <c r="AJ2" s="247"/>
      <c r="AK2" s="247"/>
      <c r="AL2" s="247"/>
      <c r="AM2" s="247"/>
      <c r="AN2" s="247"/>
      <c r="AO2" s="247"/>
      <c r="AP2" s="247"/>
      <c r="AQ2" s="247"/>
    </row>
    <row r="3" spans="2:248" ht="36" customHeight="1" thickBot="1">
      <c r="B3" s="921"/>
      <c r="C3" s="930"/>
      <c r="D3" s="932"/>
      <c r="E3" s="926"/>
      <c r="F3" s="928"/>
      <c r="G3" s="936"/>
      <c r="H3" s="934"/>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903">
        <v>1</v>
      </c>
      <c r="AK4" s="937" t="s">
        <v>25</v>
      </c>
      <c r="AL4" s="42" t="s">
        <v>132</v>
      </c>
      <c r="AM4" s="892" t="s">
        <v>35</v>
      </c>
      <c r="AN4" s="895">
        <v>14</v>
      </c>
      <c r="AO4" s="895">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905"/>
      <c r="AK5" s="908"/>
      <c r="AL5" s="8" t="s">
        <v>124</v>
      </c>
      <c r="AM5" s="893"/>
      <c r="AN5" s="896"/>
      <c r="AO5" s="896"/>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905"/>
      <c r="AK6" s="908"/>
      <c r="AL6" s="8" t="s">
        <v>135</v>
      </c>
      <c r="AM6" s="893"/>
      <c r="AN6" s="896"/>
      <c r="AO6" s="896"/>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906"/>
      <c r="AK7" s="909"/>
      <c r="AL7" s="41" t="s">
        <v>137</v>
      </c>
      <c r="AM7" s="894"/>
      <c r="AN7" s="897"/>
      <c r="AO7" s="897"/>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903">
        <v>2</v>
      </c>
      <c r="AK8" s="937" t="s">
        <v>133</v>
      </c>
      <c r="AL8" s="42" t="s">
        <v>132</v>
      </c>
      <c r="AM8" s="892" t="s">
        <v>35</v>
      </c>
      <c r="AN8" s="895">
        <v>2</v>
      </c>
      <c r="AO8" s="895">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905"/>
      <c r="AK9" s="908"/>
      <c r="AL9" s="8" t="s">
        <v>124</v>
      </c>
      <c r="AM9" s="893"/>
      <c r="AN9" s="896"/>
      <c r="AO9" s="896"/>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905"/>
      <c r="AK10" s="908"/>
      <c r="AL10" s="8" t="s">
        <v>135</v>
      </c>
      <c r="AM10" s="893"/>
      <c r="AN10" s="896"/>
      <c r="AO10" s="896"/>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906"/>
      <c r="AK11" s="909"/>
      <c r="AL11" s="41" t="s">
        <v>137</v>
      </c>
      <c r="AM11" s="894"/>
      <c r="AN11" s="897"/>
      <c r="AO11" s="897"/>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903">
        <v>3</v>
      </c>
      <c r="AK12" s="937" t="s">
        <v>134</v>
      </c>
      <c r="AL12" s="42" t="s">
        <v>132</v>
      </c>
      <c r="AM12" s="892" t="s">
        <v>35</v>
      </c>
      <c r="AN12" s="895">
        <v>1</v>
      </c>
      <c r="AO12" s="895">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905"/>
      <c r="AK13" s="908"/>
      <c r="AL13" s="8" t="s">
        <v>124</v>
      </c>
      <c r="AM13" s="893"/>
      <c r="AN13" s="896"/>
      <c r="AO13" s="896"/>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905"/>
      <c r="AK14" s="908"/>
      <c r="AL14" s="8" t="s">
        <v>135</v>
      </c>
      <c r="AM14" s="893"/>
      <c r="AN14" s="896"/>
      <c r="AO14" s="896"/>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906"/>
      <c r="AK15" s="909"/>
      <c r="AL15" s="41" t="s">
        <v>137</v>
      </c>
      <c r="AM15" s="894"/>
      <c r="AN15" s="897"/>
      <c r="AO15" s="897"/>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903">
        <v>4</v>
      </c>
      <c r="AK16" s="937" t="s">
        <v>136</v>
      </c>
      <c r="AL16" s="42" t="s">
        <v>132</v>
      </c>
      <c r="AM16" s="892" t="s">
        <v>35</v>
      </c>
      <c r="AN16" s="895">
        <f>G7</f>
        <v>3</v>
      </c>
      <c r="AO16" s="895">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905"/>
      <c r="AK17" s="908"/>
      <c r="AL17" s="8" t="s">
        <v>124</v>
      </c>
      <c r="AM17" s="893"/>
      <c r="AN17" s="896"/>
      <c r="AO17" s="896"/>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905"/>
      <c r="AK18" s="908"/>
      <c r="AL18" s="8" t="s">
        <v>135</v>
      </c>
      <c r="AM18" s="893"/>
      <c r="AN18" s="896"/>
      <c r="AO18" s="896"/>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906"/>
      <c r="AK19" s="909"/>
      <c r="AL19" s="41" t="s">
        <v>137</v>
      </c>
      <c r="AM19" s="894"/>
      <c r="AN19" s="897"/>
      <c r="AO19" s="897"/>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903">
        <v>5</v>
      </c>
      <c r="AK20" s="937" t="s">
        <v>138</v>
      </c>
      <c r="AL20" s="42" t="s">
        <v>132</v>
      </c>
      <c r="AM20" s="892" t="s">
        <v>35</v>
      </c>
      <c r="AN20" s="895">
        <f>G8</f>
        <v>6</v>
      </c>
      <c r="AO20" s="895">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905"/>
      <c r="AK21" s="908"/>
      <c r="AL21" s="8" t="s">
        <v>124</v>
      </c>
      <c r="AM21" s="893"/>
      <c r="AN21" s="896"/>
      <c r="AO21" s="896"/>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905"/>
      <c r="AK22" s="908"/>
      <c r="AL22" s="8" t="s">
        <v>135</v>
      </c>
      <c r="AM22" s="893"/>
      <c r="AN22" s="896"/>
      <c r="AO22" s="896"/>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938"/>
      <c r="AK23" s="939"/>
      <c r="AL23" s="69" t="s">
        <v>137</v>
      </c>
      <c r="AM23" s="893"/>
      <c r="AN23" s="915"/>
      <c r="AO23" s="915"/>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903">
        <v>6</v>
      </c>
      <c r="AK24" s="940" t="s">
        <v>139</v>
      </c>
      <c r="AL24" s="42" t="s">
        <v>132</v>
      </c>
      <c r="AM24" s="892" t="s">
        <v>35</v>
      </c>
      <c r="AN24" s="895">
        <f>G9</f>
        <v>12</v>
      </c>
      <c r="AO24" s="895">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905"/>
      <c r="AK25" s="941"/>
      <c r="AL25" s="8" t="s">
        <v>124</v>
      </c>
      <c r="AM25" s="893"/>
      <c r="AN25" s="896"/>
      <c r="AO25" s="896"/>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905"/>
      <c r="AK26" s="941"/>
      <c r="AL26" s="8" t="s">
        <v>135</v>
      </c>
      <c r="AM26" s="893"/>
      <c r="AN26" s="896"/>
      <c r="AO26" s="896"/>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906"/>
      <c r="AK27" s="942"/>
      <c r="AL27" s="41" t="s">
        <v>137</v>
      </c>
      <c r="AM27" s="894"/>
      <c r="AN27" s="897"/>
      <c r="AO27" s="897"/>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903">
        <v>7</v>
      </c>
      <c r="AK28" s="907" t="s">
        <v>140</v>
      </c>
      <c r="AL28" s="35" t="s">
        <v>132</v>
      </c>
      <c r="AM28" s="893" t="s">
        <v>35</v>
      </c>
      <c r="AN28" s="910">
        <f>G10</f>
        <v>3</v>
      </c>
      <c r="AO28" s="910">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04"/>
      <c r="AK29" s="907"/>
      <c r="AL29" s="35"/>
      <c r="AM29" s="893"/>
      <c r="AN29" s="910"/>
      <c r="AO29" s="910"/>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900" t="s">
        <v>156</v>
      </c>
      <c r="C30" s="901"/>
      <c r="D30" s="902"/>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905"/>
      <c r="AK30" s="908"/>
      <c r="AL30" s="8" t="s">
        <v>124</v>
      </c>
      <c r="AM30" s="893"/>
      <c r="AN30" s="896"/>
      <c r="AO30" s="896"/>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905"/>
      <c r="AK31" s="908"/>
      <c r="AL31" s="8" t="s">
        <v>135</v>
      </c>
      <c r="AM31" s="893"/>
      <c r="AN31" s="896"/>
      <c r="AO31" s="896"/>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906"/>
      <c r="AK32" s="909"/>
      <c r="AL32" s="41" t="s">
        <v>137</v>
      </c>
      <c r="AM32" s="894"/>
      <c r="AN32" s="897"/>
      <c r="AO32" s="897"/>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911">
        <v>8</v>
      </c>
      <c r="AK33" s="913" t="s">
        <v>157</v>
      </c>
      <c r="AL33" s="42" t="s">
        <v>132</v>
      </c>
      <c r="AM33" s="892" t="s">
        <v>35</v>
      </c>
      <c r="AN33" s="892">
        <f>G11</f>
        <v>3</v>
      </c>
      <c r="AO33" s="892">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912"/>
      <c r="AK34" s="914"/>
      <c r="AL34" s="8" t="s">
        <v>124</v>
      </c>
      <c r="AM34" s="893"/>
      <c r="AN34" s="893"/>
      <c r="AO34" s="893"/>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912"/>
      <c r="AK35" s="914"/>
      <c r="AL35" s="8" t="s">
        <v>135</v>
      </c>
      <c r="AM35" s="893"/>
      <c r="AN35" s="893"/>
      <c r="AO35" s="893"/>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943"/>
      <c r="AK36" s="944"/>
      <c r="AL36" s="41" t="s">
        <v>137</v>
      </c>
      <c r="AM36" s="894"/>
      <c r="AN36" s="894"/>
      <c r="AO36" s="894"/>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911">
        <v>9</v>
      </c>
      <c r="AK37" s="913" t="s">
        <v>142</v>
      </c>
      <c r="AL37" s="42" t="s">
        <v>132</v>
      </c>
      <c r="AM37" s="892" t="s">
        <v>35</v>
      </c>
      <c r="AN37" s="892">
        <f>G12</f>
        <v>6</v>
      </c>
      <c r="AO37" s="892">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912"/>
      <c r="AK38" s="914"/>
      <c r="AL38" s="8" t="s">
        <v>124</v>
      </c>
      <c r="AM38" s="893"/>
      <c r="AN38" s="893"/>
      <c r="AO38" s="893"/>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912"/>
      <c r="AK39" s="914"/>
      <c r="AL39" s="8" t="s">
        <v>135</v>
      </c>
      <c r="AM39" s="893"/>
      <c r="AN39" s="893"/>
      <c r="AO39" s="893"/>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943"/>
      <c r="AK40" s="944"/>
      <c r="AL40" s="41" t="s">
        <v>137</v>
      </c>
      <c r="AM40" s="894"/>
      <c r="AN40" s="894"/>
      <c r="AO40" s="894"/>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911">
        <v>10</v>
      </c>
      <c r="AK41" s="913" t="s">
        <v>143</v>
      </c>
      <c r="AL41" s="42" t="s">
        <v>132</v>
      </c>
      <c r="AM41" s="892" t="s">
        <v>35</v>
      </c>
      <c r="AN41" s="892">
        <f>G13</f>
        <v>3</v>
      </c>
      <c r="AO41" s="892">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912"/>
      <c r="AK42" s="914"/>
      <c r="AL42" s="8" t="s">
        <v>124</v>
      </c>
      <c r="AM42" s="893"/>
      <c r="AN42" s="893"/>
      <c r="AO42" s="893"/>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912"/>
      <c r="AK43" s="914"/>
      <c r="AL43" s="8" t="s">
        <v>135</v>
      </c>
      <c r="AM43" s="893"/>
      <c r="AN43" s="893"/>
      <c r="AO43" s="893"/>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943"/>
      <c r="AK44" s="944"/>
      <c r="AL44" s="41" t="s">
        <v>137</v>
      </c>
      <c r="AM44" s="894"/>
      <c r="AN44" s="894"/>
      <c r="AO44" s="894"/>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911">
        <v>11</v>
      </c>
      <c r="AK45" s="913" t="s">
        <v>144</v>
      </c>
      <c r="AL45" s="42" t="s">
        <v>132</v>
      </c>
      <c r="AM45" s="892" t="s">
        <v>35</v>
      </c>
      <c r="AN45" s="892">
        <f>G14</f>
        <v>12</v>
      </c>
      <c r="AO45" s="892">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912"/>
      <c r="AK46" s="914"/>
      <c r="AL46" s="8" t="s">
        <v>124</v>
      </c>
      <c r="AM46" s="893"/>
      <c r="AN46" s="893"/>
      <c r="AO46" s="893"/>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912"/>
      <c r="AK47" s="914"/>
      <c r="AL47" s="8" t="s">
        <v>135</v>
      </c>
      <c r="AM47" s="893"/>
      <c r="AN47" s="893"/>
      <c r="AO47" s="893"/>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943"/>
      <c r="AK48" s="944"/>
      <c r="AL48" s="41" t="s">
        <v>137</v>
      </c>
      <c r="AM48" s="894"/>
      <c r="AN48" s="894"/>
      <c r="AO48" s="894"/>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911">
        <v>12</v>
      </c>
      <c r="AK49" s="913" t="s">
        <v>145</v>
      </c>
      <c r="AL49" s="42" t="s">
        <v>132</v>
      </c>
      <c r="AM49" s="892" t="s">
        <v>35</v>
      </c>
      <c r="AN49" s="892">
        <f>G15</f>
        <v>3</v>
      </c>
      <c r="AO49" s="892">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912"/>
      <c r="AK50" s="914"/>
      <c r="AL50" s="8" t="s">
        <v>124</v>
      </c>
      <c r="AM50" s="893"/>
      <c r="AN50" s="893"/>
      <c r="AO50" s="893"/>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912"/>
      <c r="AK51" s="914"/>
      <c r="AL51" s="8" t="s">
        <v>135</v>
      </c>
      <c r="AM51" s="893"/>
      <c r="AN51" s="893"/>
      <c r="AO51" s="893"/>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912"/>
      <c r="AK52" s="914"/>
      <c r="AL52" s="69" t="s">
        <v>137</v>
      </c>
      <c r="AM52" s="893"/>
      <c r="AN52" s="893"/>
      <c r="AO52" s="893"/>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911">
        <v>13</v>
      </c>
      <c r="AK53" s="913" t="s">
        <v>397</v>
      </c>
      <c r="AL53" s="42" t="s">
        <v>132</v>
      </c>
      <c r="AM53" s="892" t="s">
        <v>35</v>
      </c>
      <c r="AN53" s="892">
        <f>G16</f>
        <v>18</v>
      </c>
      <c r="AO53" s="892">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912"/>
      <c r="AK54" s="914"/>
      <c r="AL54" s="8" t="s">
        <v>124</v>
      </c>
      <c r="AM54" s="893"/>
      <c r="AN54" s="893"/>
      <c r="AO54" s="893"/>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912"/>
      <c r="AK55" s="914"/>
      <c r="AL55" s="8" t="s">
        <v>135</v>
      </c>
      <c r="AM55" s="893"/>
      <c r="AN55" s="893"/>
      <c r="AO55" s="893"/>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943"/>
      <c r="AK56" s="944"/>
      <c r="AL56" s="41" t="s">
        <v>137</v>
      </c>
      <c r="AM56" s="894"/>
      <c r="AN56" s="894"/>
      <c r="AO56" s="894"/>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911">
        <v>14</v>
      </c>
      <c r="AK57" s="913" t="s">
        <v>399</v>
      </c>
      <c r="AL57" s="42" t="s">
        <v>132</v>
      </c>
      <c r="AM57" s="892" t="s">
        <v>35</v>
      </c>
      <c r="AN57" s="892">
        <f>G17</f>
        <v>42</v>
      </c>
      <c r="AO57" s="892">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912"/>
      <c r="AK58" s="914"/>
      <c r="AL58" s="8" t="s">
        <v>124</v>
      </c>
      <c r="AM58" s="893"/>
      <c r="AN58" s="893"/>
      <c r="AO58" s="893"/>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912"/>
      <c r="AK59" s="914"/>
      <c r="AL59" s="8" t="s">
        <v>135</v>
      </c>
      <c r="AM59" s="893"/>
      <c r="AN59" s="893"/>
      <c r="AO59" s="893"/>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943"/>
      <c r="AK60" s="944"/>
      <c r="AL60" s="41" t="s">
        <v>137</v>
      </c>
      <c r="AM60" s="894"/>
      <c r="AN60" s="894"/>
      <c r="AO60" s="894"/>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911">
        <v>15</v>
      </c>
      <c r="AK61" s="913" t="s">
        <v>158</v>
      </c>
      <c r="AL61" s="42" t="s">
        <v>132</v>
      </c>
      <c r="AM61" s="892" t="s">
        <v>35</v>
      </c>
      <c r="AN61" s="892">
        <v>18</v>
      </c>
      <c r="AO61" s="892">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912"/>
      <c r="AK62" s="914"/>
      <c r="AL62" s="8" t="s">
        <v>124</v>
      </c>
      <c r="AM62" s="893"/>
      <c r="AN62" s="893"/>
      <c r="AO62" s="893"/>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912"/>
      <c r="AK63" s="914"/>
      <c r="AL63" s="8" t="s">
        <v>135</v>
      </c>
      <c r="AM63" s="893"/>
      <c r="AN63" s="893"/>
      <c r="AO63" s="893"/>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943"/>
      <c r="AK64" s="944"/>
      <c r="AL64" s="41" t="s">
        <v>137</v>
      </c>
      <c r="AM64" s="894"/>
      <c r="AN64" s="894"/>
      <c r="AO64" s="894"/>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911">
        <v>16</v>
      </c>
      <c r="AK65" s="913" t="s">
        <v>147</v>
      </c>
      <c r="AL65" s="42" t="s">
        <v>132</v>
      </c>
      <c r="AM65" s="892" t="s">
        <v>35</v>
      </c>
      <c r="AN65" s="892">
        <f>G19</f>
        <v>6</v>
      </c>
      <c r="AO65" s="892">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912"/>
      <c r="AK66" s="914"/>
      <c r="AL66" s="8" t="s">
        <v>124</v>
      </c>
      <c r="AM66" s="893"/>
      <c r="AN66" s="893"/>
      <c r="AO66" s="893"/>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912"/>
      <c r="AK67" s="914"/>
      <c r="AL67" s="8" t="s">
        <v>135</v>
      </c>
      <c r="AM67" s="893"/>
      <c r="AN67" s="893"/>
      <c r="AO67" s="893"/>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943"/>
      <c r="AK68" s="944"/>
      <c r="AL68" s="41" t="s">
        <v>137</v>
      </c>
      <c r="AM68" s="894"/>
      <c r="AN68" s="894"/>
      <c r="AO68" s="894"/>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911">
        <v>17</v>
      </c>
      <c r="AK69" s="913" t="s">
        <v>148</v>
      </c>
      <c r="AL69" s="42" t="s">
        <v>132</v>
      </c>
      <c r="AM69" s="892" t="s">
        <v>35</v>
      </c>
      <c r="AN69" s="892">
        <v>17</v>
      </c>
      <c r="AO69" s="892">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912"/>
      <c r="AK70" s="914"/>
      <c r="AL70" s="8" t="s">
        <v>124</v>
      </c>
      <c r="AM70" s="893"/>
      <c r="AN70" s="893"/>
      <c r="AO70" s="893"/>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912"/>
      <c r="AK71" s="914"/>
      <c r="AL71" s="8" t="s">
        <v>135</v>
      </c>
      <c r="AM71" s="893"/>
      <c r="AN71" s="893"/>
      <c r="AO71" s="893"/>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943"/>
      <c r="AK72" s="944"/>
      <c r="AL72" s="41" t="s">
        <v>137</v>
      </c>
      <c r="AM72" s="894"/>
      <c r="AN72" s="894"/>
      <c r="AO72" s="894"/>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911">
        <v>18</v>
      </c>
      <c r="AK73" s="913" t="s">
        <v>70</v>
      </c>
      <c r="AL73" s="42" t="s">
        <v>132</v>
      </c>
      <c r="AM73" s="892" t="s">
        <v>35</v>
      </c>
      <c r="AN73" s="892">
        <v>2</v>
      </c>
      <c r="AO73" s="892">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912"/>
      <c r="AK74" s="914"/>
      <c r="AL74" s="8" t="s">
        <v>124</v>
      </c>
      <c r="AM74" s="893"/>
      <c r="AN74" s="893"/>
      <c r="AO74" s="893"/>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912"/>
      <c r="AK75" s="914"/>
      <c r="AL75" s="8" t="s">
        <v>135</v>
      </c>
      <c r="AM75" s="893"/>
      <c r="AN75" s="893"/>
      <c r="AO75" s="893"/>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943"/>
      <c r="AK76" s="944"/>
      <c r="AL76" s="41" t="s">
        <v>137</v>
      </c>
      <c r="AM76" s="894"/>
      <c r="AN76" s="894"/>
      <c r="AO76" s="894"/>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911">
        <v>19</v>
      </c>
      <c r="AK77" s="945" t="s">
        <v>149</v>
      </c>
      <c r="AL77" s="42" t="s">
        <v>132</v>
      </c>
      <c r="AM77" s="892" t="s">
        <v>35</v>
      </c>
      <c r="AN77" s="892">
        <v>4</v>
      </c>
      <c r="AO77" s="892">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912"/>
      <c r="AK78" s="946"/>
      <c r="AL78" s="8" t="s">
        <v>124</v>
      </c>
      <c r="AM78" s="893"/>
      <c r="AN78" s="893"/>
      <c r="AO78" s="893"/>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912"/>
      <c r="AK79" s="946"/>
      <c r="AL79" s="8" t="s">
        <v>135</v>
      </c>
      <c r="AM79" s="893"/>
      <c r="AN79" s="893"/>
      <c r="AO79" s="893"/>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943"/>
      <c r="AK80" s="947"/>
      <c r="AL80" s="41" t="s">
        <v>137</v>
      </c>
      <c r="AM80" s="894"/>
      <c r="AN80" s="894"/>
      <c r="AO80" s="894"/>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903">
        <v>20</v>
      </c>
      <c r="AK81" s="945" t="s">
        <v>150</v>
      </c>
      <c r="AL81" s="42" t="s">
        <v>132</v>
      </c>
      <c r="AM81" s="892" t="s">
        <v>35</v>
      </c>
      <c r="AN81" s="892">
        <v>2</v>
      </c>
      <c r="AO81" s="892">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905"/>
      <c r="AK82" s="946"/>
      <c r="AL82" s="8" t="s">
        <v>124</v>
      </c>
      <c r="AM82" s="893"/>
      <c r="AN82" s="893"/>
      <c r="AO82" s="893"/>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905"/>
      <c r="AK83" s="946"/>
      <c r="AL83" s="8" t="s">
        <v>135</v>
      </c>
      <c r="AM83" s="893"/>
      <c r="AN83" s="893"/>
      <c r="AO83" s="893"/>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906"/>
      <c r="AK84" s="947"/>
      <c r="AL84" s="41" t="s">
        <v>137</v>
      </c>
      <c r="AM84" s="894"/>
      <c r="AN84" s="894"/>
      <c r="AO84" s="894"/>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903">
        <v>21</v>
      </c>
      <c r="AK85" s="948" t="s">
        <v>151</v>
      </c>
      <c r="AL85" s="42" t="s">
        <v>132</v>
      </c>
      <c r="AM85" s="892" t="s">
        <v>35</v>
      </c>
      <c r="AN85" s="895">
        <v>1</v>
      </c>
      <c r="AO85" s="895">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905"/>
      <c r="AK86" s="949"/>
      <c r="AL86" s="8" t="s">
        <v>124</v>
      </c>
      <c r="AM86" s="893"/>
      <c r="AN86" s="896"/>
      <c r="AO86" s="896"/>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905"/>
      <c r="AK87" s="949"/>
      <c r="AL87" s="8" t="s">
        <v>135</v>
      </c>
      <c r="AM87" s="893"/>
      <c r="AN87" s="896"/>
      <c r="AO87" s="896"/>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906"/>
      <c r="AK88" s="950"/>
      <c r="AL88" s="41" t="s">
        <v>162</v>
      </c>
      <c r="AM88" s="894"/>
      <c r="AN88" s="897"/>
      <c r="AO88" s="897"/>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903">
        <v>22</v>
      </c>
      <c r="AK89" s="948" t="s">
        <v>94</v>
      </c>
      <c r="AL89" s="42" t="s">
        <v>132</v>
      </c>
      <c r="AM89" s="892" t="s">
        <v>22</v>
      </c>
      <c r="AN89" s="895">
        <v>315</v>
      </c>
      <c r="AO89" s="895">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905"/>
      <c r="AK90" s="949"/>
      <c r="AL90" s="8" t="s">
        <v>124</v>
      </c>
      <c r="AM90" s="893"/>
      <c r="AN90" s="896"/>
      <c r="AO90" s="896"/>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905"/>
      <c r="AK91" s="949"/>
      <c r="AL91" s="8" t="s">
        <v>135</v>
      </c>
      <c r="AM91" s="893"/>
      <c r="AN91" s="896"/>
      <c r="AO91" s="896"/>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906"/>
      <c r="AK92" s="950"/>
      <c r="AL92" s="41" t="s">
        <v>162</v>
      </c>
      <c r="AM92" s="894"/>
      <c r="AN92" s="897"/>
      <c r="AO92" s="897"/>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903">
        <v>23</v>
      </c>
      <c r="AK93" s="948" t="s">
        <v>152</v>
      </c>
      <c r="AL93" s="42" t="s">
        <v>132</v>
      </c>
      <c r="AM93" s="892" t="s">
        <v>23</v>
      </c>
      <c r="AN93" s="895">
        <v>1</v>
      </c>
      <c r="AO93" s="895">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905"/>
      <c r="AK94" s="949"/>
      <c r="AL94" s="8" t="s">
        <v>124</v>
      </c>
      <c r="AM94" s="893"/>
      <c r="AN94" s="896"/>
      <c r="AO94" s="896"/>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905"/>
      <c r="AK95" s="949"/>
      <c r="AL95" s="8" t="s">
        <v>135</v>
      </c>
      <c r="AM95" s="893"/>
      <c r="AN95" s="896"/>
      <c r="AO95" s="896"/>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906"/>
      <c r="AK96" s="950"/>
      <c r="AL96" s="41" t="s">
        <v>137</v>
      </c>
      <c r="AM96" s="894"/>
      <c r="AN96" s="897"/>
      <c r="AO96" s="897"/>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903">
        <v>24</v>
      </c>
      <c r="AK97" s="948" t="s">
        <v>153</v>
      </c>
      <c r="AL97" s="42" t="s">
        <v>132</v>
      </c>
      <c r="AM97" s="892" t="s">
        <v>23</v>
      </c>
      <c r="AN97" s="895">
        <v>1</v>
      </c>
      <c r="AO97" s="895">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905"/>
      <c r="AK98" s="949"/>
      <c r="AL98" s="8" t="s">
        <v>124</v>
      </c>
      <c r="AM98" s="893"/>
      <c r="AN98" s="896"/>
      <c r="AO98" s="896"/>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905"/>
      <c r="AK99" s="949"/>
      <c r="AL99" s="8" t="s">
        <v>135</v>
      </c>
      <c r="AM99" s="893"/>
      <c r="AN99" s="896"/>
      <c r="AO99" s="896"/>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906"/>
      <c r="AK100" s="950"/>
      <c r="AL100" s="41" t="s">
        <v>137</v>
      </c>
      <c r="AM100" s="894"/>
      <c r="AN100" s="897"/>
      <c r="AO100" s="897"/>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903">
        <v>25</v>
      </c>
      <c r="AK101" s="948" t="s">
        <v>154</v>
      </c>
      <c r="AL101" s="42" t="s">
        <v>132</v>
      </c>
      <c r="AM101" s="892" t="s">
        <v>23</v>
      </c>
      <c r="AN101" s="895">
        <v>1</v>
      </c>
      <c r="AO101" s="895">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905"/>
      <c r="AK102" s="949"/>
      <c r="AL102" s="8" t="s">
        <v>124</v>
      </c>
      <c r="AM102" s="893"/>
      <c r="AN102" s="896"/>
      <c r="AO102" s="896"/>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905"/>
      <c r="AK103" s="949"/>
      <c r="AL103" s="8" t="s">
        <v>135</v>
      </c>
      <c r="AM103" s="893"/>
      <c r="AN103" s="896"/>
      <c r="AO103" s="896"/>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906"/>
      <c r="AK104" s="950"/>
      <c r="AL104" s="41" t="s">
        <v>137</v>
      </c>
      <c r="AM104" s="894"/>
      <c r="AN104" s="897"/>
      <c r="AO104" s="897"/>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898" t="s">
        <v>159</v>
      </c>
      <c r="AK105" s="899"/>
      <c r="AL105" s="899"/>
      <c r="AM105" s="899"/>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 ref="AM97:AM100"/>
    <mergeCell ref="AJ85:AJ88"/>
    <mergeCell ref="AK85:AK88"/>
    <mergeCell ref="AN85:AN88"/>
    <mergeCell ref="AJ89:AJ92"/>
    <mergeCell ref="AK89:AK92"/>
    <mergeCell ref="AN89:AN92"/>
    <mergeCell ref="AM85:AM88"/>
    <mergeCell ref="AM89:AM92"/>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12:AJ15"/>
    <mergeCell ref="AK12:AK15"/>
    <mergeCell ref="AN12:AN15"/>
    <mergeCell ref="AJ16:AJ19"/>
    <mergeCell ref="AK16:AK19"/>
    <mergeCell ref="AN16:AN19"/>
    <mergeCell ref="AJ4:AJ7"/>
    <mergeCell ref="AK4:AK7"/>
    <mergeCell ref="AN4:AN7"/>
    <mergeCell ref="AJ8:AJ11"/>
    <mergeCell ref="AK8:AK11"/>
    <mergeCell ref="AN8:AN11"/>
    <mergeCell ref="B1:X1"/>
    <mergeCell ref="B2:B3"/>
    <mergeCell ref="M2:P2"/>
    <mergeCell ref="Q2:T2"/>
    <mergeCell ref="U2:X2"/>
    <mergeCell ref="E2:E3"/>
    <mergeCell ref="F2:F3"/>
    <mergeCell ref="I2:L2"/>
    <mergeCell ref="C2:C3"/>
    <mergeCell ref="D2:D3"/>
    <mergeCell ref="H2:H3"/>
    <mergeCell ref="G2:G3"/>
    <mergeCell ref="AO4:AO7"/>
    <mergeCell ref="AO8:AO11"/>
    <mergeCell ref="AO12:AO15"/>
    <mergeCell ref="AO16:AO19"/>
    <mergeCell ref="AO20:AO23"/>
    <mergeCell ref="AO24:AO27"/>
    <mergeCell ref="AO28:AO32"/>
    <mergeCell ref="AO33:AO36"/>
    <mergeCell ref="AO37:AO40"/>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57" t="s">
        <v>176</v>
      </c>
      <c r="C2" s="958"/>
      <c r="D2" s="958"/>
      <c r="E2" s="958"/>
      <c r="F2" s="958"/>
      <c r="G2" s="958"/>
      <c r="H2" s="958"/>
      <c r="I2" s="958"/>
      <c r="J2" s="958"/>
      <c r="K2" s="958"/>
      <c r="L2" s="958"/>
      <c r="M2" s="958"/>
      <c r="N2" s="958"/>
      <c r="O2" s="959"/>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60" t="s">
        <v>75</v>
      </c>
      <c r="C3" s="962" t="s">
        <v>4</v>
      </c>
      <c r="D3" s="960" t="s">
        <v>6</v>
      </c>
      <c r="E3" s="964" t="s">
        <v>7</v>
      </c>
      <c r="F3" s="964" t="s">
        <v>8</v>
      </c>
      <c r="G3" s="964" t="s">
        <v>9</v>
      </c>
      <c r="H3" s="966" t="s">
        <v>76</v>
      </c>
      <c r="I3" s="968" t="s">
        <v>77</v>
      </c>
      <c r="J3" s="969"/>
      <c r="K3" s="970"/>
      <c r="L3" s="968" t="s">
        <v>78</v>
      </c>
      <c r="M3" s="969"/>
      <c r="N3" s="970"/>
      <c r="O3" s="951"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61"/>
      <c r="C4" s="963"/>
      <c r="D4" s="961"/>
      <c r="E4" s="965"/>
      <c r="F4" s="965"/>
      <c r="G4" s="965"/>
      <c r="H4" s="967"/>
      <c r="I4" s="38" t="s">
        <v>81</v>
      </c>
      <c r="J4" s="29" t="s">
        <v>82</v>
      </c>
      <c r="K4" s="30" t="s">
        <v>83</v>
      </c>
      <c r="L4" s="38" t="s">
        <v>81</v>
      </c>
      <c r="M4" s="29" t="s">
        <v>82</v>
      </c>
      <c r="N4" s="30" t="s">
        <v>83</v>
      </c>
      <c r="O4" s="952"/>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53" t="s">
        <v>17</v>
      </c>
      <c r="C5" s="954"/>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55" t="s">
        <v>204</v>
      </c>
      <c r="C31" s="956"/>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77" t="s">
        <v>164</v>
      </c>
      <c r="B2" s="981"/>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78"/>
      <c r="B3" s="982"/>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79"/>
      <c r="B4" s="983"/>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80"/>
      <c r="B5" s="984"/>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77" t="s">
        <v>168</v>
      </c>
      <c r="B6" s="985"/>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74"/>
      <c r="NN6" s="971"/>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74"/>
      <c r="SM6" s="971"/>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74"/>
      <c r="XL6" s="971"/>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74"/>
      <c r="ACK6" s="971"/>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74"/>
      <c r="AHJ6" s="971"/>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74"/>
      <c r="AMI6" s="971"/>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74"/>
      <c r="ARH6" s="971"/>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74"/>
      <c r="AWG6" s="971"/>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74"/>
      <c r="BBF6" s="971"/>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74"/>
      <c r="BGE6" s="971"/>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74"/>
      <c r="BLD6" s="971"/>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74"/>
      <c r="BQC6" s="971"/>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74"/>
      <c r="BVB6" s="971"/>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74"/>
      <c r="CAA6" s="971"/>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74"/>
      <c r="CEZ6" s="971"/>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74"/>
      <c r="CJY6" s="971"/>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74"/>
      <c r="COX6" s="971"/>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74"/>
      <c r="CTW6" s="971"/>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74"/>
      <c r="CYV6" s="971"/>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74"/>
      <c r="DDU6" s="971"/>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74"/>
      <c r="DIT6" s="971"/>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74"/>
      <c r="DNS6" s="971"/>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74"/>
      <c r="DSR6" s="971"/>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74"/>
      <c r="DXQ6" s="971"/>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74"/>
      <c r="ECP6" s="971"/>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74"/>
      <c r="EHO6" s="971"/>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74"/>
      <c r="EMN6" s="971"/>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74"/>
      <c r="ERM6" s="971"/>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74"/>
      <c r="EWL6" s="971"/>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74"/>
      <c r="FBK6" s="971"/>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74"/>
      <c r="FGJ6" s="971"/>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74"/>
      <c r="FLI6" s="971"/>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74"/>
      <c r="FQH6" s="971"/>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74"/>
      <c r="FVG6" s="971"/>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74"/>
      <c r="GAF6" s="971"/>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74"/>
      <c r="GFE6" s="971"/>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74"/>
      <c r="GKD6" s="971"/>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74"/>
      <c r="GPC6" s="971"/>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74"/>
      <c r="GUB6" s="971"/>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74"/>
      <c r="GZA6" s="971"/>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74"/>
      <c r="HDZ6" s="971"/>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74"/>
      <c r="HIY6" s="971"/>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74"/>
      <c r="HNX6" s="971"/>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74"/>
      <c r="HSW6" s="971"/>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74"/>
      <c r="HXV6" s="971"/>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74"/>
      <c r="ICU6" s="971"/>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74"/>
      <c r="IHT6" s="971"/>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74"/>
      <c r="IMS6" s="971"/>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74"/>
      <c r="IRR6" s="971"/>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74"/>
      <c r="IWQ6" s="971"/>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74"/>
      <c r="JBP6" s="971"/>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74"/>
      <c r="JGO6" s="971"/>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74"/>
      <c r="JLN6" s="971"/>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74"/>
      <c r="JQM6" s="971"/>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74"/>
      <c r="JVL6" s="971"/>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74"/>
      <c r="KAK6" s="971"/>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74"/>
      <c r="KFJ6" s="971"/>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74"/>
      <c r="KKI6" s="971"/>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74"/>
      <c r="KPH6" s="971"/>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74"/>
      <c r="KUG6" s="971"/>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74"/>
      <c r="KZF6" s="971"/>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74"/>
      <c r="LEE6" s="971"/>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74"/>
      <c r="LJD6" s="971"/>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74"/>
      <c r="LOC6" s="971"/>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74"/>
      <c r="LTB6" s="971"/>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74"/>
      <c r="LYA6" s="971"/>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74"/>
      <c r="MCZ6" s="971"/>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74"/>
      <c r="MHY6" s="971"/>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74"/>
      <c r="MMX6" s="971"/>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74"/>
      <c r="MRW6" s="971"/>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74"/>
      <c r="MWV6" s="971"/>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74"/>
      <c r="NBU6" s="971"/>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74"/>
      <c r="NGT6" s="971"/>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74"/>
      <c r="NLS6" s="971"/>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74"/>
      <c r="NQR6" s="971"/>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74"/>
      <c r="NVQ6" s="971"/>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74"/>
      <c r="OAP6" s="971"/>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74"/>
      <c r="OFO6" s="971"/>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74"/>
      <c r="OKN6" s="971"/>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74"/>
      <c r="OPM6" s="971"/>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74"/>
      <c r="OUL6" s="971"/>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74"/>
      <c r="OZK6" s="971"/>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74"/>
      <c r="PEJ6" s="971"/>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74"/>
      <c r="PJI6" s="971"/>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74"/>
      <c r="POH6" s="971"/>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74"/>
      <c r="PTG6" s="971"/>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74"/>
      <c r="PYF6" s="971"/>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74"/>
      <c r="QDE6" s="971"/>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74"/>
      <c r="QID6" s="971"/>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74"/>
      <c r="QNC6" s="971"/>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74"/>
      <c r="QSB6" s="971"/>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74"/>
      <c r="QXA6" s="971"/>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74"/>
      <c r="RBZ6" s="971"/>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74"/>
      <c r="RGY6" s="971"/>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74"/>
      <c r="RLX6" s="971"/>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74"/>
      <c r="RQW6" s="971"/>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74"/>
      <c r="RVV6" s="971"/>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74"/>
      <c r="SAU6" s="971"/>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74"/>
      <c r="SFT6" s="971"/>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74"/>
      <c r="SKS6" s="971"/>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74"/>
      <c r="SPR6" s="971"/>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74"/>
      <c r="SUQ6" s="971"/>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74"/>
      <c r="SZP6" s="971"/>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74"/>
      <c r="TEO6" s="971"/>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74"/>
      <c r="TJN6" s="971"/>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74"/>
      <c r="TOM6" s="971"/>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74"/>
      <c r="TTL6" s="971"/>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74"/>
      <c r="TYK6" s="971"/>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74"/>
      <c r="UDJ6" s="971"/>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74"/>
      <c r="UII6" s="971"/>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74"/>
      <c r="UNH6" s="971"/>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74"/>
      <c r="USG6" s="971"/>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74"/>
      <c r="UXF6" s="971"/>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74"/>
      <c r="VCE6" s="971"/>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74"/>
      <c r="VHD6" s="971"/>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74"/>
      <c r="VMC6" s="971"/>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74"/>
      <c r="VRB6" s="971"/>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74"/>
      <c r="VWA6" s="971"/>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74"/>
      <c r="WAZ6" s="971"/>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74"/>
      <c r="WFY6" s="971"/>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74"/>
      <c r="WKX6" s="971"/>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74"/>
      <c r="WPW6" s="971"/>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74"/>
      <c r="WUV6" s="971"/>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74"/>
      <c r="WZU6" s="971"/>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74"/>
    </row>
    <row r="7" spans="1:16373" ht="16" thickBot="1">
      <c r="A7" s="978"/>
      <c r="B7" s="986"/>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75"/>
      <c r="NN7" s="972"/>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75"/>
      <c r="SM7" s="972"/>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75"/>
      <c r="XL7" s="972"/>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75"/>
      <c r="ACK7" s="972"/>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75"/>
      <c r="AHJ7" s="972"/>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75"/>
      <c r="AMI7" s="972"/>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75"/>
      <c r="ARH7" s="972"/>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75"/>
      <c r="AWG7" s="972"/>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75"/>
      <c r="BBF7" s="972"/>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75"/>
      <c r="BGE7" s="972"/>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75"/>
      <c r="BLD7" s="972"/>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75"/>
      <c r="BQC7" s="972"/>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75"/>
      <c r="BVB7" s="972"/>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75"/>
      <c r="CAA7" s="972"/>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75"/>
      <c r="CEZ7" s="972"/>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75"/>
      <c r="CJY7" s="972"/>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75"/>
      <c r="COX7" s="972"/>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75"/>
      <c r="CTW7" s="972"/>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75"/>
      <c r="CYV7" s="972"/>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75"/>
      <c r="DDU7" s="972"/>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75"/>
      <c r="DIT7" s="972"/>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75"/>
      <c r="DNS7" s="972"/>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75"/>
      <c r="DSR7" s="972"/>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75"/>
      <c r="DXQ7" s="972"/>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75"/>
      <c r="ECP7" s="972"/>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75"/>
      <c r="EHO7" s="972"/>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75"/>
      <c r="EMN7" s="972"/>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75"/>
      <c r="ERM7" s="972"/>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75"/>
      <c r="EWL7" s="972"/>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75"/>
      <c r="FBK7" s="972"/>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75"/>
      <c r="FGJ7" s="972"/>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75"/>
      <c r="FLI7" s="972"/>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75"/>
      <c r="FQH7" s="972"/>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75"/>
      <c r="FVG7" s="972"/>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75"/>
      <c r="GAF7" s="972"/>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75"/>
      <c r="GFE7" s="972"/>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75"/>
      <c r="GKD7" s="972"/>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75"/>
      <c r="GPC7" s="972"/>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75"/>
      <c r="GUB7" s="972"/>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75"/>
      <c r="GZA7" s="972"/>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75"/>
      <c r="HDZ7" s="972"/>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75"/>
      <c r="HIY7" s="972"/>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75"/>
      <c r="HNX7" s="972"/>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75"/>
      <c r="HSW7" s="972"/>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75"/>
      <c r="HXV7" s="972"/>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75"/>
      <c r="ICU7" s="972"/>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75"/>
      <c r="IHT7" s="972"/>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75"/>
      <c r="IMS7" s="972"/>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75"/>
      <c r="IRR7" s="972"/>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75"/>
      <c r="IWQ7" s="972"/>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75"/>
      <c r="JBP7" s="972"/>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75"/>
      <c r="JGO7" s="972"/>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75"/>
      <c r="JLN7" s="972"/>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75"/>
      <c r="JQM7" s="972"/>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75"/>
      <c r="JVL7" s="972"/>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75"/>
      <c r="KAK7" s="972"/>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75"/>
      <c r="KFJ7" s="972"/>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75"/>
      <c r="KKI7" s="972"/>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75"/>
      <c r="KPH7" s="972"/>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75"/>
      <c r="KUG7" s="972"/>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75"/>
      <c r="KZF7" s="972"/>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75"/>
      <c r="LEE7" s="972"/>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75"/>
      <c r="LJD7" s="972"/>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75"/>
      <c r="LOC7" s="972"/>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75"/>
      <c r="LTB7" s="972"/>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75"/>
      <c r="LYA7" s="972"/>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75"/>
      <c r="MCZ7" s="972"/>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75"/>
      <c r="MHY7" s="972"/>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75"/>
      <c r="MMX7" s="972"/>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75"/>
      <c r="MRW7" s="972"/>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75"/>
      <c r="MWV7" s="972"/>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75"/>
      <c r="NBU7" s="972"/>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75"/>
      <c r="NGT7" s="972"/>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75"/>
      <c r="NLS7" s="972"/>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75"/>
      <c r="NQR7" s="972"/>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75"/>
      <c r="NVQ7" s="972"/>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75"/>
      <c r="OAP7" s="972"/>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75"/>
      <c r="OFO7" s="972"/>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75"/>
      <c r="OKN7" s="972"/>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75"/>
      <c r="OPM7" s="972"/>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75"/>
      <c r="OUL7" s="972"/>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75"/>
      <c r="OZK7" s="972"/>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75"/>
      <c r="PEJ7" s="972"/>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75"/>
      <c r="PJI7" s="972"/>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75"/>
      <c r="POH7" s="972"/>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75"/>
      <c r="PTG7" s="972"/>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75"/>
      <c r="PYF7" s="972"/>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75"/>
      <c r="QDE7" s="972"/>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75"/>
      <c r="QID7" s="972"/>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75"/>
      <c r="QNC7" s="972"/>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75"/>
      <c r="QSB7" s="972"/>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75"/>
      <c r="QXA7" s="972"/>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75"/>
      <c r="RBZ7" s="972"/>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75"/>
      <c r="RGY7" s="972"/>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75"/>
      <c r="RLX7" s="972"/>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75"/>
      <c r="RQW7" s="972"/>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75"/>
      <c r="RVV7" s="972"/>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75"/>
      <c r="SAU7" s="972"/>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75"/>
      <c r="SFT7" s="972"/>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75"/>
      <c r="SKS7" s="972"/>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75"/>
      <c r="SPR7" s="972"/>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75"/>
      <c r="SUQ7" s="972"/>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75"/>
      <c r="SZP7" s="972"/>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75"/>
      <c r="TEO7" s="972"/>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75"/>
      <c r="TJN7" s="972"/>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75"/>
      <c r="TOM7" s="972"/>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75"/>
      <c r="TTL7" s="972"/>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75"/>
      <c r="TYK7" s="972"/>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75"/>
      <c r="UDJ7" s="972"/>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75"/>
      <c r="UII7" s="972"/>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75"/>
      <c r="UNH7" s="972"/>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75"/>
      <c r="USG7" s="972"/>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75"/>
      <c r="UXF7" s="972"/>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75"/>
      <c r="VCE7" s="972"/>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75"/>
      <c r="VHD7" s="972"/>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75"/>
      <c r="VMC7" s="972"/>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75"/>
      <c r="VRB7" s="972"/>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75"/>
      <c r="VWA7" s="972"/>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75"/>
      <c r="WAZ7" s="972"/>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75"/>
      <c r="WFY7" s="972"/>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75"/>
      <c r="WKX7" s="972"/>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75"/>
      <c r="WPW7" s="972"/>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75"/>
      <c r="WUV7" s="972"/>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75"/>
      <c r="WZU7" s="972"/>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74"/>
    </row>
    <row r="8" spans="1:16373" ht="16" thickBot="1">
      <c r="A8" s="979"/>
      <c r="B8" s="987"/>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75"/>
      <c r="NN8" s="972"/>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75"/>
      <c r="SM8" s="972"/>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75"/>
      <c r="XL8" s="972"/>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75"/>
      <c r="ACK8" s="972"/>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75"/>
      <c r="AHJ8" s="972"/>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75"/>
      <c r="AMI8" s="972"/>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75"/>
      <c r="ARH8" s="972"/>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75"/>
      <c r="AWG8" s="972"/>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75"/>
      <c r="BBF8" s="972"/>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75"/>
      <c r="BGE8" s="972"/>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75"/>
      <c r="BLD8" s="972"/>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75"/>
      <c r="BQC8" s="972"/>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75"/>
      <c r="BVB8" s="972"/>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75"/>
      <c r="CAA8" s="972"/>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75"/>
      <c r="CEZ8" s="972"/>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75"/>
      <c r="CJY8" s="972"/>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75"/>
      <c r="COX8" s="972"/>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75"/>
      <c r="CTW8" s="972"/>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75"/>
      <c r="CYV8" s="972"/>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75"/>
      <c r="DDU8" s="972"/>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75"/>
      <c r="DIT8" s="972"/>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75"/>
      <c r="DNS8" s="972"/>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75"/>
      <c r="DSR8" s="972"/>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75"/>
      <c r="DXQ8" s="972"/>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75"/>
      <c r="ECP8" s="972"/>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75"/>
      <c r="EHO8" s="972"/>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75"/>
      <c r="EMN8" s="972"/>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75"/>
      <c r="ERM8" s="972"/>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75"/>
      <c r="EWL8" s="972"/>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75"/>
      <c r="FBK8" s="972"/>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75"/>
      <c r="FGJ8" s="972"/>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75"/>
      <c r="FLI8" s="972"/>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75"/>
      <c r="FQH8" s="972"/>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75"/>
      <c r="FVG8" s="972"/>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75"/>
      <c r="GAF8" s="972"/>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75"/>
      <c r="GFE8" s="972"/>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75"/>
      <c r="GKD8" s="972"/>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75"/>
      <c r="GPC8" s="972"/>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75"/>
      <c r="GUB8" s="972"/>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75"/>
      <c r="GZA8" s="972"/>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75"/>
      <c r="HDZ8" s="972"/>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75"/>
      <c r="HIY8" s="972"/>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75"/>
      <c r="HNX8" s="972"/>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75"/>
      <c r="HSW8" s="972"/>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75"/>
      <c r="HXV8" s="972"/>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75"/>
      <c r="ICU8" s="972"/>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75"/>
      <c r="IHT8" s="972"/>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75"/>
      <c r="IMS8" s="972"/>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75"/>
      <c r="IRR8" s="972"/>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75"/>
      <c r="IWQ8" s="972"/>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75"/>
      <c r="JBP8" s="972"/>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75"/>
      <c r="JGO8" s="972"/>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75"/>
      <c r="JLN8" s="972"/>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75"/>
      <c r="JQM8" s="972"/>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75"/>
      <c r="JVL8" s="972"/>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75"/>
      <c r="KAK8" s="972"/>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75"/>
      <c r="KFJ8" s="972"/>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75"/>
      <c r="KKI8" s="972"/>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75"/>
      <c r="KPH8" s="972"/>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75"/>
      <c r="KUG8" s="972"/>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75"/>
      <c r="KZF8" s="972"/>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75"/>
      <c r="LEE8" s="972"/>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75"/>
      <c r="LJD8" s="972"/>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75"/>
      <c r="LOC8" s="972"/>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75"/>
      <c r="LTB8" s="972"/>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75"/>
      <c r="LYA8" s="972"/>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75"/>
      <c r="MCZ8" s="972"/>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75"/>
      <c r="MHY8" s="972"/>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75"/>
      <c r="MMX8" s="972"/>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75"/>
      <c r="MRW8" s="972"/>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75"/>
      <c r="MWV8" s="972"/>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75"/>
      <c r="NBU8" s="972"/>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75"/>
      <c r="NGT8" s="972"/>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75"/>
      <c r="NLS8" s="972"/>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75"/>
      <c r="NQR8" s="972"/>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75"/>
      <c r="NVQ8" s="972"/>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75"/>
      <c r="OAP8" s="972"/>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75"/>
      <c r="OFO8" s="972"/>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75"/>
      <c r="OKN8" s="972"/>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75"/>
      <c r="OPM8" s="972"/>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75"/>
      <c r="OUL8" s="972"/>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75"/>
      <c r="OZK8" s="972"/>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75"/>
      <c r="PEJ8" s="972"/>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75"/>
      <c r="PJI8" s="972"/>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75"/>
      <c r="POH8" s="972"/>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75"/>
      <c r="PTG8" s="972"/>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75"/>
      <c r="PYF8" s="972"/>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75"/>
      <c r="QDE8" s="972"/>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75"/>
      <c r="QID8" s="972"/>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75"/>
      <c r="QNC8" s="972"/>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75"/>
      <c r="QSB8" s="972"/>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75"/>
      <c r="QXA8" s="972"/>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75"/>
      <c r="RBZ8" s="972"/>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75"/>
      <c r="RGY8" s="972"/>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75"/>
      <c r="RLX8" s="972"/>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75"/>
      <c r="RQW8" s="972"/>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75"/>
      <c r="RVV8" s="972"/>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75"/>
      <c r="SAU8" s="972"/>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75"/>
      <c r="SFT8" s="972"/>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75"/>
      <c r="SKS8" s="972"/>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75"/>
      <c r="SPR8" s="972"/>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75"/>
      <c r="SUQ8" s="972"/>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75"/>
      <c r="SZP8" s="972"/>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75"/>
      <c r="TEO8" s="972"/>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75"/>
      <c r="TJN8" s="972"/>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75"/>
      <c r="TOM8" s="972"/>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75"/>
      <c r="TTL8" s="972"/>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75"/>
      <c r="TYK8" s="972"/>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75"/>
      <c r="UDJ8" s="972"/>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75"/>
      <c r="UII8" s="972"/>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75"/>
      <c r="UNH8" s="972"/>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75"/>
      <c r="USG8" s="972"/>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75"/>
      <c r="UXF8" s="972"/>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75"/>
      <c r="VCE8" s="972"/>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75"/>
      <c r="VHD8" s="972"/>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75"/>
      <c r="VMC8" s="972"/>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75"/>
      <c r="VRB8" s="972"/>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75"/>
      <c r="VWA8" s="972"/>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75"/>
      <c r="WAZ8" s="972"/>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75"/>
      <c r="WFY8" s="972"/>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75"/>
      <c r="WKX8" s="972"/>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75"/>
      <c r="WPW8" s="972"/>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75"/>
      <c r="WUV8" s="972"/>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75"/>
      <c r="WZU8" s="972"/>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74"/>
    </row>
    <row r="9" spans="1:16373" ht="16" thickBot="1">
      <c r="A9" s="980"/>
      <c r="B9" s="988"/>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76"/>
      <c r="NN9" s="973"/>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76"/>
      <c r="SM9" s="973"/>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76"/>
      <c r="XL9" s="973"/>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76"/>
      <c r="ACK9" s="973"/>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76"/>
      <c r="AHJ9" s="973"/>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76"/>
      <c r="AMI9" s="973"/>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76"/>
      <c r="ARH9" s="973"/>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76"/>
      <c r="AWG9" s="973"/>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76"/>
      <c r="BBF9" s="973"/>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76"/>
      <c r="BGE9" s="973"/>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76"/>
      <c r="BLD9" s="973"/>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76"/>
      <c r="BQC9" s="973"/>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76"/>
      <c r="BVB9" s="973"/>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76"/>
      <c r="CAA9" s="973"/>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76"/>
      <c r="CEZ9" s="973"/>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76"/>
      <c r="CJY9" s="973"/>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76"/>
      <c r="COX9" s="973"/>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76"/>
      <c r="CTW9" s="973"/>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76"/>
      <c r="CYV9" s="973"/>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76"/>
      <c r="DDU9" s="973"/>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76"/>
      <c r="DIT9" s="973"/>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76"/>
      <c r="DNS9" s="973"/>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76"/>
      <c r="DSR9" s="973"/>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76"/>
      <c r="DXQ9" s="973"/>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76"/>
      <c r="ECP9" s="973"/>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76"/>
      <c r="EHO9" s="973"/>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76"/>
      <c r="EMN9" s="973"/>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76"/>
      <c r="ERM9" s="973"/>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76"/>
      <c r="EWL9" s="973"/>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76"/>
      <c r="FBK9" s="973"/>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76"/>
      <c r="FGJ9" s="973"/>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76"/>
      <c r="FLI9" s="973"/>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76"/>
      <c r="FQH9" s="973"/>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76"/>
      <c r="FVG9" s="973"/>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76"/>
      <c r="GAF9" s="973"/>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76"/>
      <c r="GFE9" s="973"/>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76"/>
      <c r="GKD9" s="973"/>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76"/>
      <c r="GPC9" s="973"/>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76"/>
      <c r="GUB9" s="973"/>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76"/>
      <c r="GZA9" s="973"/>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76"/>
      <c r="HDZ9" s="973"/>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76"/>
      <c r="HIY9" s="973"/>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76"/>
      <c r="HNX9" s="973"/>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76"/>
      <c r="HSW9" s="973"/>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76"/>
      <c r="HXV9" s="973"/>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76"/>
      <c r="ICU9" s="973"/>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76"/>
      <c r="IHT9" s="973"/>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76"/>
      <c r="IMS9" s="973"/>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76"/>
      <c r="IRR9" s="973"/>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76"/>
      <c r="IWQ9" s="973"/>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76"/>
      <c r="JBP9" s="973"/>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76"/>
      <c r="JGO9" s="973"/>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76"/>
      <c r="JLN9" s="973"/>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76"/>
      <c r="JQM9" s="973"/>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76"/>
      <c r="JVL9" s="973"/>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76"/>
      <c r="KAK9" s="973"/>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76"/>
      <c r="KFJ9" s="973"/>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76"/>
      <c r="KKI9" s="973"/>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76"/>
      <c r="KPH9" s="973"/>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76"/>
      <c r="KUG9" s="973"/>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76"/>
      <c r="KZF9" s="973"/>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76"/>
      <c r="LEE9" s="973"/>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76"/>
      <c r="LJD9" s="973"/>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76"/>
      <c r="LOC9" s="973"/>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76"/>
      <c r="LTB9" s="973"/>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76"/>
      <c r="LYA9" s="973"/>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76"/>
      <c r="MCZ9" s="973"/>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76"/>
      <c r="MHY9" s="973"/>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76"/>
      <c r="MMX9" s="973"/>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76"/>
      <c r="MRW9" s="973"/>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76"/>
      <c r="MWV9" s="973"/>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76"/>
      <c r="NBU9" s="973"/>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76"/>
      <c r="NGT9" s="973"/>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76"/>
      <c r="NLS9" s="973"/>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76"/>
      <c r="NQR9" s="973"/>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76"/>
      <c r="NVQ9" s="973"/>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76"/>
      <c r="OAP9" s="973"/>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76"/>
      <c r="OFO9" s="973"/>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76"/>
      <c r="OKN9" s="973"/>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76"/>
      <c r="OPM9" s="973"/>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76"/>
      <c r="OUL9" s="973"/>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76"/>
      <c r="OZK9" s="973"/>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76"/>
      <c r="PEJ9" s="973"/>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76"/>
      <c r="PJI9" s="973"/>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76"/>
      <c r="POH9" s="973"/>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76"/>
      <c r="PTG9" s="973"/>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76"/>
      <c r="PYF9" s="973"/>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76"/>
      <c r="QDE9" s="973"/>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76"/>
      <c r="QID9" s="973"/>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76"/>
      <c r="QNC9" s="973"/>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76"/>
      <c r="QSB9" s="973"/>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76"/>
      <c r="QXA9" s="973"/>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76"/>
      <c r="RBZ9" s="973"/>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76"/>
      <c r="RGY9" s="973"/>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76"/>
      <c r="RLX9" s="973"/>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76"/>
      <c r="RQW9" s="973"/>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76"/>
      <c r="RVV9" s="973"/>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76"/>
      <c r="SAU9" s="973"/>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76"/>
      <c r="SFT9" s="973"/>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76"/>
      <c r="SKS9" s="973"/>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76"/>
      <c r="SPR9" s="973"/>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76"/>
      <c r="SUQ9" s="973"/>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76"/>
      <c r="SZP9" s="973"/>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76"/>
      <c r="TEO9" s="973"/>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76"/>
      <c r="TJN9" s="973"/>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76"/>
      <c r="TOM9" s="973"/>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76"/>
      <c r="TTL9" s="973"/>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76"/>
      <c r="TYK9" s="973"/>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76"/>
      <c r="UDJ9" s="973"/>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76"/>
      <c r="UII9" s="973"/>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76"/>
      <c r="UNH9" s="973"/>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76"/>
      <c r="USG9" s="973"/>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76"/>
      <c r="UXF9" s="973"/>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76"/>
      <c r="VCE9" s="973"/>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76"/>
      <c r="VHD9" s="973"/>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76"/>
      <c r="VMC9" s="973"/>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76"/>
      <c r="VRB9" s="973"/>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76"/>
      <c r="VWA9" s="973"/>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76"/>
      <c r="WAZ9" s="973"/>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76"/>
      <c r="WFY9" s="973"/>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76"/>
      <c r="WKX9" s="973"/>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76"/>
      <c r="WPW9" s="973"/>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76"/>
      <c r="WUV9" s="973"/>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76"/>
      <c r="WZU9" s="973"/>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74"/>
    </row>
    <row r="10" spans="1:16373" ht="16" thickBot="1">
      <c r="A10" s="977" t="s">
        <v>169</v>
      </c>
      <c r="B10" s="985"/>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74"/>
      <c r="NN10" s="971"/>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74"/>
      <c r="SM10" s="971"/>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74"/>
      <c r="XL10" s="971"/>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74"/>
      <c r="ACK10" s="971"/>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74"/>
      <c r="AHJ10" s="971"/>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74"/>
      <c r="AMI10" s="971"/>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74"/>
      <c r="ARH10" s="971"/>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74"/>
      <c r="AWG10" s="971"/>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74"/>
      <c r="BBF10" s="971"/>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74"/>
      <c r="BGE10" s="971"/>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74"/>
      <c r="BLD10" s="971"/>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74"/>
      <c r="BQC10" s="971"/>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74"/>
      <c r="BVB10" s="971"/>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74"/>
      <c r="CAA10" s="971"/>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74"/>
      <c r="CEZ10" s="971"/>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74"/>
      <c r="CJY10" s="971"/>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74"/>
      <c r="COX10" s="971"/>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74"/>
      <c r="CTW10" s="971"/>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74"/>
      <c r="CYV10" s="971"/>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74"/>
      <c r="DDU10" s="971"/>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74"/>
      <c r="DIT10" s="971"/>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74"/>
      <c r="DNS10" s="971"/>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74"/>
      <c r="DSR10" s="971"/>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74"/>
      <c r="DXQ10" s="971"/>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74"/>
      <c r="ECP10" s="971"/>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74"/>
      <c r="EHO10" s="971"/>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74"/>
      <c r="EMN10" s="971"/>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74"/>
      <c r="ERM10" s="971"/>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74"/>
      <c r="EWL10" s="971"/>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74"/>
      <c r="FBK10" s="971"/>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74"/>
      <c r="FGJ10" s="971"/>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74"/>
      <c r="FLI10" s="971"/>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74"/>
      <c r="FQH10" s="971"/>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74"/>
      <c r="FVG10" s="971"/>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74"/>
      <c r="GAF10" s="971"/>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74"/>
      <c r="GFE10" s="971"/>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74"/>
      <c r="GKD10" s="971"/>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74"/>
      <c r="GPC10" s="971"/>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74"/>
      <c r="GUB10" s="971"/>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74"/>
      <c r="GZA10" s="971"/>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74"/>
      <c r="HDZ10" s="971"/>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74"/>
      <c r="HIY10" s="971"/>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74"/>
      <c r="HNX10" s="971"/>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74"/>
      <c r="HSW10" s="971"/>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74"/>
      <c r="HXV10" s="971"/>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74"/>
      <c r="ICU10" s="971"/>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74"/>
      <c r="IHT10" s="971"/>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74"/>
      <c r="IMS10" s="971"/>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74"/>
      <c r="IRR10" s="971"/>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74"/>
      <c r="IWQ10" s="971"/>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74"/>
      <c r="JBP10" s="971"/>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74"/>
      <c r="JGO10" s="971"/>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74"/>
      <c r="JLN10" s="971"/>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74"/>
      <c r="JQM10" s="971"/>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74"/>
      <c r="JVL10" s="971"/>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74"/>
      <c r="KAK10" s="971"/>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74"/>
      <c r="KFJ10" s="971"/>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74"/>
      <c r="KKI10" s="971"/>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74"/>
      <c r="KPH10" s="971"/>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74"/>
      <c r="KUG10" s="971"/>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74"/>
      <c r="KZF10" s="971"/>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74"/>
      <c r="LEE10" s="971"/>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74"/>
      <c r="LJD10" s="971"/>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74"/>
      <c r="LOC10" s="971"/>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74"/>
      <c r="LTB10" s="971"/>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74"/>
      <c r="LYA10" s="971"/>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74"/>
      <c r="MCZ10" s="971"/>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74"/>
      <c r="MHY10" s="971"/>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74"/>
      <c r="MMX10" s="971"/>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74"/>
      <c r="MRW10" s="971"/>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74"/>
      <c r="MWV10" s="971"/>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74"/>
      <c r="NBU10" s="971"/>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74"/>
      <c r="NGT10" s="971"/>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74"/>
      <c r="NLS10" s="971"/>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74"/>
      <c r="NQR10" s="971"/>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74"/>
      <c r="NVQ10" s="971"/>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74"/>
      <c r="OAP10" s="971"/>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74"/>
      <c r="OFO10" s="971"/>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74"/>
      <c r="OKN10" s="971"/>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74"/>
      <c r="OPM10" s="971"/>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74"/>
      <c r="OUL10" s="971"/>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74"/>
      <c r="OZK10" s="971"/>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74"/>
      <c r="PEJ10" s="971"/>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74"/>
      <c r="PJI10" s="971"/>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74"/>
      <c r="POH10" s="971"/>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74"/>
      <c r="PTG10" s="971"/>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74"/>
      <c r="PYF10" s="971"/>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74"/>
      <c r="QDE10" s="971"/>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74"/>
      <c r="QID10" s="971"/>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74"/>
      <c r="QNC10" s="971"/>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74"/>
      <c r="QSB10" s="971"/>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74"/>
      <c r="QXA10" s="971"/>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74"/>
      <c r="RBZ10" s="971"/>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74"/>
      <c r="RGY10" s="971"/>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74"/>
      <c r="RLX10" s="971"/>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74"/>
      <c r="RQW10" s="971"/>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74"/>
      <c r="RVV10" s="971"/>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74"/>
      <c r="SAU10" s="971"/>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74"/>
      <c r="SFT10" s="971"/>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74"/>
      <c r="SKS10" s="971"/>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74"/>
      <c r="SPR10" s="971"/>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74"/>
      <c r="SUQ10" s="971"/>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74"/>
      <c r="SZP10" s="971"/>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74"/>
      <c r="TEO10" s="971"/>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74"/>
      <c r="TJN10" s="971"/>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74"/>
      <c r="TOM10" s="971"/>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74"/>
      <c r="TTL10" s="971"/>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74"/>
      <c r="TYK10" s="971"/>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74"/>
      <c r="UDJ10" s="971"/>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74"/>
      <c r="UII10" s="971"/>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74"/>
      <c r="UNH10" s="971"/>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74"/>
      <c r="USG10" s="971"/>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74"/>
      <c r="UXF10" s="971"/>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74"/>
      <c r="VCE10" s="971"/>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74"/>
      <c r="VHD10" s="971"/>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74"/>
      <c r="VMC10" s="971"/>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74"/>
      <c r="VRB10" s="971"/>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74"/>
      <c r="VWA10" s="971"/>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74"/>
      <c r="WAZ10" s="971"/>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74"/>
      <c r="WFY10" s="971"/>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74"/>
      <c r="WKX10" s="971"/>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74"/>
      <c r="WPW10" s="971"/>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74"/>
      <c r="WUV10" s="971"/>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74"/>
      <c r="WZU10" s="971"/>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74"/>
    </row>
    <row r="11" spans="1:16373" ht="16" thickBot="1">
      <c r="A11" s="978"/>
      <c r="B11" s="986"/>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75"/>
      <c r="NN11" s="972"/>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75"/>
      <c r="SM11" s="972"/>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75"/>
      <c r="XL11" s="972"/>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75"/>
      <c r="ACK11" s="972"/>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75"/>
      <c r="AHJ11" s="972"/>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75"/>
      <c r="AMI11" s="972"/>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75"/>
      <c r="ARH11" s="972"/>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75"/>
      <c r="AWG11" s="972"/>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75"/>
      <c r="BBF11" s="972"/>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75"/>
      <c r="BGE11" s="972"/>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75"/>
      <c r="BLD11" s="972"/>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75"/>
      <c r="BQC11" s="972"/>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75"/>
      <c r="BVB11" s="972"/>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75"/>
      <c r="CAA11" s="972"/>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75"/>
      <c r="CEZ11" s="972"/>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75"/>
      <c r="CJY11" s="972"/>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75"/>
      <c r="COX11" s="972"/>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75"/>
      <c r="CTW11" s="972"/>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75"/>
      <c r="CYV11" s="972"/>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75"/>
      <c r="DDU11" s="972"/>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75"/>
      <c r="DIT11" s="972"/>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75"/>
      <c r="DNS11" s="972"/>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75"/>
      <c r="DSR11" s="972"/>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75"/>
      <c r="DXQ11" s="972"/>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75"/>
      <c r="ECP11" s="972"/>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75"/>
      <c r="EHO11" s="972"/>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75"/>
      <c r="EMN11" s="972"/>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75"/>
      <c r="ERM11" s="972"/>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75"/>
      <c r="EWL11" s="972"/>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75"/>
      <c r="FBK11" s="972"/>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75"/>
      <c r="FGJ11" s="972"/>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75"/>
      <c r="FLI11" s="972"/>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75"/>
      <c r="FQH11" s="972"/>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75"/>
      <c r="FVG11" s="972"/>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75"/>
      <c r="GAF11" s="972"/>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75"/>
      <c r="GFE11" s="972"/>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75"/>
      <c r="GKD11" s="972"/>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75"/>
      <c r="GPC11" s="972"/>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75"/>
      <c r="GUB11" s="972"/>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75"/>
      <c r="GZA11" s="972"/>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75"/>
      <c r="HDZ11" s="972"/>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75"/>
      <c r="HIY11" s="972"/>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75"/>
      <c r="HNX11" s="972"/>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75"/>
      <c r="HSW11" s="972"/>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75"/>
      <c r="HXV11" s="972"/>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75"/>
      <c r="ICU11" s="972"/>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75"/>
      <c r="IHT11" s="972"/>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75"/>
      <c r="IMS11" s="972"/>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75"/>
      <c r="IRR11" s="972"/>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75"/>
      <c r="IWQ11" s="972"/>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75"/>
      <c r="JBP11" s="972"/>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75"/>
      <c r="JGO11" s="972"/>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75"/>
      <c r="JLN11" s="972"/>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75"/>
      <c r="JQM11" s="972"/>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75"/>
      <c r="JVL11" s="972"/>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75"/>
      <c r="KAK11" s="972"/>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75"/>
      <c r="KFJ11" s="972"/>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75"/>
      <c r="KKI11" s="972"/>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75"/>
      <c r="KPH11" s="972"/>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75"/>
      <c r="KUG11" s="972"/>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75"/>
      <c r="KZF11" s="972"/>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75"/>
      <c r="LEE11" s="972"/>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75"/>
      <c r="LJD11" s="972"/>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75"/>
      <c r="LOC11" s="972"/>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75"/>
      <c r="LTB11" s="972"/>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75"/>
      <c r="LYA11" s="972"/>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75"/>
      <c r="MCZ11" s="972"/>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75"/>
      <c r="MHY11" s="972"/>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75"/>
      <c r="MMX11" s="972"/>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75"/>
      <c r="MRW11" s="972"/>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75"/>
      <c r="MWV11" s="972"/>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75"/>
      <c r="NBU11" s="972"/>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75"/>
      <c r="NGT11" s="972"/>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75"/>
      <c r="NLS11" s="972"/>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75"/>
      <c r="NQR11" s="972"/>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75"/>
      <c r="NVQ11" s="972"/>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75"/>
      <c r="OAP11" s="972"/>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75"/>
      <c r="OFO11" s="972"/>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75"/>
      <c r="OKN11" s="972"/>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75"/>
      <c r="OPM11" s="972"/>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75"/>
      <c r="OUL11" s="972"/>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75"/>
      <c r="OZK11" s="972"/>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75"/>
      <c r="PEJ11" s="972"/>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75"/>
      <c r="PJI11" s="972"/>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75"/>
      <c r="POH11" s="972"/>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75"/>
      <c r="PTG11" s="972"/>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75"/>
      <c r="PYF11" s="972"/>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75"/>
      <c r="QDE11" s="972"/>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75"/>
      <c r="QID11" s="972"/>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75"/>
      <c r="QNC11" s="972"/>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75"/>
      <c r="QSB11" s="972"/>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75"/>
      <c r="QXA11" s="972"/>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75"/>
      <c r="RBZ11" s="972"/>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75"/>
      <c r="RGY11" s="972"/>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75"/>
      <c r="RLX11" s="972"/>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75"/>
      <c r="RQW11" s="972"/>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75"/>
      <c r="RVV11" s="972"/>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75"/>
      <c r="SAU11" s="972"/>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75"/>
      <c r="SFT11" s="972"/>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75"/>
      <c r="SKS11" s="972"/>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75"/>
      <c r="SPR11" s="972"/>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75"/>
      <c r="SUQ11" s="972"/>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75"/>
      <c r="SZP11" s="972"/>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75"/>
      <c r="TEO11" s="972"/>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75"/>
      <c r="TJN11" s="972"/>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75"/>
      <c r="TOM11" s="972"/>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75"/>
      <c r="TTL11" s="972"/>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75"/>
      <c r="TYK11" s="972"/>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75"/>
      <c r="UDJ11" s="972"/>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75"/>
      <c r="UII11" s="972"/>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75"/>
      <c r="UNH11" s="972"/>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75"/>
      <c r="USG11" s="972"/>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75"/>
      <c r="UXF11" s="972"/>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75"/>
      <c r="VCE11" s="972"/>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75"/>
      <c r="VHD11" s="972"/>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75"/>
      <c r="VMC11" s="972"/>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75"/>
      <c r="VRB11" s="972"/>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75"/>
      <c r="VWA11" s="972"/>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75"/>
      <c r="WAZ11" s="972"/>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75"/>
      <c r="WFY11" s="972"/>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75"/>
      <c r="WKX11" s="972"/>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75"/>
      <c r="WPW11" s="972"/>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75"/>
      <c r="WUV11" s="972"/>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75"/>
      <c r="WZU11" s="972"/>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74"/>
    </row>
    <row r="12" spans="1:16373" ht="16" thickBot="1">
      <c r="A12" s="979"/>
      <c r="B12" s="987"/>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75"/>
      <c r="NN12" s="972"/>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75"/>
      <c r="SM12" s="972"/>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75"/>
      <c r="XL12" s="972"/>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75"/>
      <c r="ACK12" s="972"/>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75"/>
      <c r="AHJ12" s="972"/>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75"/>
      <c r="AMI12" s="972"/>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75"/>
      <c r="ARH12" s="972"/>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75"/>
      <c r="AWG12" s="972"/>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75"/>
      <c r="BBF12" s="972"/>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75"/>
      <c r="BGE12" s="972"/>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75"/>
      <c r="BLD12" s="972"/>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75"/>
      <c r="BQC12" s="972"/>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75"/>
      <c r="BVB12" s="972"/>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75"/>
      <c r="CAA12" s="972"/>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75"/>
      <c r="CEZ12" s="972"/>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75"/>
      <c r="CJY12" s="972"/>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75"/>
      <c r="COX12" s="972"/>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75"/>
      <c r="CTW12" s="972"/>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75"/>
      <c r="CYV12" s="972"/>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75"/>
      <c r="DDU12" s="972"/>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75"/>
      <c r="DIT12" s="972"/>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75"/>
      <c r="DNS12" s="972"/>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75"/>
      <c r="DSR12" s="972"/>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75"/>
      <c r="DXQ12" s="972"/>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75"/>
      <c r="ECP12" s="972"/>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75"/>
      <c r="EHO12" s="972"/>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75"/>
      <c r="EMN12" s="972"/>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75"/>
      <c r="ERM12" s="972"/>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75"/>
      <c r="EWL12" s="972"/>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75"/>
      <c r="FBK12" s="972"/>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75"/>
      <c r="FGJ12" s="972"/>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75"/>
      <c r="FLI12" s="972"/>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75"/>
      <c r="FQH12" s="972"/>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75"/>
      <c r="FVG12" s="972"/>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75"/>
      <c r="GAF12" s="972"/>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75"/>
      <c r="GFE12" s="972"/>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75"/>
      <c r="GKD12" s="972"/>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75"/>
      <c r="GPC12" s="972"/>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75"/>
      <c r="GUB12" s="972"/>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75"/>
      <c r="GZA12" s="972"/>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75"/>
      <c r="HDZ12" s="972"/>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75"/>
      <c r="HIY12" s="972"/>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75"/>
      <c r="HNX12" s="972"/>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75"/>
      <c r="HSW12" s="972"/>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75"/>
      <c r="HXV12" s="972"/>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75"/>
      <c r="ICU12" s="972"/>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75"/>
      <c r="IHT12" s="972"/>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75"/>
      <c r="IMS12" s="972"/>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75"/>
      <c r="IRR12" s="972"/>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75"/>
      <c r="IWQ12" s="972"/>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75"/>
      <c r="JBP12" s="972"/>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75"/>
      <c r="JGO12" s="972"/>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75"/>
      <c r="JLN12" s="972"/>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75"/>
      <c r="JQM12" s="972"/>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75"/>
      <c r="JVL12" s="972"/>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75"/>
      <c r="KAK12" s="972"/>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75"/>
      <c r="KFJ12" s="972"/>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75"/>
      <c r="KKI12" s="972"/>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75"/>
      <c r="KPH12" s="972"/>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75"/>
      <c r="KUG12" s="972"/>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75"/>
      <c r="KZF12" s="972"/>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75"/>
      <c r="LEE12" s="972"/>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75"/>
      <c r="LJD12" s="972"/>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75"/>
      <c r="LOC12" s="972"/>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75"/>
      <c r="LTB12" s="972"/>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75"/>
      <c r="LYA12" s="972"/>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75"/>
      <c r="MCZ12" s="972"/>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75"/>
      <c r="MHY12" s="972"/>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75"/>
      <c r="MMX12" s="972"/>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75"/>
      <c r="MRW12" s="972"/>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75"/>
      <c r="MWV12" s="972"/>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75"/>
      <c r="NBU12" s="972"/>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75"/>
      <c r="NGT12" s="972"/>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75"/>
      <c r="NLS12" s="972"/>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75"/>
      <c r="NQR12" s="972"/>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75"/>
      <c r="NVQ12" s="972"/>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75"/>
      <c r="OAP12" s="972"/>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75"/>
      <c r="OFO12" s="972"/>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75"/>
      <c r="OKN12" s="972"/>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75"/>
      <c r="OPM12" s="972"/>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75"/>
      <c r="OUL12" s="972"/>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75"/>
      <c r="OZK12" s="972"/>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75"/>
      <c r="PEJ12" s="972"/>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75"/>
      <c r="PJI12" s="972"/>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75"/>
      <c r="POH12" s="972"/>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75"/>
      <c r="PTG12" s="972"/>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75"/>
      <c r="PYF12" s="972"/>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75"/>
      <c r="QDE12" s="972"/>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75"/>
      <c r="QID12" s="972"/>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75"/>
      <c r="QNC12" s="972"/>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75"/>
      <c r="QSB12" s="972"/>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75"/>
      <c r="QXA12" s="972"/>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75"/>
      <c r="RBZ12" s="972"/>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75"/>
      <c r="RGY12" s="972"/>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75"/>
      <c r="RLX12" s="972"/>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75"/>
      <c r="RQW12" s="972"/>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75"/>
      <c r="RVV12" s="972"/>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75"/>
      <c r="SAU12" s="972"/>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75"/>
      <c r="SFT12" s="972"/>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75"/>
      <c r="SKS12" s="972"/>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75"/>
      <c r="SPR12" s="972"/>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75"/>
      <c r="SUQ12" s="972"/>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75"/>
      <c r="SZP12" s="972"/>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75"/>
      <c r="TEO12" s="972"/>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75"/>
      <c r="TJN12" s="972"/>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75"/>
      <c r="TOM12" s="972"/>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75"/>
      <c r="TTL12" s="972"/>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75"/>
      <c r="TYK12" s="972"/>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75"/>
      <c r="UDJ12" s="972"/>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75"/>
      <c r="UII12" s="972"/>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75"/>
      <c r="UNH12" s="972"/>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75"/>
      <c r="USG12" s="972"/>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75"/>
      <c r="UXF12" s="972"/>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75"/>
      <c r="VCE12" s="972"/>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75"/>
      <c r="VHD12" s="972"/>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75"/>
      <c r="VMC12" s="972"/>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75"/>
      <c r="VRB12" s="972"/>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75"/>
      <c r="VWA12" s="972"/>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75"/>
      <c r="WAZ12" s="972"/>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75"/>
      <c r="WFY12" s="972"/>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75"/>
      <c r="WKX12" s="972"/>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75"/>
      <c r="WPW12" s="972"/>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75"/>
      <c r="WUV12" s="972"/>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75"/>
      <c r="WZU12" s="972"/>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74"/>
    </row>
    <row r="13" spans="1:16373" ht="16" thickBot="1">
      <c r="A13" s="980"/>
      <c r="B13" s="988"/>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76"/>
      <c r="NN13" s="973"/>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76"/>
      <c r="SM13" s="973"/>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76"/>
      <c r="XL13" s="973"/>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76"/>
      <c r="ACK13" s="973"/>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76"/>
      <c r="AHJ13" s="973"/>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76"/>
      <c r="AMI13" s="973"/>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76"/>
      <c r="ARH13" s="973"/>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76"/>
      <c r="AWG13" s="973"/>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76"/>
      <c r="BBF13" s="973"/>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76"/>
      <c r="BGE13" s="973"/>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76"/>
      <c r="BLD13" s="973"/>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76"/>
      <c r="BQC13" s="973"/>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76"/>
      <c r="BVB13" s="973"/>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76"/>
      <c r="CAA13" s="973"/>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76"/>
      <c r="CEZ13" s="973"/>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76"/>
      <c r="CJY13" s="973"/>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76"/>
      <c r="COX13" s="973"/>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76"/>
      <c r="CTW13" s="973"/>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76"/>
      <c r="CYV13" s="973"/>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76"/>
      <c r="DDU13" s="973"/>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76"/>
      <c r="DIT13" s="973"/>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76"/>
      <c r="DNS13" s="973"/>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76"/>
      <c r="DSR13" s="973"/>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76"/>
      <c r="DXQ13" s="973"/>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76"/>
      <c r="ECP13" s="973"/>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76"/>
      <c r="EHO13" s="973"/>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76"/>
      <c r="EMN13" s="973"/>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76"/>
      <c r="ERM13" s="973"/>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76"/>
      <c r="EWL13" s="973"/>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76"/>
      <c r="FBK13" s="973"/>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76"/>
      <c r="FGJ13" s="973"/>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76"/>
      <c r="FLI13" s="973"/>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76"/>
      <c r="FQH13" s="973"/>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76"/>
      <c r="FVG13" s="973"/>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76"/>
      <c r="GAF13" s="973"/>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76"/>
      <c r="GFE13" s="973"/>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76"/>
      <c r="GKD13" s="973"/>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76"/>
      <c r="GPC13" s="973"/>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76"/>
      <c r="GUB13" s="973"/>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76"/>
      <c r="GZA13" s="973"/>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76"/>
      <c r="HDZ13" s="973"/>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76"/>
      <c r="HIY13" s="973"/>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76"/>
      <c r="HNX13" s="973"/>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76"/>
      <c r="HSW13" s="973"/>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76"/>
      <c r="HXV13" s="973"/>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76"/>
      <c r="ICU13" s="973"/>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76"/>
      <c r="IHT13" s="973"/>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76"/>
      <c r="IMS13" s="973"/>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76"/>
      <c r="IRR13" s="973"/>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76"/>
      <c r="IWQ13" s="973"/>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76"/>
      <c r="JBP13" s="973"/>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76"/>
      <c r="JGO13" s="973"/>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76"/>
      <c r="JLN13" s="973"/>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76"/>
      <c r="JQM13" s="973"/>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76"/>
      <c r="JVL13" s="973"/>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76"/>
      <c r="KAK13" s="973"/>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76"/>
      <c r="KFJ13" s="973"/>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76"/>
      <c r="KKI13" s="973"/>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76"/>
      <c r="KPH13" s="973"/>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76"/>
      <c r="KUG13" s="973"/>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76"/>
      <c r="KZF13" s="973"/>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76"/>
      <c r="LEE13" s="973"/>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76"/>
      <c r="LJD13" s="973"/>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76"/>
      <c r="LOC13" s="973"/>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76"/>
      <c r="LTB13" s="973"/>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76"/>
      <c r="LYA13" s="973"/>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76"/>
      <c r="MCZ13" s="973"/>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76"/>
      <c r="MHY13" s="973"/>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76"/>
      <c r="MMX13" s="973"/>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76"/>
      <c r="MRW13" s="973"/>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76"/>
      <c r="MWV13" s="973"/>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76"/>
      <c r="NBU13" s="973"/>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76"/>
      <c r="NGT13" s="973"/>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76"/>
      <c r="NLS13" s="973"/>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76"/>
      <c r="NQR13" s="973"/>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76"/>
      <c r="NVQ13" s="973"/>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76"/>
      <c r="OAP13" s="973"/>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76"/>
      <c r="OFO13" s="973"/>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76"/>
      <c r="OKN13" s="973"/>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76"/>
      <c r="OPM13" s="973"/>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76"/>
      <c r="OUL13" s="973"/>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76"/>
      <c r="OZK13" s="973"/>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76"/>
      <c r="PEJ13" s="973"/>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76"/>
      <c r="PJI13" s="973"/>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76"/>
      <c r="POH13" s="973"/>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76"/>
      <c r="PTG13" s="973"/>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76"/>
      <c r="PYF13" s="973"/>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76"/>
      <c r="QDE13" s="973"/>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76"/>
      <c r="QID13" s="973"/>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76"/>
      <c r="QNC13" s="973"/>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76"/>
      <c r="QSB13" s="973"/>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76"/>
      <c r="QXA13" s="973"/>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76"/>
      <c r="RBZ13" s="973"/>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76"/>
      <c r="RGY13" s="973"/>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76"/>
      <c r="RLX13" s="973"/>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76"/>
      <c r="RQW13" s="973"/>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76"/>
      <c r="RVV13" s="973"/>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76"/>
      <c r="SAU13" s="973"/>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76"/>
      <c r="SFT13" s="973"/>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76"/>
      <c r="SKS13" s="973"/>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76"/>
      <c r="SPR13" s="973"/>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76"/>
      <c r="SUQ13" s="973"/>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76"/>
      <c r="SZP13" s="973"/>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76"/>
      <c r="TEO13" s="973"/>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76"/>
      <c r="TJN13" s="973"/>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76"/>
      <c r="TOM13" s="973"/>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76"/>
      <c r="TTL13" s="973"/>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76"/>
      <c r="TYK13" s="973"/>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76"/>
      <c r="UDJ13" s="973"/>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76"/>
      <c r="UII13" s="973"/>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76"/>
      <c r="UNH13" s="973"/>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76"/>
      <c r="USG13" s="973"/>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76"/>
      <c r="UXF13" s="973"/>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76"/>
      <c r="VCE13" s="973"/>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76"/>
      <c r="VHD13" s="973"/>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76"/>
      <c r="VMC13" s="973"/>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76"/>
      <c r="VRB13" s="973"/>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76"/>
      <c r="VWA13" s="973"/>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76"/>
      <c r="WAZ13" s="973"/>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76"/>
      <c r="WFY13" s="973"/>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76"/>
      <c r="WKX13" s="973"/>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76"/>
      <c r="WPW13" s="973"/>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76"/>
      <c r="WUV13" s="973"/>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76"/>
      <c r="WZU13" s="973"/>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74"/>
    </row>
    <row r="14" spans="1:16373" ht="16" thickBot="1">
      <c r="A14" s="977" t="s">
        <v>170</v>
      </c>
      <c r="B14" s="981"/>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74"/>
      <c r="NN14" s="971"/>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74"/>
      <c r="SM14" s="971"/>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74"/>
      <c r="XL14" s="971"/>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74"/>
      <c r="ACK14" s="971"/>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74"/>
      <c r="AHJ14" s="971"/>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74"/>
      <c r="AMI14" s="971"/>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74"/>
      <c r="ARH14" s="971"/>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74"/>
      <c r="AWG14" s="971"/>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74"/>
      <c r="BBF14" s="971"/>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74"/>
      <c r="BGE14" s="971"/>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74"/>
      <c r="BLD14" s="971"/>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74"/>
      <c r="BQC14" s="971"/>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74"/>
      <c r="BVB14" s="971"/>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74"/>
      <c r="CAA14" s="971"/>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74"/>
      <c r="CEZ14" s="971"/>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74"/>
      <c r="CJY14" s="971"/>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74"/>
      <c r="COX14" s="971"/>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74"/>
      <c r="CTW14" s="971"/>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74"/>
      <c r="CYV14" s="971"/>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74"/>
      <c r="DDU14" s="971"/>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74"/>
      <c r="DIT14" s="971"/>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74"/>
      <c r="DNS14" s="971"/>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74"/>
      <c r="DSR14" s="971"/>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74"/>
      <c r="DXQ14" s="971"/>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74"/>
      <c r="ECP14" s="971"/>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74"/>
      <c r="EHO14" s="971"/>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74"/>
      <c r="EMN14" s="971"/>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74"/>
      <c r="ERM14" s="971"/>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74"/>
      <c r="EWL14" s="971"/>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74"/>
      <c r="FBK14" s="971"/>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74"/>
      <c r="FGJ14" s="971"/>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74"/>
      <c r="FLI14" s="971"/>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74"/>
      <c r="FQH14" s="971"/>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74"/>
      <c r="FVG14" s="971"/>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74"/>
      <c r="GAF14" s="971"/>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74"/>
      <c r="GFE14" s="971"/>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74"/>
      <c r="GKD14" s="971"/>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74"/>
      <c r="GPC14" s="971"/>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74"/>
      <c r="GUB14" s="971"/>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74"/>
      <c r="GZA14" s="971"/>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74"/>
      <c r="HDZ14" s="971"/>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74"/>
      <c r="HIY14" s="971"/>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74"/>
      <c r="HNX14" s="971"/>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74"/>
      <c r="HSW14" s="971"/>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74"/>
      <c r="HXV14" s="971"/>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74"/>
      <c r="ICU14" s="971"/>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74"/>
      <c r="IHT14" s="971"/>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74"/>
      <c r="IMS14" s="971"/>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74"/>
      <c r="IRR14" s="971"/>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74"/>
      <c r="IWQ14" s="971"/>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74"/>
      <c r="JBP14" s="971"/>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74"/>
      <c r="JGO14" s="971"/>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74"/>
      <c r="JLN14" s="971"/>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74"/>
      <c r="JQM14" s="971"/>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74"/>
      <c r="JVL14" s="971"/>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74"/>
      <c r="KAK14" s="971"/>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74"/>
      <c r="KFJ14" s="971"/>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74"/>
      <c r="KKI14" s="971"/>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74"/>
      <c r="KPH14" s="971"/>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74"/>
      <c r="KUG14" s="971"/>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74"/>
      <c r="KZF14" s="971"/>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74"/>
      <c r="LEE14" s="971"/>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74"/>
      <c r="LJD14" s="971"/>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74"/>
      <c r="LOC14" s="971"/>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74"/>
      <c r="LTB14" s="971"/>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74"/>
      <c r="LYA14" s="971"/>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74"/>
      <c r="MCZ14" s="971"/>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74"/>
      <c r="MHY14" s="971"/>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74"/>
      <c r="MMX14" s="971"/>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74"/>
      <c r="MRW14" s="971"/>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74"/>
      <c r="MWV14" s="971"/>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74"/>
      <c r="NBU14" s="971"/>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74"/>
      <c r="NGT14" s="971"/>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74"/>
      <c r="NLS14" s="971"/>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74"/>
      <c r="NQR14" s="971"/>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74"/>
      <c r="NVQ14" s="971"/>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74"/>
      <c r="OAP14" s="971"/>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74"/>
      <c r="OFO14" s="971"/>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74"/>
      <c r="OKN14" s="971"/>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74"/>
      <c r="OPM14" s="971"/>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74"/>
      <c r="OUL14" s="971"/>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74"/>
      <c r="OZK14" s="971"/>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74"/>
      <c r="PEJ14" s="971"/>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74"/>
      <c r="PJI14" s="971"/>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74"/>
      <c r="POH14" s="971"/>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74"/>
      <c r="PTG14" s="971"/>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74"/>
      <c r="PYF14" s="971"/>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74"/>
      <c r="QDE14" s="971"/>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74"/>
      <c r="QID14" s="971"/>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74"/>
      <c r="QNC14" s="971"/>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74"/>
      <c r="QSB14" s="971"/>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74"/>
      <c r="QXA14" s="971"/>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74"/>
      <c r="RBZ14" s="971"/>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74"/>
      <c r="RGY14" s="971"/>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74"/>
      <c r="RLX14" s="971"/>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74"/>
      <c r="RQW14" s="971"/>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74"/>
      <c r="RVV14" s="971"/>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74"/>
      <c r="SAU14" s="971"/>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74"/>
      <c r="SFT14" s="971"/>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74"/>
      <c r="SKS14" s="971"/>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74"/>
      <c r="SPR14" s="971"/>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74"/>
      <c r="SUQ14" s="971"/>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74"/>
      <c r="SZP14" s="971"/>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74"/>
      <c r="TEO14" s="971"/>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74"/>
      <c r="TJN14" s="971"/>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74"/>
      <c r="TOM14" s="971"/>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74"/>
      <c r="TTL14" s="971"/>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74"/>
      <c r="TYK14" s="971"/>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74"/>
      <c r="UDJ14" s="971"/>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74"/>
      <c r="UII14" s="971"/>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74"/>
      <c r="UNH14" s="971"/>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74"/>
      <c r="USG14" s="971"/>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74"/>
      <c r="UXF14" s="971"/>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74"/>
      <c r="VCE14" s="971"/>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74"/>
      <c r="VHD14" s="971"/>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74"/>
      <c r="VMC14" s="971"/>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74"/>
      <c r="VRB14" s="971"/>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74"/>
      <c r="VWA14" s="971"/>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74"/>
      <c r="WAZ14" s="971"/>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74"/>
      <c r="WFY14" s="971"/>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74"/>
      <c r="WKX14" s="971"/>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74"/>
      <c r="WPW14" s="971"/>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74"/>
      <c r="WUV14" s="971"/>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74"/>
      <c r="WZU14" s="971"/>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74"/>
    </row>
    <row r="15" spans="1:16373" ht="16" thickBot="1">
      <c r="A15" s="978"/>
      <c r="B15" s="982"/>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75"/>
      <c r="NN15" s="972"/>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75"/>
      <c r="SM15" s="972"/>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75"/>
      <c r="XL15" s="972"/>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75"/>
      <c r="ACK15" s="972"/>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75"/>
      <c r="AHJ15" s="972"/>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75"/>
      <c r="AMI15" s="972"/>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75"/>
      <c r="ARH15" s="972"/>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75"/>
      <c r="AWG15" s="972"/>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75"/>
      <c r="BBF15" s="972"/>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75"/>
      <c r="BGE15" s="972"/>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75"/>
      <c r="BLD15" s="972"/>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75"/>
      <c r="BQC15" s="972"/>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75"/>
      <c r="BVB15" s="972"/>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75"/>
      <c r="CAA15" s="972"/>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75"/>
      <c r="CEZ15" s="972"/>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75"/>
      <c r="CJY15" s="972"/>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75"/>
      <c r="COX15" s="972"/>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75"/>
      <c r="CTW15" s="972"/>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75"/>
      <c r="CYV15" s="972"/>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75"/>
      <c r="DDU15" s="972"/>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75"/>
      <c r="DIT15" s="972"/>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75"/>
      <c r="DNS15" s="972"/>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75"/>
      <c r="DSR15" s="972"/>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75"/>
      <c r="DXQ15" s="972"/>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75"/>
      <c r="ECP15" s="972"/>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75"/>
      <c r="EHO15" s="972"/>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75"/>
      <c r="EMN15" s="972"/>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75"/>
      <c r="ERM15" s="972"/>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75"/>
      <c r="EWL15" s="972"/>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75"/>
      <c r="FBK15" s="972"/>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75"/>
      <c r="FGJ15" s="972"/>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75"/>
      <c r="FLI15" s="972"/>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75"/>
      <c r="FQH15" s="972"/>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75"/>
      <c r="FVG15" s="972"/>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75"/>
      <c r="GAF15" s="972"/>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75"/>
      <c r="GFE15" s="972"/>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75"/>
      <c r="GKD15" s="972"/>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75"/>
      <c r="GPC15" s="972"/>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75"/>
      <c r="GUB15" s="972"/>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75"/>
      <c r="GZA15" s="972"/>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75"/>
      <c r="HDZ15" s="972"/>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75"/>
      <c r="HIY15" s="972"/>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75"/>
      <c r="HNX15" s="972"/>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75"/>
      <c r="HSW15" s="972"/>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75"/>
      <c r="HXV15" s="972"/>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75"/>
      <c r="ICU15" s="972"/>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75"/>
      <c r="IHT15" s="972"/>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75"/>
      <c r="IMS15" s="972"/>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75"/>
      <c r="IRR15" s="972"/>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75"/>
      <c r="IWQ15" s="972"/>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75"/>
      <c r="JBP15" s="972"/>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75"/>
      <c r="JGO15" s="972"/>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75"/>
      <c r="JLN15" s="972"/>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75"/>
      <c r="JQM15" s="972"/>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75"/>
      <c r="JVL15" s="972"/>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75"/>
      <c r="KAK15" s="972"/>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75"/>
      <c r="KFJ15" s="972"/>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75"/>
      <c r="KKI15" s="972"/>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75"/>
      <c r="KPH15" s="972"/>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75"/>
      <c r="KUG15" s="972"/>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75"/>
      <c r="KZF15" s="972"/>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75"/>
      <c r="LEE15" s="972"/>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75"/>
      <c r="LJD15" s="972"/>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75"/>
      <c r="LOC15" s="972"/>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75"/>
      <c r="LTB15" s="972"/>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75"/>
      <c r="LYA15" s="972"/>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75"/>
      <c r="MCZ15" s="972"/>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75"/>
      <c r="MHY15" s="972"/>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75"/>
      <c r="MMX15" s="972"/>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75"/>
      <c r="MRW15" s="972"/>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75"/>
      <c r="MWV15" s="972"/>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75"/>
      <c r="NBU15" s="972"/>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75"/>
      <c r="NGT15" s="972"/>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75"/>
      <c r="NLS15" s="972"/>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75"/>
      <c r="NQR15" s="972"/>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75"/>
      <c r="NVQ15" s="972"/>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75"/>
      <c r="OAP15" s="972"/>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75"/>
      <c r="OFO15" s="972"/>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75"/>
      <c r="OKN15" s="972"/>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75"/>
      <c r="OPM15" s="972"/>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75"/>
      <c r="OUL15" s="972"/>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75"/>
      <c r="OZK15" s="972"/>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75"/>
      <c r="PEJ15" s="972"/>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75"/>
      <c r="PJI15" s="972"/>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75"/>
      <c r="POH15" s="972"/>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75"/>
      <c r="PTG15" s="972"/>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75"/>
      <c r="PYF15" s="972"/>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75"/>
      <c r="QDE15" s="972"/>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75"/>
      <c r="QID15" s="972"/>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75"/>
      <c r="QNC15" s="972"/>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75"/>
      <c r="QSB15" s="972"/>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75"/>
      <c r="QXA15" s="972"/>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75"/>
      <c r="RBZ15" s="972"/>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75"/>
      <c r="RGY15" s="972"/>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75"/>
      <c r="RLX15" s="972"/>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75"/>
      <c r="RQW15" s="972"/>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75"/>
      <c r="RVV15" s="972"/>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75"/>
      <c r="SAU15" s="972"/>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75"/>
      <c r="SFT15" s="972"/>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75"/>
      <c r="SKS15" s="972"/>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75"/>
      <c r="SPR15" s="972"/>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75"/>
      <c r="SUQ15" s="972"/>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75"/>
      <c r="SZP15" s="972"/>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75"/>
      <c r="TEO15" s="972"/>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75"/>
      <c r="TJN15" s="972"/>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75"/>
      <c r="TOM15" s="972"/>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75"/>
      <c r="TTL15" s="972"/>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75"/>
      <c r="TYK15" s="972"/>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75"/>
      <c r="UDJ15" s="972"/>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75"/>
      <c r="UII15" s="972"/>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75"/>
      <c r="UNH15" s="972"/>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75"/>
      <c r="USG15" s="972"/>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75"/>
      <c r="UXF15" s="972"/>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75"/>
      <c r="VCE15" s="972"/>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75"/>
      <c r="VHD15" s="972"/>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75"/>
      <c r="VMC15" s="972"/>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75"/>
      <c r="VRB15" s="972"/>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75"/>
      <c r="VWA15" s="972"/>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75"/>
      <c r="WAZ15" s="972"/>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75"/>
      <c r="WFY15" s="972"/>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75"/>
      <c r="WKX15" s="972"/>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75"/>
      <c r="WPW15" s="972"/>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75"/>
      <c r="WUV15" s="972"/>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75"/>
      <c r="WZU15" s="972"/>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74"/>
    </row>
    <row r="16" spans="1:16373" ht="16" thickBot="1">
      <c r="A16" s="979"/>
      <c r="B16" s="983"/>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75"/>
      <c r="NN16" s="972"/>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75"/>
      <c r="SM16" s="972"/>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75"/>
      <c r="XL16" s="972"/>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75"/>
      <c r="ACK16" s="972"/>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75"/>
      <c r="AHJ16" s="972"/>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75"/>
      <c r="AMI16" s="972"/>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75"/>
      <c r="ARH16" s="972"/>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75"/>
      <c r="AWG16" s="972"/>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75"/>
      <c r="BBF16" s="972"/>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75"/>
      <c r="BGE16" s="972"/>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75"/>
      <c r="BLD16" s="972"/>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75"/>
      <c r="BQC16" s="972"/>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75"/>
      <c r="BVB16" s="972"/>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75"/>
      <c r="CAA16" s="972"/>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75"/>
      <c r="CEZ16" s="972"/>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75"/>
      <c r="CJY16" s="972"/>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75"/>
      <c r="COX16" s="972"/>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75"/>
      <c r="CTW16" s="972"/>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75"/>
      <c r="CYV16" s="972"/>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75"/>
      <c r="DDU16" s="972"/>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75"/>
      <c r="DIT16" s="972"/>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75"/>
      <c r="DNS16" s="972"/>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75"/>
      <c r="DSR16" s="972"/>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75"/>
      <c r="DXQ16" s="972"/>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75"/>
      <c r="ECP16" s="972"/>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75"/>
      <c r="EHO16" s="972"/>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75"/>
      <c r="EMN16" s="972"/>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75"/>
      <c r="ERM16" s="972"/>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75"/>
      <c r="EWL16" s="972"/>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75"/>
      <c r="FBK16" s="972"/>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75"/>
      <c r="FGJ16" s="972"/>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75"/>
      <c r="FLI16" s="972"/>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75"/>
      <c r="FQH16" s="972"/>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75"/>
      <c r="FVG16" s="972"/>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75"/>
      <c r="GAF16" s="972"/>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75"/>
      <c r="GFE16" s="972"/>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75"/>
      <c r="GKD16" s="972"/>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75"/>
      <c r="GPC16" s="972"/>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75"/>
      <c r="GUB16" s="972"/>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75"/>
      <c r="GZA16" s="972"/>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75"/>
      <c r="HDZ16" s="972"/>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75"/>
      <c r="HIY16" s="972"/>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75"/>
      <c r="HNX16" s="972"/>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75"/>
      <c r="HSW16" s="972"/>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75"/>
      <c r="HXV16" s="972"/>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75"/>
      <c r="ICU16" s="972"/>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75"/>
      <c r="IHT16" s="972"/>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75"/>
      <c r="IMS16" s="972"/>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75"/>
      <c r="IRR16" s="972"/>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75"/>
      <c r="IWQ16" s="972"/>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75"/>
      <c r="JBP16" s="972"/>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75"/>
      <c r="JGO16" s="972"/>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75"/>
      <c r="JLN16" s="972"/>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75"/>
      <c r="JQM16" s="972"/>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75"/>
      <c r="JVL16" s="972"/>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75"/>
      <c r="KAK16" s="972"/>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75"/>
      <c r="KFJ16" s="972"/>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75"/>
      <c r="KKI16" s="972"/>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75"/>
      <c r="KPH16" s="972"/>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75"/>
      <c r="KUG16" s="972"/>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75"/>
      <c r="KZF16" s="972"/>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75"/>
      <c r="LEE16" s="972"/>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75"/>
      <c r="LJD16" s="972"/>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75"/>
      <c r="LOC16" s="972"/>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75"/>
      <c r="LTB16" s="972"/>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75"/>
      <c r="LYA16" s="972"/>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75"/>
      <c r="MCZ16" s="972"/>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75"/>
      <c r="MHY16" s="972"/>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75"/>
      <c r="MMX16" s="972"/>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75"/>
      <c r="MRW16" s="972"/>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75"/>
      <c r="MWV16" s="972"/>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75"/>
      <c r="NBU16" s="972"/>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75"/>
      <c r="NGT16" s="972"/>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75"/>
      <c r="NLS16" s="972"/>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75"/>
      <c r="NQR16" s="972"/>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75"/>
      <c r="NVQ16" s="972"/>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75"/>
      <c r="OAP16" s="972"/>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75"/>
      <c r="OFO16" s="972"/>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75"/>
      <c r="OKN16" s="972"/>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75"/>
      <c r="OPM16" s="972"/>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75"/>
      <c r="OUL16" s="972"/>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75"/>
      <c r="OZK16" s="972"/>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75"/>
      <c r="PEJ16" s="972"/>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75"/>
      <c r="PJI16" s="972"/>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75"/>
      <c r="POH16" s="972"/>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75"/>
      <c r="PTG16" s="972"/>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75"/>
      <c r="PYF16" s="972"/>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75"/>
      <c r="QDE16" s="972"/>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75"/>
      <c r="QID16" s="972"/>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75"/>
      <c r="QNC16" s="972"/>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75"/>
      <c r="QSB16" s="972"/>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75"/>
      <c r="QXA16" s="972"/>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75"/>
      <c r="RBZ16" s="972"/>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75"/>
      <c r="RGY16" s="972"/>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75"/>
      <c r="RLX16" s="972"/>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75"/>
      <c r="RQW16" s="972"/>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75"/>
      <c r="RVV16" s="972"/>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75"/>
      <c r="SAU16" s="972"/>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75"/>
      <c r="SFT16" s="972"/>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75"/>
      <c r="SKS16" s="972"/>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75"/>
      <c r="SPR16" s="972"/>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75"/>
      <c r="SUQ16" s="972"/>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75"/>
      <c r="SZP16" s="972"/>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75"/>
      <c r="TEO16" s="972"/>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75"/>
      <c r="TJN16" s="972"/>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75"/>
      <c r="TOM16" s="972"/>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75"/>
      <c r="TTL16" s="972"/>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75"/>
      <c r="TYK16" s="972"/>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75"/>
      <c r="UDJ16" s="972"/>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75"/>
      <c r="UII16" s="972"/>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75"/>
      <c r="UNH16" s="972"/>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75"/>
      <c r="USG16" s="972"/>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75"/>
      <c r="UXF16" s="972"/>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75"/>
      <c r="VCE16" s="972"/>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75"/>
      <c r="VHD16" s="972"/>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75"/>
      <c r="VMC16" s="972"/>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75"/>
      <c r="VRB16" s="972"/>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75"/>
      <c r="VWA16" s="972"/>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75"/>
      <c r="WAZ16" s="972"/>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75"/>
      <c r="WFY16" s="972"/>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75"/>
      <c r="WKX16" s="972"/>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75"/>
      <c r="WPW16" s="972"/>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75"/>
      <c r="WUV16" s="972"/>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75"/>
      <c r="WZU16" s="972"/>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74"/>
    </row>
    <row r="17" spans="1:16373" ht="16" thickBot="1">
      <c r="A17" s="980"/>
      <c r="B17" s="984"/>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76"/>
      <c r="NN17" s="973"/>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76"/>
      <c r="SM17" s="973"/>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76"/>
      <c r="XL17" s="973"/>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76"/>
      <c r="ACK17" s="973"/>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76"/>
      <c r="AHJ17" s="973"/>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76"/>
      <c r="AMI17" s="973"/>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76"/>
      <c r="ARH17" s="973"/>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76"/>
      <c r="AWG17" s="973"/>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76"/>
      <c r="BBF17" s="973"/>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76"/>
      <c r="BGE17" s="973"/>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76"/>
      <c r="BLD17" s="973"/>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76"/>
      <c r="BQC17" s="973"/>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76"/>
      <c r="BVB17" s="973"/>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76"/>
      <c r="CAA17" s="973"/>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76"/>
      <c r="CEZ17" s="973"/>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76"/>
      <c r="CJY17" s="973"/>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76"/>
      <c r="COX17" s="973"/>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76"/>
      <c r="CTW17" s="973"/>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76"/>
      <c r="CYV17" s="973"/>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76"/>
      <c r="DDU17" s="973"/>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76"/>
      <c r="DIT17" s="973"/>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76"/>
      <c r="DNS17" s="973"/>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76"/>
      <c r="DSR17" s="973"/>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76"/>
      <c r="DXQ17" s="973"/>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76"/>
      <c r="ECP17" s="973"/>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76"/>
      <c r="EHO17" s="973"/>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76"/>
      <c r="EMN17" s="973"/>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76"/>
      <c r="ERM17" s="973"/>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76"/>
      <c r="EWL17" s="973"/>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76"/>
      <c r="FBK17" s="973"/>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76"/>
      <c r="FGJ17" s="973"/>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76"/>
      <c r="FLI17" s="973"/>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76"/>
      <c r="FQH17" s="973"/>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76"/>
      <c r="FVG17" s="973"/>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76"/>
      <c r="GAF17" s="973"/>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76"/>
      <c r="GFE17" s="973"/>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76"/>
      <c r="GKD17" s="973"/>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76"/>
      <c r="GPC17" s="973"/>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76"/>
      <c r="GUB17" s="973"/>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76"/>
      <c r="GZA17" s="973"/>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76"/>
      <c r="HDZ17" s="973"/>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76"/>
      <c r="HIY17" s="973"/>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76"/>
      <c r="HNX17" s="973"/>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76"/>
      <c r="HSW17" s="973"/>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76"/>
      <c r="HXV17" s="973"/>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76"/>
      <c r="ICU17" s="973"/>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76"/>
      <c r="IHT17" s="973"/>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76"/>
      <c r="IMS17" s="973"/>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76"/>
      <c r="IRR17" s="973"/>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76"/>
      <c r="IWQ17" s="973"/>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76"/>
      <c r="JBP17" s="973"/>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76"/>
      <c r="JGO17" s="973"/>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76"/>
      <c r="JLN17" s="973"/>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76"/>
      <c r="JQM17" s="973"/>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76"/>
      <c r="JVL17" s="973"/>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76"/>
      <c r="KAK17" s="973"/>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76"/>
      <c r="KFJ17" s="973"/>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76"/>
      <c r="KKI17" s="973"/>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76"/>
      <c r="KPH17" s="973"/>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76"/>
      <c r="KUG17" s="973"/>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76"/>
      <c r="KZF17" s="973"/>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76"/>
      <c r="LEE17" s="973"/>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76"/>
      <c r="LJD17" s="973"/>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76"/>
      <c r="LOC17" s="973"/>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76"/>
      <c r="LTB17" s="973"/>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76"/>
      <c r="LYA17" s="973"/>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76"/>
      <c r="MCZ17" s="973"/>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76"/>
      <c r="MHY17" s="973"/>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76"/>
      <c r="MMX17" s="973"/>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76"/>
      <c r="MRW17" s="973"/>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76"/>
      <c r="MWV17" s="973"/>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76"/>
      <c r="NBU17" s="973"/>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76"/>
      <c r="NGT17" s="973"/>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76"/>
      <c r="NLS17" s="973"/>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76"/>
      <c r="NQR17" s="973"/>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76"/>
      <c r="NVQ17" s="973"/>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76"/>
      <c r="OAP17" s="973"/>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76"/>
      <c r="OFO17" s="973"/>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76"/>
      <c r="OKN17" s="973"/>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76"/>
      <c r="OPM17" s="973"/>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76"/>
      <c r="OUL17" s="973"/>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76"/>
      <c r="OZK17" s="973"/>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76"/>
      <c r="PEJ17" s="973"/>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76"/>
      <c r="PJI17" s="973"/>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76"/>
      <c r="POH17" s="973"/>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76"/>
      <c r="PTG17" s="973"/>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76"/>
      <c r="PYF17" s="973"/>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76"/>
      <c r="QDE17" s="973"/>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76"/>
      <c r="QID17" s="973"/>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76"/>
      <c r="QNC17" s="973"/>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76"/>
      <c r="QSB17" s="973"/>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76"/>
      <c r="QXA17" s="973"/>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76"/>
      <c r="RBZ17" s="973"/>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76"/>
      <c r="RGY17" s="973"/>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76"/>
      <c r="RLX17" s="973"/>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76"/>
      <c r="RQW17" s="973"/>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76"/>
      <c r="RVV17" s="973"/>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76"/>
      <c r="SAU17" s="973"/>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76"/>
      <c r="SFT17" s="973"/>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76"/>
      <c r="SKS17" s="973"/>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76"/>
      <c r="SPR17" s="973"/>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76"/>
      <c r="SUQ17" s="973"/>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76"/>
      <c r="SZP17" s="973"/>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76"/>
      <c r="TEO17" s="973"/>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76"/>
      <c r="TJN17" s="973"/>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76"/>
      <c r="TOM17" s="973"/>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76"/>
      <c r="TTL17" s="973"/>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76"/>
      <c r="TYK17" s="973"/>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76"/>
      <c r="UDJ17" s="973"/>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76"/>
      <c r="UII17" s="973"/>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76"/>
      <c r="UNH17" s="973"/>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76"/>
      <c r="USG17" s="973"/>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76"/>
      <c r="UXF17" s="973"/>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76"/>
      <c r="VCE17" s="973"/>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76"/>
      <c r="VHD17" s="973"/>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76"/>
      <c r="VMC17" s="973"/>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76"/>
      <c r="VRB17" s="973"/>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76"/>
      <c r="VWA17" s="973"/>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76"/>
      <c r="WAZ17" s="973"/>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76"/>
      <c r="WFY17" s="973"/>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76"/>
      <c r="WKX17" s="973"/>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76"/>
      <c r="WPW17" s="973"/>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76"/>
      <c r="WUV17" s="973"/>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76"/>
      <c r="WZU17" s="973"/>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74"/>
    </row>
    <row r="20" spans="1:16373">
      <c r="B20" s="31" t="s">
        <v>156</v>
      </c>
      <c r="C20" s="444">
        <f>'ICR Pilling'!C2</f>
        <v>27000</v>
      </c>
    </row>
    <row r="21" spans="1:16373">
      <c r="B21" s="31" t="s">
        <v>9</v>
      </c>
      <c r="C21" s="444">
        <f>C20</f>
        <v>27000</v>
      </c>
    </row>
    <row r="22" spans="1:16373">
      <c r="C22" s="445"/>
    </row>
  </sheetData>
  <mergeCells count="755">
    <mergeCell ref="AHJ6:AHJ9"/>
    <mergeCell ref="AMH6:AMH9"/>
    <mergeCell ref="ACJ14:ACJ17"/>
    <mergeCell ref="ACK14:ACK17"/>
    <mergeCell ref="AHI14:AHI17"/>
    <mergeCell ref="AHJ14:AHJ17"/>
    <mergeCell ref="AMH14:AMH17"/>
    <mergeCell ref="NN14:NN17"/>
    <mergeCell ref="SL14:SL17"/>
    <mergeCell ref="SM14:SM17"/>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DIT6:DIT9"/>
    <mergeCell ref="DNR6:DNR9"/>
    <mergeCell ref="DNS6:DNS9"/>
    <mergeCell ref="DSQ6:DSQ9"/>
    <mergeCell ref="DSR6:DSR9"/>
    <mergeCell ref="CYU6:CYU9"/>
    <mergeCell ref="CYV6:CYV9"/>
    <mergeCell ref="DDT6:DDT9"/>
    <mergeCell ref="DDU6:DDU9"/>
    <mergeCell ref="DIS6:DIS9"/>
    <mergeCell ref="BGE6:BGE9"/>
    <mergeCell ref="BLC6:BLC9"/>
    <mergeCell ref="CJY6:CJY9"/>
    <mergeCell ref="COW6:COW9"/>
    <mergeCell ref="COX6:COX9"/>
    <mergeCell ref="CTV6:CTV9"/>
    <mergeCell ref="CTW6:CTW9"/>
    <mergeCell ref="BZZ6:BZZ9"/>
    <mergeCell ref="CAA6:CAA9"/>
    <mergeCell ref="CEY6:CEY9"/>
    <mergeCell ref="CEZ6:CEZ9"/>
    <mergeCell ref="CJX6:CJX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FLH6:FLH9"/>
    <mergeCell ref="FLI6:FLI9"/>
    <mergeCell ref="FQG6:FQG9"/>
    <mergeCell ref="FQH6:FQH9"/>
    <mergeCell ref="EWK6:EWK9"/>
    <mergeCell ref="EWL6:EWL9"/>
    <mergeCell ref="FBJ6:FBJ9"/>
    <mergeCell ref="FBK6:FBK9"/>
    <mergeCell ref="FGI6:FGI9"/>
    <mergeCell ref="HDZ6:HDZ9"/>
    <mergeCell ref="HIX6:HIX9"/>
    <mergeCell ref="HIY6:HIY9"/>
    <mergeCell ref="HNW6:HNW9"/>
    <mergeCell ref="HNX6:HNX9"/>
    <mergeCell ref="GUA6:GUA9"/>
    <mergeCell ref="GUB6:GUB9"/>
    <mergeCell ref="GYZ6:GYZ9"/>
    <mergeCell ref="GZA6:GZA9"/>
    <mergeCell ref="HDY6:HDY9"/>
    <mergeCell ref="GFE6:GFE9"/>
    <mergeCell ref="GKC6:GKC9"/>
    <mergeCell ref="GKD6:GKD9"/>
    <mergeCell ref="GPB6:GPB9"/>
    <mergeCell ref="GPC6:GPC9"/>
    <mergeCell ref="FVF6:FVF9"/>
    <mergeCell ref="FVG6:FVG9"/>
    <mergeCell ref="GAE6:GAE9"/>
    <mergeCell ref="GAF6:GAF9"/>
    <mergeCell ref="GFD6:GFD9"/>
    <mergeCell ref="JBP6:JBP9"/>
    <mergeCell ref="JGN6:JGN9"/>
    <mergeCell ref="JGO6:JGO9"/>
    <mergeCell ref="JLM6:JLM9"/>
    <mergeCell ref="JLN6:JLN9"/>
    <mergeCell ref="IRQ6:IRQ9"/>
    <mergeCell ref="IRR6:IRR9"/>
    <mergeCell ref="IWP6:IWP9"/>
    <mergeCell ref="IWQ6:IWQ9"/>
    <mergeCell ref="JBO6:JBO9"/>
    <mergeCell ref="ICU6:ICU9"/>
    <mergeCell ref="IHS6:IHS9"/>
    <mergeCell ref="IHT6:IHT9"/>
    <mergeCell ref="IMR6:IMR9"/>
    <mergeCell ref="IMS6:IMS9"/>
    <mergeCell ref="HSV6:HSV9"/>
    <mergeCell ref="HSW6:HSW9"/>
    <mergeCell ref="HXU6:HXU9"/>
    <mergeCell ref="HXV6:HXV9"/>
    <mergeCell ref="ICT6:ICT9"/>
    <mergeCell ref="KZF6:KZF9"/>
    <mergeCell ref="LED6:LED9"/>
    <mergeCell ref="LEE6:LEE9"/>
    <mergeCell ref="LJC6:LJC9"/>
    <mergeCell ref="LJD6:LJD9"/>
    <mergeCell ref="KPG6:KPG9"/>
    <mergeCell ref="KPH6:KPH9"/>
    <mergeCell ref="KUF6:KUF9"/>
    <mergeCell ref="KUG6:KUG9"/>
    <mergeCell ref="KZE6:KZE9"/>
    <mergeCell ref="KAK6:KAK9"/>
    <mergeCell ref="KFI6:KFI9"/>
    <mergeCell ref="KFJ6:KFJ9"/>
    <mergeCell ref="KKH6:KKH9"/>
    <mergeCell ref="KKI6:KKI9"/>
    <mergeCell ref="JQL6:JQL9"/>
    <mergeCell ref="JQM6:JQM9"/>
    <mergeCell ref="JVK6:JVK9"/>
    <mergeCell ref="JVL6:JVL9"/>
    <mergeCell ref="KAJ6:KAJ9"/>
    <mergeCell ref="MWV6:MWV9"/>
    <mergeCell ref="NBT6:NBT9"/>
    <mergeCell ref="NBU6:NBU9"/>
    <mergeCell ref="NGS6:NGS9"/>
    <mergeCell ref="NGT6:NGT9"/>
    <mergeCell ref="MMW6:MMW9"/>
    <mergeCell ref="MMX6:MMX9"/>
    <mergeCell ref="MRV6:MRV9"/>
    <mergeCell ref="MRW6:MRW9"/>
    <mergeCell ref="MWU6:MWU9"/>
    <mergeCell ref="LYA6:LYA9"/>
    <mergeCell ref="MCY6:MCY9"/>
    <mergeCell ref="MCZ6:MCZ9"/>
    <mergeCell ref="MHX6:MHX9"/>
    <mergeCell ref="MHY6:MHY9"/>
    <mergeCell ref="LOB6:LOB9"/>
    <mergeCell ref="LOC6:LOC9"/>
    <mergeCell ref="LTA6:LTA9"/>
    <mergeCell ref="LTB6:LTB9"/>
    <mergeCell ref="LXZ6:LXZ9"/>
    <mergeCell ref="OUL6:OUL9"/>
    <mergeCell ref="OZJ6:OZJ9"/>
    <mergeCell ref="OZK6:OZK9"/>
    <mergeCell ref="PEI6:PEI9"/>
    <mergeCell ref="PEJ6:PEJ9"/>
    <mergeCell ref="OKM6:OKM9"/>
    <mergeCell ref="OKN6:OKN9"/>
    <mergeCell ref="OPL6:OPL9"/>
    <mergeCell ref="OPM6:OPM9"/>
    <mergeCell ref="OUK6:OUK9"/>
    <mergeCell ref="NVQ6:NVQ9"/>
    <mergeCell ref="OAO6:OAO9"/>
    <mergeCell ref="OAP6:OAP9"/>
    <mergeCell ref="OFN6:OFN9"/>
    <mergeCell ref="OFO6:OFO9"/>
    <mergeCell ref="NLR6:NLR9"/>
    <mergeCell ref="NLS6:NLS9"/>
    <mergeCell ref="NQQ6:NQQ9"/>
    <mergeCell ref="NQR6:NQR9"/>
    <mergeCell ref="NVP6:NVP9"/>
    <mergeCell ref="QSB6:QSB9"/>
    <mergeCell ref="QWZ6:QWZ9"/>
    <mergeCell ref="QXA6:QXA9"/>
    <mergeCell ref="RBY6:RBY9"/>
    <mergeCell ref="RBZ6:RBZ9"/>
    <mergeCell ref="QIC6:QIC9"/>
    <mergeCell ref="QID6:QID9"/>
    <mergeCell ref="QNB6:QNB9"/>
    <mergeCell ref="QNC6:QNC9"/>
    <mergeCell ref="QSA6:QSA9"/>
    <mergeCell ref="PTG6:PTG9"/>
    <mergeCell ref="PYE6:PYE9"/>
    <mergeCell ref="PYF6:PYF9"/>
    <mergeCell ref="QDD6:QDD9"/>
    <mergeCell ref="QDE6:QDE9"/>
    <mergeCell ref="PJH6:PJH9"/>
    <mergeCell ref="PJI6:PJI9"/>
    <mergeCell ref="POG6:POG9"/>
    <mergeCell ref="POH6:POH9"/>
    <mergeCell ref="PTF6:PTF9"/>
    <mergeCell ref="SPR6:SPR9"/>
    <mergeCell ref="SUP6:SUP9"/>
    <mergeCell ref="SUQ6:SUQ9"/>
    <mergeCell ref="SZO6:SZO9"/>
    <mergeCell ref="SZP6:SZP9"/>
    <mergeCell ref="SFS6:SFS9"/>
    <mergeCell ref="SFT6:SFT9"/>
    <mergeCell ref="SKR6:SKR9"/>
    <mergeCell ref="SKS6:SKS9"/>
    <mergeCell ref="SPQ6:SPQ9"/>
    <mergeCell ref="RQW6:RQW9"/>
    <mergeCell ref="RVU6:RVU9"/>
    <mergeCell ref="RVV6:RVV9"/>
    <mergeCell ref="SAT6:SAT9"/>
    <mergeCell ref="SAU6:SAU9"/>
    <mergeCell ref="RGX6:RGX9"/>
    <mergeCell ref="RGY6:RGY9"/>
    <mergeCell ref="RLW6:RLW9"/>
    <mergeCell ref="RLX6:RLX9"/>
    <mergeCell ref="RQV6:RQV9"/>
    <mergeCell ref="UNH6:UNH9"/>
    <mergeCell ref="USF6:USF9"/>
    <mergeCell ref="USG6:USG9"/>
    <mergeCell ref="UXE6:UXE9"/>
    <mergeCell ref="UXF6:UXF9"/>
    <mergeCell ref="UDI6:UDI9"/>
    <mergeCell ref="UDJ6:UDJ9"/>
    <mergeCell ref="UIH6:UIH9"/>
    <mergeCell ref="UII6:UII9"/>
    <mergeCell ref="UNG6:UNG9"/>
    <mergeCell ref="TOM6:TOM9"/>
    <mergeCell ref="TTK6:TTK9"/>
    <mergeCell ref="TTL6:TTL9"/>
    <mergeCell ref="TYJ6:TYJ9"/>
    <mergeCell ref="TYK6:TYK9"/>
    <mergeCell ref="TEN6:TEN9"/>
    <mergeCell ref="TEO6:TEO9"/>
    <mergeCell ref="TJM6:TJM9"/>
    <mergeCell ref="TJN6:TJN9"/>
    <mergeCell ref="TOL6:TOL9"/>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HNW10:HNW13"/>
    <mergeCell ref="HNX10:HNX13"/>
    <mergeCell ref="HSV10:HSV13"/>
    <mergeCell ref="HSW10:HSW13"/>
    <mergeCell ref="HXU10:HXU13"/>
    <mergeCell ref="GZA10:GZA13"/>
    <mergeCell ref="HDY10:HDY13"/>
    <mergeCell ref="HDZ10:HDZ13"/>
    <mergeCell ref="HIX10:HIX13"/>
    <mergeCell ref="HIY10:HIY13"/>
    <mergeCell ref="GPB10:GPB13"/>
    <mergeCell ref="GPC10:GPC13"/>
    <mergeCell ref="GUA10:GUA13"/>
    <mergeCell ref="GUB10:GUB13"/>
    <mergeCell ref="GYZ10:GYZ13"/>
    <mergeCell ref="GAF10:GAF13"/>
    <mergeCell ref="GFD10:GFD13"/>
    <mergeCell ref="GFE10:GFE13"/>
    <mergeCell ref="GKC10:GKC13"/>
    <mergeCell ref="GKD10:GKD13"/>
    <mergeCell ref="JLM10:JLM13"/>
    <mergeCell ref="JLN10:JLN13"/>
    <mergeCell ref="JQL10:JQL13"/>
    <mergeCell ref="JQM10:JQM13"/>
    <mergeCell ref="JVK10:JVK13"/>
    <mergeCell ref="IWQ10:IWQ13"/>
    <mergeCell ref="JBO10:JBO13"/>
    <mergeCell ref="JBP10:JBP13"/>
    <mergeCell ref="JGN10:JGN13"/>
    <mergeCell ref="JGO10:JGO13"/>
    <mergeCell ref="IMR10:IMR13"/>
    <mergeCell ref="IMS10:IMS13"/>
    <mergeCell ref="IRQ10:IRQ13"/>
    <mergeCell ref="IRR10:IRR13"/>
    <mergeCell ref="IWP10:IWP13"/>
    <mergeCell ref="HXV10:HXV13"/>
    <mergeCell ref="ICT10:ICT13"/>
    <mergeCell ref="ICU10:ICU13"/>
    <mergeCell ref="IHS10:IHS13"/>
    <mergeCell ref="IHT10:IHT13"/>
    <mergeCell ref="LJC10:LJC13"/>
    <mergeCell ref="LJD10:LJD13"/>
    <mergeCell ref="LOB10:LOB13"/>
    <mergeCell ref="LOC10:LOC13"/>
    <mergeCell ref="LTA10:LTA13"/>
    <mergeCell ref="KUG10:KUG13"/>
    <mergeCell ref="KZE10:KZE13"/>
    <mergeCell ref="KZF10:KZF13"/>
    <mergeCell ref="LED10:LED13"/>
    <mergeCell ref="LEE10:LEE13"/>
    <mergeCell ref="KKH10:KKH13"/>
    <mergeCell ref="KKI10:KKI13"/>
    <mergeCell ref="KPG10:KPG13"/>
    <mergeCell ref="KPH10:KPH13"/>
    <mergeCell ref="KUF10:KUF13"/>
    <mergeCell ref="JVL10:JVL13"/>
    <mergeCell ref="KAJ10:KAJ13"/>
    <mergeCell ref="KAK10:KAK13"/>
    <mergeCell ref="KFI10:KFI13"/>
    <mergeCell ref="KFJ10:KFJ13"/>
    <mergeCell ref="NGS10:NGS13"/>
    <mergeCell ref="NGT10:NGT13"/>
    <mergeCell ref="NLR10:NLR13"/>
    <mergeCell ref="NLS10:NLS13"/>
    <mergeCell ref="NQQ10:NQQ13"/>
    <mergeCell ref="MRW10:MRW13"/>
    <mergeCell ref="MWU10:MWU13"/>
    <mergeCell ref="MWV10:MWV13"/>
    <mergeCell ref="NBT10:NBT13"/>
    <mergeCell ref="NBU10:NBU13"/>
    <mergeCell ref="MHX10:MHX13"/>
    <mergeCell ref="MHY10:MHY13"/>
    <mergeCell ref="MMW10:MMW13"/>
    <mergeCell ref="MMX10:MMX13"/>
    <mergeCell ref="MRV10:MRV13"/>
    <mergeCell ref="LTB10:LTB13"/>
    <mergeCell ref="LXZ10:LXZ13"/>
    <mergeCell ref="LYA10:LYA13"/>
    <mergeCell ref="MCY10:MCY13"/>
    <mergeCell ref="MCZ10:MCZ13"/>
    <mergeCell ref="PEI10:PEI13"/>
    <mergeCell ref="PEJ10:PEJ13"/>
    <mergeCell ref="PJH10:PJH13"/>
    <mergeCell ref="PJI10:PJI13"/>
    <mergeCell ref="POG10:POG13"/>
    <mergeCell ref="OPM10:OPM13"/>
    <mergeCell ref="OUK10:OUK13"/>
    <mergeCell ref="OUL10:OUL13"/>
    <mergeCell ref="OZJ10:OZJ13"/>
    <mergeCell ref="OZK10:OZK13"/>
    <mergeCell ref="OFN10:OFN13"/>
    <mergeCell ref="OFO10:OFO13"/>
    <mergeCell ref="OKM10:OKM13"/>
    <mergeCell ref="OKN10:OKN13"/>
    <mergeCell ref="OPL10:OPL13"/>
    <mergeCell ref="NQR10:NQR13"/>
    <mergeCell ref="NVP10:NVP13"/>
    <mergeCell ref="NVQ10:NVQ13"/>
    <mergeCell ref="OAO10:OAO13"/>
    <mergeCell ref="OAP10:OAP13"/>
    <mergeCell ref="RBY10:RBY13"/>
    <mergeCell ref="RBZ10:RBZ13"/>
    <mergeCell ref="RGX10:RGX13"/>
    <mergeCell ref="RGY10:RGY13"/>
    <mergeCell ref="RLW10:RLW13"/>
    <mergeCell ref="QNC10:QNC13"/>
    <mergeCell ref="QSA10:QSA13"/>
    <mergeCell ref="QSB10:QSB13"/>
    <mergeCell ref="QWZ10:QWZ13"/>
    <mergeCell ref="QXA10:QXA13"/>
    <mergeCell ref="QDD10:QDD13"/>
    <mergeCell ref="QDE10:QDE13"/>
    <mergeCell ref="QIC10:QIC13"/>
    <mergeCell ref="QID10:QID13"/>
    <mergeCell ref="QNB10:QNB13"/>
    <mergeCell ref="POH10:POH13"/>
    <mergeCell ref="PTF10:PTF13"/>
    <mergeCell ref="PTG10:PTG13"/>
    <mergeCell ref="PYE10:PYE13"/>
    <mergeCell ref="PYF10:PYF13"/>
    <mergeCell ref="SZO10:SZO13"/>
    <mergeCell ref="SZP10:SZP13"/>
    <mergeCell ref="TEN10:TEN13"/>
    <mergeCell ref="TEO10:TEO13"/>
    <mergeCell ref="TJM10:TJM13"/>
    <mergeCell ref="SKS10:SKS13"/>
    <mergeCell ref="SPQ10:SPQ13"/>
    <mergeCell ref="SPR10:SPR13"/>
    <mergeCell ref="SUP10:SUP13"/>
    <mergeCell ref="SUQ10:SUQ13"/>
    <mergeCell ref="SAT10:SAT13"/>
    <mergeCell ref="SAU10:SAU13"/>
    <mergeCell ref="SFS10:SFS13"/>
    <mergeCell ref="SFT10:SFT13"/>
    <mergeCell ref="SKR10:SKR13"/>
    <mergeCell ref="RLX10:RLX13"/>
    <mergeCell ref="RQV10:RQV13"/>
    <mergeCell ref="RQW10:RQW13"/>
    <mergeCell ref="RVU10:RVU13"/>
    <mergeCell ref="RVV10:RVV13"/>
    <mergeCell ref="UXF10:UXF13"/>
    <mergeCell ref="VCD10:VCD13"/>
    <mergeCell ref="VCE10:VCE13"/>
    <mergeCell ref="VHC10:VHC13"/>
    <mergeCell ref="UII10:UII13"/>
    <mergeCell ref="UNG10:UNG13"/>
    <mergeCell ref="UNH10:UNH13"/>
    <mergeCell ref="USF10:USF13"/>
    <mergeCell ref="USG10:USG13"/>
    <mergeCell ref="UXE10:UXE13"/>
    <mergeCell ref="TYJ10:TYJ13"/>
    <mergeCell ref="TYK10:TYK13"/>
    <mergeCell ref="UDI10:UDI13"/>
    <mergeCell ref="UDJ10:UDJ13"/>
    <mergeCell ref="UIH10:UIH13"/>
    <mergeCell ref="TJN10:TJN13"/>
    <mergeCell ref="TOL10:TOL13"/>
    <mergeCell ref="TOM10:TOM13"/>
    <mergeCell ref="TTK10:TTK13"/>
    <mergeCell ref="TTL10:TTL13"/>
    <mergeCell ref="WUU10:WUU13"/>
    <mergeCell ref="WUV10:WUV13"/>
    <mergeCell ref="WZT10:WZT13"/>
    <mergeCell ref="WZU10:WZU13"/>
    <mergeCell ref="XES10:XES13"/>
    <mergeCell ref="WFY10:WFY13"/>
    <mergeCell ref="WKW10:WKW13"/>
    <mergeCell ref="WKX10:WKX13"/>
    <mergeCell ref="WPV10:WPV13"/>
    <mergeCell ref="WPW10:WPW13"/>
    <mergeCell ref="VVZ10:VVZ13"/>
    <mergeCell ref="VWA10:VWA13"/>
    <mergeCell ref="WAY10:WAY13"/>
    <mergeCell ref="WAZ10:WAZ13"/>
    <mergeCell ref="WFX10:WFX13"/>
    <mergeCell ref="VHD10:VHD13"/>
    <mergeCell ref="VMB10:VMB13"/>
    <mergeCell ref="VMC10:VMC13"/>
    <mergeCell ref="VRA10:VRA13"/>
    <mergeCell ref="VRB10:VRB13"/>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FVF14:FVF17"/>
    <mergeCell ref="FVG14:FVG17"/>
    <mergeCell ref="GAE14:GAE17"/>
    <mergeCell ref="GAF14:GAF17"/>
    <mergeCell ref="GFD14:GFD17"/>
    <mergeCell ref="FGJ14:FGJ17"/>
    <mergeCell ref="FLH14:FLH17"/>
    <mergeCell ref="FLI14:FLI17"/>
    <mergeCell ref="FQG14:FQG17"/>
    <mergeCell ref="FQH14:FQH17"/>
    <mergeCell ref="EWK14:EWK17"/>
    <mergeCell ref="EWL14:EWL17"/>
    <mergeCell ref="FBJ14:FBJ17"/>
    <mergeCell ref="FBK14:FBK17"/>
    <mergeCell ref="FGI14:FGI17"/>
    <mergeCell ref="EHO14:EHO17"/>
    <mergeCell ref="EMM14:EMM17"/>
    <mergeCell ref="EMN14:EMN17"/>
    <mergeCell ref="ERL14:ERL17"/>
    <mergeCell ref="ERM14:ERM17"/>
    <mergeCell ref="HSV14:HSV17"/>
    <mergeCell ref="HSW14:HSW17"/>
    <mergeCell ref="HXU14:HXU17"/>
    <mergeCell ref="HXV14:HXV17"/>
    <mergeCell ref="ICT14:ICT17"/>
    <mergeCell ref="HDZ14:HDZ17"/>
    <mergeCell ref="HIX14:HIX17"/>
    <mergeCell ref="HIY14:HIY17"/>
    <mergeCell ref="HNW14:HNW17"/>
    <mergeCell ref="HNX14:HNX17"/>
    <mergeCell ref="GUA14:GUA17"/>
    <mergeCell ref="GUB14:GUB17"/>
    <mergeCell ref="GYZ14:GYZ17"/>
    <mergeCell ref="GZA14:GZA17"/>
    <mergeCell ref="HDY14:HDY17"/>
    <mergeCell ref="GFE14:GFE17"/>
    <mergeCell ref="GKC14:GKC17"/>
    <mergeCell ref="GKD14:GKD17"/>
    <mergeCell ref="GPB14:GPB17"/>
    <mergeCell ref="GPC14:GPC17"/>
    <mergeCell ref="JQL14:JQL17"/>
    <mergeCell ref="JQM14:JQM17"/>
    <mergeCell ref="JVK14:JVK17"/>
    <mergeCell ref="JVL14:JVL17"/>
    <mergeCell ref="KAJ14:KAJ17"/>
    <mergeCell ref="JBP14:JBP17"/>
    <mergeCell ref="JGN14:JGN17"/>
    <mergeCell ref="JGO14:JGO17"/>
    <mergeCell ref="JLM14:JLM17"/>
    <mergeCell ref="JLN14:JLN17"/>
    <mergeCell ref="IRQ14:IRQ17"/>
    <mergeCell ref="IRR14:IRR17"/>
    <mergeCell ref="IWP14:IWP17"/>
    <mergeCell ref="IWQ14:IWQ17"/>
    <mergeCell ref="JBO14:JBO17"/>
    <mergeCell ref="ICU14:ICU17"/>
    <mergeCell ref="IHS14:IHS17"/>
    <mergeCell ref="IHT14:IHT17"/>
    <mergeCell ref="IMR14:IMR17"/>
    <mergeCell ref="IMS14:IMS17"/>
    <mergeCell ref="LOB14:LOB17"/>
    <mergeCell ref="LOC14:LOC17"/>
    <mergeCell ref="LTA14:LTA17"/>
    <mergeCell ref="LTB14:LTB17"/>
    <mergeCell ref="LXZ14:LXZ17"/>
    <mergeCell ref="KZF14:KZF17"/>
    <mergeCell ref="LED14:LED17"/>
    <mergeCell ref="LEE14:LEE17"/>
    <mergeCell ref="LJC14:LJC17"/>
    <mergeCell ref="LJD14:LJD17"/>
    <mergeCell ref="KPG14:KPG17"/>
    <mergeCell ref="KPH14:KPH17"/>
    <mergeCell ref="KUF14:KUF17"/>
    <mergeCell ref="KUG14:KUG17"/>
    <mergeCell ref="KZE14:KZE17"/>
    <mergeCell ref="KAK14:KAK17"/>
    <mergeCell ref="KFI14:KFI17"/>
    <mergeCell ref="KFJ14:KFJ17"/>
    <mergeCell ref="KKH14:KKH17"/>
    <mergeCell ref="KKI14:KKI17"/>
    <mergeCell ref="NLR14:NLR17"/>
    <mergeCell ref="NLS14:NLS17"/>
    <mergeCell ref="NQQ14:NQQ17"/>
    <mergeCell ref="NQR14:NQR17"/>
    <mergeCell ref="NVP14:NVP17"/>
    <mergeCell ref="MWV14:MWV17"/>
    <mergeCell ref="NBT14:NBT17"/>
    <mergeCell ref="NBU14:NBU17"/>
    <mergeCell ref="NGS14:NGS17"/>
    <mergeCell ref="NGT14:NGT17"/>
    <mergeCell ref="MMW14:MMW17"/>
    <mergeCell ref="MMX14:MMX17"/>
    <mergeCell ref="MRV14:MRV17"/>
    <mergeCell ref="MRW14:MRW17"/>
    <mergeCell ref="MWU14:MWU17"/>
    <mergeCell ref="LYA14:LYA17"/>
    <mergeCell ref="MCY14:MCY17"/>
    <mergeCell ref="MCZ14:MCZ17"/>
    <mergeCell ref="MHX14:MHX17"/>
    <mergeCell ref="MHY14:MHY17"/>
    <mergeCell ref="PJH14:PJH17"/>
    <mergeCell ref="PJI14:PJI17"/>
    <mergeCell ref="POG14:POG17"/>
    <mergeCell ref="POH14:POH17"/>
    <mergeCell ref="PTF14:PTF17"/>
    <mergeCell ref="OUL14:OUL17"/>
    <mergeCell ref="OZJ14:OZJ17"/>
    <mergeCell ref="OZK14:OZK17"/>
    <mergeCell ref="PEI14:PEI17"/>
    <mergeCell ref="PEJ14:PEJ17"/>
    <mergeCell ref="OKM14:OKM17"/>
    <mergeCell ref="OKN14:OKN17"/>
    <mergeCell ref="OPL14:OPL17"/>
    <mergeCell ref="OPM14:OPM17"/>
    <mergeCell ref="OUK14:OUK17"/>
    <mergeCell ref="NVQ14:NVQ17"/>
    <mergeCell ref="OAO14:OAO17"/>
    <mergeCell ref="OAP14:OAP17"/>
    <mergeCell ref="OFN14:OFN17"/>
    <mergeCell ref="OFO14:OFO17"/>
    <mergeCell ref="RGX14:RGX17"/>
    <mergeCell ref="RGY14:RGY17"/>
    <mergeCell ref="RLW14:RLW17"/>
    <mergeCell ref="RLX14:RLX17"/>
    <mergeCell ref="RQV14:RQV17"/>
    <mergeCell ref="QSB14:QSB17"/>
    <mergeCell ref="QWZ14:QWZ17"/>
    <mergeCell ref="QXA14:QXA17"/>
    <mergeCell ref="RBY14:RBY17"/>
    <mergeCell ref="RBZ14:RBZ17"/>
    <mergeCell ref="QIC14:QIC17"/>
    <mergeCell ref="QID14:QID17"/>
    <mergeCell ref="QNB14:QNB17"/>
    <mergeCell ref="QNC14:QNC17"/>
    <mergeCell ref="QSA14:QSA17"/>
    <mergeCell ref="PTG14:PTG17"/>
    <mergeCell ref="PYE14:PYE17"/>
    <mergeCell ref="PYF14:PYF17"/>
    <mergeCell ref="QDD14:QDD17"/>
    <mergeCell ref="QDE14:QDE17"/>
    <mergeCell ref="TEN14:TEN17"/>
    <mergeCell ref="TEO14:TEO17"/>
    <mergeCell ref="TJM14:TJM17"/>
    <mergeCell ref="TJN14:TJN17"/>
    <mergeCell ref="TOL14:TOL17"/>
    <mergeCell ref="SPR14:SPR17"/>
    <mergeCell ref="SUP14:SUP17"/>
    <mergeCell ref="SUQ14:SUQ17"/>
    <mergeCell ref="SZO14:SZO17"/>
    <mergeCell ref="SZP14:SZP17"/>
    <mergeCell ref="SFS14:SFS17"/>
    <mergeCell ref="SFT14:SFT17"/>
    <mergeCell ref="SKR14:SKR17"/>
    <mergeCell ref="SKS14:SKS17"/>
    <mergeCell ref="SPQ14:SPQ17"/>
    <mergeCell ref="RQW14:RQW17"/>
    <mergeCell ref="RVU14:RVU17"/>
    <mergeCell ref="RVV14:RVV17"/>
    <mergeCell ref="SAT14:SAT17"/>
    <mergeCell ref="SAU14:SAU17"/>
    <mergeCell ref="VCD14:VCD17"/>
    <mergeCell ref="VCE14:VCE17"/>
    <mergeCell ref="VHC14:VHC17"/>
    <mergeCell ref="VHD14:VHD17"/>
    <mergeCell ref="VMB14:VMB17"/>
    <mergeCell ref="UNH14:UNH17"/>
    <mergeCell ref="USF14:USF17"/>
    <mergeCell ref="USG14:USG17"/>
    <mergeCell ref="UXE14:UXE17"/>
    <mergeCell ref="UXF14:UXF17"/>
    <mergeCell ref="UDI14:UDI17"/>
    <mergeCell ref="UDJ14:UDJ17"/>
    <mergeCell ref="UIH14:UIH17"/>
    <mergeCell ref="UII14:UII17"/>
    <mergeCell ref="UNG14:UNG17"/>
    <mergeCell ref="TOM14:TOM17"/>
    <mergeCell ref="TTK14:TTK17"/>
    <mergeCell ref="TTL14:TTL17"/>
    <mergeCell ref="TYJ14:TYJ17"/>
    <mergeCell ref="TYK14:TYK17"/>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1000" t="s">
        <v>259</v>
      </c>
      <c r="B5" s="1002" t="s">
        <v>56</v>
      </c>
      <c r="C5" s="1004" t="s">
        <v>6</v>
      </c>
      <c r="D5" s="1006" t="s">
        <v>156</v>
      </c>
      <c r="E5" s="1007"/>
      <c r="F5" s="1007"/>
      <c r="G5" s="1007"/>
      <c r="H5" s="1007"/>
      <c r="I5" s="1008"/>
      <c r="J5" s="997" t="s">
        <v>260</v>
      </c>
      <c r="K5" s="998"/>
      <c r="L5" s="999"/>
      <c r="M5" s="997" t="s">
        <v>78</v>
      </c>
      <c r="N5" s="998"/>
      <c r="O5" s="281"/>
    </row>
    <row r="6" spans="1:15">
      <c r="A6" s="1001"/>
      <c r="B6" s="1003"/>
      <c r="C6" s="1005"/>
      <c r="D6" s="1009" t="s">
        <v>261</v>
      </c>
      <c r="E6" s="1010"/>
      <c r="F6" s="1010"/>
      <c r="G6" s="1010"/>
      <c r="H6" s="1010"/>
      <c r="I6" s="1011"/>
      <c r="J6" s="285"/>
      <c r="K6" s="285"/>
      <c r="L6" s="286"/>
      <c r="M6" s="282"/>
      <c r="N6" s="283"/>
      <c r="O6" s="284"/>
    </row>
    <row r="7" spans="1:15" ht="15" thickBot="1">
      <c r="A7" s="1001"/>
      <c r="B7" s="1003"/>
      <c r="C7" s="1005"/>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92" t="s">
        <v>4</v>
      </c>
      <c r="B25" s="993"/>
      <c r="C25" s="994"/>
      <c r="D25" s="989" t="str">
        <f>B8</f>
        <v>AC Trench</v>
      </c>
      <c r="E25" s="990"/>
      <c r="F25" s="990"/>
      <c r="G25" s="990"/>
      <c r="H25" s="991"/>
      <c r="I25" s="989" t="str">
        <f>B9</f>
        <v>3CX240sqmm Cable Laying</v>
      </c>
      <c r="J25" s="990"/>
      <c r="K25" s="990"/>
      <c r="L25" s="990"/>
      <c r="M25" s="991"/>
      <c r="N25" s="989" t="str">
        <f>B11</f>
        <v>1CX400sqmm Cable Laying</v>
      </c>
      <c r="O25" s="990"/>
      <c r="P25" s="990"/>
      <c r="Q25" s="990"/>
      <c r="R25" s="991"/>
      <c r="S25" s="989" t="str">
        <f>B10</f>
        <v>3CX400sqmm Cable Laying</v>
      </c>
      <c r="T25" s="990"/>
      <c r="U25" s="990"/>
      <c r="V25" s="990"/>
      <c r="W25" s="991"/>
      <c r="X25" s="989" t="str">
        <f>B12</f>
        <v>OFC Cable Laying</v>
      </c>
      <c r="Y25" s="990"/>
      <c r="Z25" s="990"/>
      <c r="AA25" s="990"/>
      <c r="AB25" s="991"/>
      <c r="AC25" s="989" t="str">
        <f>B13</f>
        <v>Grid Earthing</v>
      </c>
      <c r="AD25" s="990"/>
      <c r="AE25" s="990"/>
      <c r="AF25" s="990"/>
      <c r="AG25" s="991"/>
      <c r="AH25" s="992" t="str">
        <f>B14</f>
        <v>Tray support casting</v>
      </c>
      <c r="AI25" s="993"/>
      <c r="AJ25" s="993"/>
      <c r="AK25" s="993"/>
      <c r="AL25" s="994"/>
      <c r="AM25" s="989" t="str">
        <f>B15</f>
        <v>Tray from INV to LV Side</v>
      </c>
      <c r="AN25" s="990"/>
      <c r="AO25" s="990"/>
      <c r="AP25" s="990"/>
      <c r="AQ25" s="991"/>
      <c r="AR25" s="989" t="str">
        <f>B16</f>
        <v>Earthpit Installation</v>
      </c>
      <c r="AS25" s="990"/>
      <c r="AT25" s="990"/>
      <c r="AU25" s="990"/>
      <c r="AV25" s="991"/>
      <c r="AW25" s="989" t="str">
        <f>B17</f>
        <v>IDT Erection</v>
      </c>
      <c r="AX25" s="990"/>
      <c r="AY25" s="990"/>
      <c r="AZ25" s="990"/>
      <c r="BA25" s="991"/>
      <c r="BB25" s="989" t="str">
        <f>B18</f>
        <v>ICOG Panel</v>
      </c>
      <c r="BC25" s="990"/>
      <c r="BD25" s="990"/>
      <c r="BE25" s="990"/>
      <c r="BF25" s="991"/>
      <c r="BG25" s="989" t="str">
        <f>B19</f>
        <v>LT Panel</v>
      </c>
      <c r="BH25" s="990"/>
      <c r="BI25" s="990"/>
      <c r="BJ25" s="990"/>
      <c r="BK25" s="991"/>
      <c r="BL25" s="989" t="str">
        <f>B20</f>
        <v>UPS Panel</v>
      </c>
      <c r="BM25" s="990"/>
      <c r="BN25" s="990"/>
      <c r="BO25" s="990"/>
      <c r="BP25" s="991"/>
      <c r="BQ25" s="989" t="str">
        <f>B21</f>
        <v>Aux Trafo</v>
      </c>
      <c r="BR25" s="990"/>
      <c r="BS25" s="990"/>
      <c r="BT25" s="990"/>
      <c r="BU25" s="991"/>
      <c r="BV25" s="989" t="str">
        <f>B22</f>
        <v>1C*400Sqmm cable Termination</v>
      </c>
      <c r="BW25" s="990"/>
      <c r="BX25" s="990"/>
      <c r="BY25" s="990"/>
      <c r="BZ25" s="991"/>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995" t="s">
        <v>156</v>
      </c>
      <c r="C27" s="996"/>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S25:W25"/>
    <mergeCell ref="J5:L5"/>
    <mergeCell ref="M5:N5"/>
    <mergeCell ref="A5:A7"/>
    <mergeCell ref="B5:B7"/>
    <mergeCell ref="C5:C7"/>
    <mergeCell ref="D5:I5"/>
    <mergeCell ref="D6:I6"/>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1021" t="s">
        <v>259</v>
      </c>
      <c r="C1" s="1004" t="s">
        <v>39</v>
      </c>
      <c r="D1" s="1004" t="s">
        <v>6</v>
      </c>
      <c r="E1" s="1006" t="s">
        <v>156</v>
      </c>
      <c r="F1" s="1007"/>
      <c r="G1" s="1007"/>
      <c r="H1" s="1007"/>
      <c r="I1" s="1008"/>
      <c r="J1" s="1012" t="s">
        <v>260</v>
      </c>
      <c r="K1" s="1013"/>
      <c r="L1" s="1014"/>
      <c r="M1" s="1012" t="s">
        <v>78</v>
      </c>
      <c r="N1" s="1013"/>
      <c r="O1" s="1014"/>
    </row>
    <row r="2" spans="2:21" ht="19.5" customHeight="1" thickBot="1">
      <c r="B2" s="1022"/>
      <c r="C2" s="1023"/>
      <c r="D2" s="1023"/>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92" t="s">
        <v>4</v>
      </c>
      <c r="C20" s="993"/>
      <c r="D20" s="994"/>
      <c r="E20" s="1018" t="str">
        <f>C3</f>
        <v>Trench Excavation</v>
      </c>
      <c r="F20" s="1019"/>
      <c r="G20" s="1019"/>
      <c r="H20" s="1019"/>
      <c r="I20" s="1020"/>
      <c r="J20" s="1018" t="str">
        <f>C4</f>
        <v>400Sqmm Cable laying (SCB's)</v>
      </c>
      <c r="K20" s="1019"/>
      <c r="L20" s="1019"/>
      <c r="M20" s="1019"/>
      <c r="N20" s="1020"/>
      <c r="O20" s="1018" t="str">
        <f>C5</f>
        <v>Inverter Installation</v>
      </c>
      <c r="P20" s="1019"/>
      <c r="Q20" s="1019"/>
      <c r="R20" s="1019"/>
      <c r="S20" s="1020"/>
      <c r="T20" s="1018" t="str">
        <f>C7</f>
        <v>SCB Stand Casting</v>
      </c>
      <c r="U20" s="1019"/>
      <c r="V20" s="1019"/>
      <c r="W20" s="1019"/>
      <c r="X20" s="1020"/>
      <c r="Y20" s="1018" t="str">
        <f>C8</f>
        <v>SCB Installation</v>
      </c>
      <c r="Z20" s="1019"/>
      <c r="AA20" s="1019"/>
      <c r="AB20" s="1019"/>
      <c r="AC20" s="1020"/>
      <c r="AD20" s="1018" t="str">
        <f>C9</f>
        <v>6 Sqmm Laying(SCB's)</v>
      </c>
      <c r="AE20" s="1019"/>
      <c r="AF20" s="1019"/>
      <c r="AG20" s="1019"/>
      <c r="AH20" s="1020"/>
      <c r="AI20" s="1015" t="str">
        <f>C10</f>
        <v>Termination SCB End</v>
      </c>
      <c r="AJ20" s="1016"/>
      <c r="AK20" s="1016"/>
      <c r="AL20" s="1016"/>
      <c r="AM20" s="1017"/>
      <c r="AN20" s="1015" t="str">
        <f>C6</f>
        <v>400 Sqmm cable laying</v>
      </c>
      <c r="AO20" s="1016"/>
      <c r="AP20" s="1016"/>
      <c r="AQ20" s="1016"/>
      <c r="AR20" s="1017"/>
      <c r="AS20" s="1015" t="str">
        <f>C11</f>
        <v>Termination Inv End</v>
      </c>
      <c r="AT20" s="1016"/>
      <c r="AU20" s="1016"/>
      <c r="AV20" s="1016"/>
      <c r="AW20" s="1017"/>
      <c r="AX20" s="1015" t="str">
        <f>C12</f>
        <v>Earthing Conductor Laying</v>
      </c>
      <c r="AY20" s="1016"/>
      <c r="AZ20" s="1016"/>
      <c r="BA20" s="1016"/>
      <c r="BB20" s="1017"/>
      <c r="BC20" s="1015" t="str">
        <f>C13</f>
        <v>Earthpit Installation</v>
      </c>
      <c r="BD20" s="1016"/>
      <c r="BE20" s="1016"/>
      <c r="BF20" s="1016"/>
      <c r="BG20" s="1017"/>
      <c r="BH20" s="1015" t="str">
        <f>C14</f>
        <v>String Cable termination</v>
      </c>
      <c r="BI20" s="1016"/>
      <c r="BJ20" s="1016"/>
      <c r="BK20" s="1016"/>
      <c r="BL20" s="1017"/>
      <c r="BM20" s="1015" t="str">
        <f>C15</f>
        <v>LA Installation</v>
      </c>
      <c r="BN20" s="1016"/>
      <c r="BO20" s="1016"/>
      <c r="BP20" s="1016"/>
      <c r="BQ20" s="1017"/>
      <c r="BR20" s="1015" t="str">
        <f>C16</f>
        <v>LA Connection</v>
      </c>
      <c r="BS20" s="1016"/>
      <c r="BT20" s="1016"/>
      <c r="BU20" s="1016"/>
      <c r="BV20" s="1017"/>
      <c r="BW20" s="1015" t="str">
        <f>C17</f>
        <v>MMS Installation(Full+Half+Dummy)</v>
      </c>
      <c r="BX20" s="1016"/>
      <c r="BY20" s="1016"/>
      <c r="BZ20" s="1016"/>
      <c r="CA20" s="1017"/>
      <c r="CB20" s="1015" t="str">
        <f>C18</f>
        <v>Module Mounting</v>
      </c>
      <c r="CC20" s="1016"/>
      <c r="CD20" s="1016"/>
      <c r="CE20" s="1016"/>
      <c r="CF20" s="1017"/>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995" t="s">
        <v>156</v>
      </c>
      <c r="D22" s="996"/>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E1:I1"/>
    <mergeCell ref="B1:B2"/>
    <mergeCell ref="C1:C2"/>
    <mergeCell ref="D1:D2"/>
    <mergeCell ref="C22:D22"/>
    <mergeCell ref="B20:D20"/>
    <mergeCell ref="E20:I20"/>
    <mergeCell ref="CB20:CF20"/>
    <mergeCell ref="BC20:BG20"/>
    <mergeCell ref="AX20:BB20"/>
    <mergeCell ref="AS20:AW20"/>
    <mergeCell ref="AI20:AM20"/>
    <mergeCell ref="BH20:BL20"/>
    <mergeCell ref="AN20:AR20"/>
    <mergeCell ref="J1:L1"/>
    <mergeCell ref="M1:O1"/>
    <mergeCell ref="BM20:BQ20"/>
    <mergeCell ref="BR20:BV20"/>
    <mergeCell ref="BW20:CA20"/>
    <mergeCell ref="T20:X20"/>
    <mergeCell ref="Y20:AC20"/>
    <mergeCell ref="AD20:AH20"/>
    <mergeCell ref="J20:N20"/>
    <mergeCell ref="O20:S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24"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25"/>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25"/>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25"/>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25"/>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25"/>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25"/>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25"/>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25"/>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25"/>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25"/>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25"/>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25"/>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25"/>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25"/>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26"/>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24"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25"/>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25"/>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25"/>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25"/>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25"/>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25"/>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25"/>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25"/>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25"/>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25"/>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25"/>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25"/>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25"/>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26"/>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27" t="s">
        <v>320</v>
      </c>
      <c r="D2" s="1028"/>
      <c r="E2" s="1029"/>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30" t="s">
        <v>324</v>
      </c>
      <c r="C2" s="1031"/>
      <c r="D2" s="1031"/>
      <c r="E2" s="1031"/>
      <c r="F2" s="1031"/>
      <c r="G2" s="1031"/>
      <c r="H2" s="1031"/>
      <c r="I2" s="1031"/>
      <c r="J2" s="1031"/>
      <c r="K2" s="1031"/>
      <c r="L2" s="1032"/>
      <c r="N2" s="1030" t="s">
        <v>325</v>
      </c>
      <c r="O2" s="1031"/>
      <c r="P2" s="1031"/>
      <c r="Q2" s="1031"/>
      <c r="R2" s="1031"/>
      <c r="S2" s="1031"/>
      <c r="T2" s="1031"/>
      <c r="U2" s="1031"/>
      <c r="V2" s="1031"/>
      <c r="W2" s="1031"/>
      <c r="X2" s="1032"/>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36">
        <v>1</v>
      </c>
      <c r="C4" s="1036" t="s">
        <v>334</v>
      </c>
      <c r="D4" s="1043"/>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37"/>
      <c r="C5" s="1037"/>
      <c r="D5" s="1044"/>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38"/>
      <c r="C6" s="1038"/>
      <c r="D6" s="1045"/>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43">
        <v>2</v>
      </c>
      <c r="C7" s="1033" t="s">
        <v>338</v>
      </c>
      <c r="D7" s="1033"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44"/>
      <c r="C8" s="1034"/>
      <c r="D8" s="1034"/>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44"/>
      <c r="C9" s="1034"/>
      <c r="D9" s="1042"/>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44"/>
      <c r="C10" s="1034"/>
      <c r="D10" s="1034"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44"/>
      <c r="C11" s="1034"/>
      <c r="D11" s="1034"/>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45"/>
      <c r="C12" s="1042"/>
      <c r="D12" s="1042"/>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36">
        <v>3</v>
      </c>
      <c r="C13" s="1039" t="s">
        <v>340</v>
      </c>
      <c r="D13" s="1033"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37"/>
      <c r="C14" s="1040"/>
      <c r="D14" s="1034"/>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38"/>
      <c r="C15" s="1041"/>
      <c r="D15" s="1035"/>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36">
        <v>4</v>
      </c>
      <c r="C16" s="1039" t="s">
        <v>341</v>
      </c>
      <c r="D16" s="1033"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37"/>
      <c r="C17" s="1040"/>
      <c r="D17" s="1034"/>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38"/>
      <c r="C18" s="1041"/>
      <c r="D18" s="1035"/>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36">
        <v>5</v>
      </c>
      <c r="C19" s="1039" t="s">
        <v>384</v>
      </c>
      <c r="D19" s="1033"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37"/>
      <c r="C20" s="1040"/>
      <c r="D20" s="1034"/>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38"/>
      <c r="C21" s="1041"/>
      <c r="D21" s="1035"/>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36">
        <v>6</v>
      </c>
      <c r="C22" s="1039" t="s">
        <v>390</v>
      </c>
      <c r="D22" s="1033"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37"/>
      <c r="C23" s="1040"/>
      <c r="D23" s="1034"/>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38"/>
      <c r="C24" s="1041"/>
      <c r="D24" s="1035"/>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43">
        <v>7</v>
      </c>
      <c r="C25" s="1033" t="s">
        <v>381</v>
      </c>
      <c r="D25" s="1033"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44"/>
      <c r="C26" s="1034"/>
      <c r="D26" s="1034"/>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44"/>
      <c r="C27" s="1034"/>
      <c r="D27" s="1042"/>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44"/>
      <c r="C28" s="1034"/>
      <c r="D28" s="1034"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44"/>
      <c r="C29" s="1034"/>
      <c r="D29" s="1034"/>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45"/>
      <c r="C30" s="1042"/>
      <c r="D30" s="1042"/>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36">
        <v>8</v>
      </c>
      <c r="C31" s="1039" t="s">
        <v>395</v>
      </c>
      <c r="D31" s="1033"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37"/>
      <c r="C32" s="1040"/>
      <c r="D32" s="1034"/>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38"/>
      <c r="C33" s="1041"/>
      <c r="D33" s="1035"/>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36">
        <v>9</v>
      </c>
      <c r="C34" s="1039" t="s">
        <v>400</v>
      </c>
      <c r="D34" s="1033"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37"/>
      <c r="C35" s="1040"/>
      <c r="D35" s="1034"/>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38"/>
      <c r="C36" s="1041"/>
      <c r="D36" s="1035"/>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36">
        <v>10</v>
      </c>
      <c r="C37" s="1039" t="s">
        <v>401</v>
      </c>
      <c r="D37" s="1033"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37"/>
      <c r="C38" s="1040"/>
      <c r="D38" s="1034"/>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38"/>
      <c r="C39" s="1041"/>
      <c r="D39" s="1035"/>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36">
        <v>11</v>
      </c>
      <c r="C40" s="1039" t="s">
        <v>404</v>
      </c>
      <c r="D40" s="1033"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37"/>
      <c r="C41" s="1040"/>
      <c r="D41" s="1034"/>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38"/>
      <c r="C42" s="1041"/>
      <c r="D42" s="1035"/>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36">
        <v>12</v>
      </c>
      <c r="C43" s="1039" t="s">
        <v>405</v>
      </c>
      <c r="D43" s="1033"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37"/>
      <c r="C44" s="1040"/>
      <c r="D44" s="1034"/>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38"/>
      <c r="C45" s="1041"/>
      <c r="D45" s="1035"/>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36">
        <v>13</v>
      </c>
      <c r="C46" s="1039" t="s">
        <v>410</v>
      </c>
      <c r="D46" s="1033"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37"/>
      <c r="C47" s="1040"/>
      <c r="D47" s="1034"/>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38"/>
      <c r="C48" s="1041"/>
      <c r="D48" s="1035"/>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36">
        <v>14</v>
      </c>
      <c r="C49" s="1039" t="s">
        <v>411</v>
      </c>
      <c r="D49" s="1033"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37"/>
      <c r="C50" s="1040"/>
      <c r="D50" s="1034"/>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38"/>
      <c r="C51" s="1041"/>
      <c r="D51" s="1035"/>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36">
        <v>15</v>
      </c>
      <c r="C52" s="1039" t="s">
        <v>413</v>
      </c>
      <c r="D52" s="1033"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37"/>
      <c r="C53" s="1040"/>
      <c r="D53" s="1034"/>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38"/>
      <c r="C54" s="1041"/>
      <c r="D54" s="1042"/>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36">
        <v>16</v>
      </c>
      <c r="C55" s="1039" t="s">
        <v>418</v>
      </c>
      <c r="D55" s="1033"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37"/>
      <c r="C56" s="1040"/>
      <c r="D56" s="1034"/>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38"/>
      <c r="C57" s="1041"/>
      <c r="D57" s="1042"/>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36">
        <v>17</v>
      </c>
      <c r="C58" s="1039" t="s">
        <v>425</v>
      </c>
      <c r="D58" s="1033"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37"/>
      <c r="C59" s="1040"/>
      <c r="D59" s="1034"/>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38"/>
      <c r="C60" s="1041"/>
      <c r="D60" s="1042"/>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43">
        <v>1</v>
      </c>
      <c r="C67" s="1043"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44"/>
      <c r="C68" s="1044"/>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44"/>
      <c r="C69" s="1044"/>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43">
        <v>2</v>
      </c>
      <c r="C70" s="1043"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44"/>
      <c r="C71" s="1044"/>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45"/>
      <c r="C72" s="1045"/>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43">
        <v>3</v>
      </c>
      <c r="C73" s="1043"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44"/>
      <c r="C74" s="1044"/>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45"/>
      <c r="C75" s="1045"/>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43">
        <v>4</v>
      </c>
      <c r="C76" s="1043"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44"/>
      <c r="C77" s="1044"/>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45"/>
      <c r="C78" s="1045"/>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43">
        <v>5</v>
      </c>
      <c r="C79" s="1043"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44"/>
      <c r="C80" s="1044"/>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45"/>
      <c r="C81" s="1045"/>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43">
        <v>6</v>
      </c>
      <c r="C82" s="1043"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44"/>
      <c r="C83" s="1044"/>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45"/>
      <c r="C84" s="1045"/>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43">
        <v>7</v>
      </c>
      <c r="C85" s="1043"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44"/>
      <c r="C86" s="1044"/>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45"/>
      <c r="C87" s="1045"/>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43">
        <v>8</v>
      </c>
      <c r="C88" s="1043"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44"/>
      <c r="C89" s="1044"/>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45"/>
      <c r="C90" s="1045"/>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43">
        <v>9</v>
      </c>
      <c r="C91" s="1043"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44"/>
      <c r="C92" s="1044"/>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45"/>
      <c r="C93" s="1045"/>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43">
        <v>10</v>
      </c>
      <c r="C94" s="1043"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44"/>
      <c r="C95" s="1044"/>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45"/>
      <c r="C96" s="1045"/>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43">
        <v>11</v>
      </c>
      <c r="C97" s="1043"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44"/>
      <c r="C98" s="1044"/>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45"/>
      <c r="C99" s="1045"/>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43">
        <v>12</v>
      </c>
      <c r="C100" s="1043"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44"/>
      <c r="C101" s="1044"/>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45"/>
      <c r="C102" s="1045"/>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43">
        <v>13</v>
      </c>
      <c r="C103" s="1043"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44"/>
      <c r="C104" s="1044"/>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45"/>
      <c r="C105" s="1045"/>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43">
        <v>14</v>
      </c>
      <c r="C106" s="1033"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44"/>
      <c r="C107" s="1034"/>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45"/>
      <c r="C108" s="1042"/>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43">
        <v>15</v>
      </c>
      <c r="C109" s="1033"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44"/>
      <c r="C110" s="1034"/>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45"/>
      <c r="C111" s="1042"/>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 ref="C91:C93"/>
    <mergeCell ref="B100:B102"/>
    <mergeCell ref="C100:C102"/>
    <mergeCell ref="B67:B69"/>
    <mergeCell ref="C67:C69"/>
    <mergeCell ref="B70:B72"/>
    <mergeCell ref="C70:C72"/>
    <mergeCell ref="B46:B48"/>
    <mergeCell ref="C46:C48"/>
    <mergeCell ref="B49:B51"/>
    <mergeCell ref="C49:C51"/>
    <mergeCell ref="B52:B54"/>
    <mergeCell ref="C52:C54"/>
    <mergeCell ref="B4:B6"/>
    <mergeCell ref="C4:C6"/>
    <mergeCell ref="B13:B15"/>
    <mergeCell ref="C13:C15"/>
    <mergeCell ref="C7:C12"/>
    <mergeCell ref="B7:B12"/>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48" t="s">
        <v>346</v>
      </c>
      <c r="D2" s="1049"/>
      <c r="E2" s="1049"/>
      <c r="F2" s="1049"/>
      <c r="G2" s="1049"/>
      <c r="H2" s="1050"/>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1046" t="s">
        <v>156</v>
      </c>
      <c r="D17" s="1047"/>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51" t="s">
        <v>352</v>
      </c>
      <c r="C2" s="1051"/>
      <c r="D2" s="1051"/>
      <c r="E2" s="1051"/>
      <c r="F2" s="1051"/>
      <c r="G2" s="1051"/>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2025-08-13T04:13:34Z</dcterms:modified>
  <cp:category/>
  <cp:contentStatus/>
</cp:coreProperties>
</file>